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1 - SO 101 Odstavná ..." sheetId="2" r:id="rId2"/>
    <sheet name="SO 301-1 - SO 301-1 Vodov..." sheetId="3" r:id="rId3"/>
    <sheet name="SO 301-2 - SO 301-2 Stoka A" sheetId="4" r:id="rId4"/>
    <sheet name="SO 301-3 - SO 301-3 Stoka B" sheetId="5" r:id="rId5"/>
    <sheet name="SO 301-4 - SO 301-4 Stoka C" sheetId="6" r:id="rId6"/>
    <sheet name="SO 301-5 - SO 301-5 Stoka D" sheetId="7" r:id="rId7"/>
    <sheet name="SO 301-6 - SO 301-6 Splaš..." sheetId="8" r:id="rId8"/>
    <sheet name="SO 431 - SO 431 Veřejné o..." sheetId="9" r:id="rId9"/>
    <sheet name="SO 461A - SO 461A  Přelož..." sheetId="10" r:id="rId10"/>
    <sheet name="SO 461B - SO 461B Přeložk..." sheetId="11" r:id="rId11"/>
    <sheet name="SO 701 - SO 701 Přístřeše..." sheetId="12" r:id="rId12"/>
    <sheet name="SO 801 - SO 801 Sadové úp..." sheetId="13" r:id="rId13"/>
    <sheet name="VRN - VRN Vedlejší rozpoč..." sheetId="14" r:id="rId14"/>
  </sheets>
  <definedNames>
    <definedName name="_xlnm.Print_Area" localSheetId="0">'Rekapitulace stavby'!$D$4:$AO$76,'Rekapitulace stavby'!$C$82:$AQ$108</definedName>
    <definedName name="_xlnm.Print_Titles" localSheetId="0">'Rekapitulace stavby'!$92:$92</definedName>
    <definedName name="_xlnm._FilterDatabase" localSheetId="1" hidden="1">'SO 101 - SO 101 Odstavná ...'!$C$124:$K$367</definedName>
    <definedName name="_xlnm.Print_Area" localSheetId="1">'SO 101 - SO 101 Odstavná ...'!$C$4:$J$76,'SO 101 - SO 101 Odstavná ...'!$C$82:$J$106,'SO 101 - SO 101 Odstavná ...'!$C$112:$K$367</definedName>
    <definedName name="_xlnm.Print_Titles" localSheetId="1">'SO 101 - SO 101 Odstavná ...'!$124:$124</definedName>
    <definedName name="_xlnm._FilterDatabase" localSheetId="2" hidden="1">'SO 301-1 - SO 301-1 Vodov...'!$C$120:$K$165</definedName>
    <definedName name="_xlnm.Print_Area" localSheetId="2">'SO 301-1 - SO 301-1 Vodov...'!$C$4:$J$76,'SO 301-1 - SO 301-1 Vodov...'!$C$82:$J$102,'SO 301-1 - SO 301-1 Vodov...'!$C$108:$K$165</definedName>
    <definedName name="_xlnm.Print_Titles" localSheetId="2">'SO 301-1 - SO 301-1 Vodov...'!$120:$120</definedName>
    <definedName name="_xlnm._FilterDatabase" localSheetId="3" hidden="1">'SO 301-2 - SO 301-2 Stoka A'!$C$120:$K$216</definedName>
    <definedName name="_xlnm.Print_Area" localSheetId="3">'SO 301-2 - SO 301-2 Stoka A'!$C$4:$J$76,'SO 301-2 - SO 301-2 Stoka A'!$C$82:$J$102,'SO 301-2 - SO 301-2 Stoka A'!$C$108:$K$216</definedName>
    <definedName name="_xlnm.Print_Titles" localSheetId="3">'SO 301-2 - SO 301-2 Stoka A'!$120:$120</definedName>
    <definedName name="_xlnm._FilterDatabase" localSheetId="4" hidden="1">'SO 301-3 - SO 301-3 Stoka B'!$C$120:$K$201</definedName>
    <definedName name="_xlnm.Print_Area" localSheetId="4">'SO 301-3 - SO 301-3 Stoka B'!$C$4:$J$76,'SO 301-3 - SO 301-3 Stoka B'!$C$82:$J$102,'SO 301-3 - SO 301-3 Stoka B'!$C$108:$K$201</definedName>
    <definedName name="_xlnm.Print_Titles" localSheetId="4">'SO 301-3 - SO 301-3 Stoka B'!$120:$120</definedName>
    <definedName name="_xlnm._FilterDatabase" localSheetId="5" hidden="1">'SO 301-4 - SO 301-4 Stoka C'!$C$121:$K$219</definedName>
    <definedName name="_xlnm.Print_Area" localSheetId="5">'SO 301-4 - SO 301-4 Stoka C'!$C$4:$J$76,'SO 301-4 - SO 301-4 Stoka C'!$C$82:$J$103,'SO 301-4 - SO 301-4 Stoka C'!$C$109:$K$219</definedName>
    <definedName name="_xlnm.Print_Titles" localSheetId="5">'SO 301-4 - SO 301-4 Stoka C'!$121:$121</definedName>
    <definedName name="_xlnm._FilterDatabase" localSheetId="6" hidden="1">'SO 301-5 - SO 301-5 Stoka D'!$C$120:$K$190</definedName>
    <definedName name="_xlnm.Print_Area" localSheetId="6">'SO 301-5 - SO 301-5 Stoka D'!$C$4:$J$76,'SO 301-5 - SO 301-5 Stoka D'!$C$82:$J$102,'SO 301-5 - SO 301-5 Stoka D'!$C$108:$K$190</definedName>
    <definedName name="_xlnm.Print_Titles" localSheetId="6">'SO 301-5 - SO 301-5 Stoka D'!$120:$120</definedName>
    <definedName name="_xlnm._FilterDatabase" localSheetId="7" hidden="1">'SO 301-6 - SO 301-6 Splaš...'!$C$120:$K$200</definedName>
    <definedName name="_xlnm.Print_Area" localSheetId="7">'SO 301-6 - SO 301-6 Splaš...'!$C$4:$J$76,'SO 301-6 - SO 301-6 Splaš...'!$C$82:$J$102,'SO 301-6 - SO 301-6 Splaš...'!$C$108:$K$200</definedName>
    <definedName name="_xlnm.Print_Titles" localSheetId="7">'SO 301-6 - SO 301-6 Splaš...'!$120:$120</definedName>
    <definedName name="_xlnm._FilterDatabase" localSheetId="8" hidden="1">'SO 431 - SO 431 Veřejné o...'!$C$116:$K$197</definedName>
    <definedName name="_xlnm.Print_Area" localSheetId="8">'SO 431 - SO 431 Veřejné o...'!$C$4:$J$76,'SO 431 - SO 431 Veřejné o...'!$C$82:$J$98,'SO 431 - SO 431 Veřejné o...'!$C$104:$K$197</definedName>
    <definedName name="_xlnm.Print_Titles" localSheetId="8">'SO 431 - SO 431 Veřejné o...'!$116:$116</definedName>
    <definedName name="_xlnm._FilterDatabase" localSheetId="9" hidden="1">'SO 461A - SO 461A  Přelož...'!$C$117:$K$145</definedName>
    <definedName name="_xlnm.Print_Area" localSheetId="9">'SO 461A - SO 461A  Přelož...'!$C$4:$J$76,'SO 461A - SO 461A  Přelož...'!$C$82:$J$99,'SO 461A - SO 461A  Přelož...'!$C$105:$K$145</definedName>
    <definedName name="_xlnm.Print_Titles" localSheetId="9">'SO 461A - SO 461A  Přelož...'!$117:$117</definedName>
    <definedName name="_xlnm._FilterDatabase" localSheetId="10" hidden="1">'SO 461B - SO 461B Přeložk...'!$C$116:$K$171</definedName>
    <definedName name="_xlnm.Print_Area" localSheetId="10">'SO 461B - SO 461B Přeložk...'!$C$4:$J$76,'SO 461B - SO 461B Přeložk...'!$C$82:$J$98,'SO 461B - SO 461B Přeložk...'!$C$104:$K$171</definedName>
    <definedName name="_xlnm.Print_Titles" localSheetId="10">'SO 461B - SO 461B Přeložk...'!$116:$116</definedName>
    <definedName name="_xlnm._FilterDatabase" localSheetId="11" hidden="1">'SO 701 - SO 701 Přístřeše...'!$C$123:$K$229</definedName>
    <definedName name="_xlnm.Print_Area" localSheetId="11">'SO 701 - SO 701 Přístřeše...'!$C$4:$J$76,'SO 701 - SO 701 Přístřeše...'!$C$82:$J$105,'SO 701 - SO 701 Přístřeše...'!$C$111:$K$229</definedName>
    <definedName name="_xlnm.Print_Titles" localSheetId="11">'SO 701 - SO 701 Přístřeše...'!$123:$123</definedName>
    <definedName name="_xlnm._FilterDatabase" localSheetId="12" hidden="1">'SO 801 - SO 801 Sadové úp...'!$C$117:$K$192</definedName>
    <definedName name="_xlnm.Print_Area" localSheetId="12">'SO 801 - SO 801 Sadové úp...'!$C$4:$J$76,'SO 801 - SO 801 Sadové úp...'!$C$82:$J$99,'SO 801 - SO 801 Sadové úp...'!$C$105:$K$192</definedName>
    <definedName name="_xlnm.Print_Titles" localSheetId="12">'SO 801 - SO 801 Sadové úp...'!$117:$117</definedName>
    <definedName name="_xlnm._FilterDatabase" localSheetId="13" hidden="1">'VRN - VRN Vedlejší rozpoč...'!$C$119:$K$146</definedName>
    <definedName name="_xlnm.Print_Area" localSheetId="13">'VRN - VRN Vedlejší rozpoč...'!$C$4:$J$76,'VRN - VRN Vedlejší rozpoč...'!$C$82:$J$101,'VRN - VRN Vedlejší rozpoč...'!$C$107:$K$146</definedName>
    <definedName name="_xlnm.Print_Titles" localSheetId="13">'VRN - VRN Vedlejší rozpoč...'!$119:$119</definedName>
  </definedNames>
  <calcPr/>
</workbook>
</file>

<file path=xl/calcChain.xml><?xml version="1.0" encoding="utf-8"?>
<calcChain xmlns="http://schemas.openxmlformats.org/spreadsheetml/2006/main">
  <c i="14" r="J37"/>
  <c r="J36"/>
  <c i="1" r="AY107"/>
  <c i="14" r="J35"/>
  <c i="1" r="AX107"/>
  <c i="14" r="BI145"/>
  <c r="BH145"/>
  <c r="BG145"/>
  <c r="BF145"/>
  <c r="T145"/>
  <c r="R145"/>
  <c r="P145"/>
  <c r="BK145"/>
  <c r="J145"/>
  <c r="BE145"/>
  <c r="BI143"/>
  <c r="BH143"/>
  <c r="BG143"/>
  <c r="BF143"/>
  <c r="T143"/>
  <c r="T142"/>
  <c r="R143"/>
  <c r="R142"/>
  <c r="P143"/>
  <c r="P142"/>
  <c r="BK143"/>
  <c r="BK142"/>
  <c r="J142"/>
  <c r="J143"/>
  <c r="BE143"/>
  <c r="J100"/>
  <c r="BI141"/>
  <c r="BH141"/>
  <c r="BG141"/>
  <c r="BF141"/>
  <c r="T141"/>
  <c r="R141"/>
  <c r="P141"/>
  <c r="BK141"/>
  <c r="J141"/>
  <c r="BE141"/>
  <c r="BI140"/>
  <c r="BH140"/>
  <c r="BG140"/>
  <c r="BF140"/>
  <c r="T140"/>
  <c r="R140"/>
  <c r="P140"/>
  <c r="BK140"/>
  <c r="J140"/>
  <c r="BE140"/>
  <c r="BI138"/>
  <c r="BH138"/>
  <c r="BG138"/>
  <c r="BF138"/>
  <c r="T138"/>
  <c r="T137"/>
  <c r="R138"/>
  <c r="R137"/>
  <c r="P138"/>
  <c r="P137"/>
  <c r="BK138"/>
  <c r="BK137"/>
  <c r="J137"/>
  <c r="J138"/>
  <c r="BE138"/>
  <c r="J99"/>
  <c r="BI136"/>
  <c r="BH136"/>
  <c r="BG136"/>
  <c r="BF136"/>
  <c r="T136"/>
  <c r="R136"/>
  <c r="P136"/>
  <c r="BK136"/>
  <c r="J136"/>
  <c r="BE136"/>
  <c r="BI135"/>
  <c r="BH135"/>
  <c r="BG135"/>
  <c r="BF135"/>
  <c r="T135"/>
  <c r="R135"/>
  <c r="P135"/>
  <c r="BK135"/>
  <c r="J135"/>
  <c r="BE135"/>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7"/>
  <c r="BH127"/>
  <c r="BG127"/>
  <c r="BF127"/>
  <c r="T127"/>
  <c r="R127"/>
  <c r="P127"/>
  <c r="BK127"/>
  <c r="J127"/>
  <c r="BE127"/>
  <c r="BI125"/>
  <c r="BH125"/>
  <c r="BG125"/>
  <c r="BF125"/>
  <c r="T125"/>
  <c r="R125"/>
  <c r="P125"/>
  <c r="BK125"/>
  <c r="J125"/>
  <c r="BE125"/>
  <c r="BI123"/>
  <c r="F37"/>
  <c i="1" r="BD107"/>
  <c i="14" r="BH123"/>
  <c r="F36"/>
  <c i="1" r="BC107"/>
  <c i="14" r="BG123"/>
  <c r="F35"/>
  <c i="1" r="BB107"/>
  <c i="14" r="BF123"/>
  <c r="J34"/>
  <c i="1" r="AW107"/>
  <c i="14" r="F34"/>
  <c i="1" r="BA107"/>
  <c i="14" r="T123"/>
  <c r="T122"/>
  <c r="T121"/>
  <c r="T120"/>
  <c r="R123"/>
  <c r="R122"/>
  <c r="R121"/>
  <c r="R120"/>
  <c r="P123"/>
  <c r="P122"/>
  <c r="P121"/>
  <c r="P120"/>
  <c i="1" r="AU107"/>
  <c i="14" r="BK123"/>
  <c r="BK122"/>
  <c r="J122"/>
  <c r="BK121"/>
  <c r="J121"/>
  <c r="BK120"/>
  <c r="J120"/>
  <c r="J96"/>
  <c r="J30"/>
  <c i="1" r="AG107"/>
  <c i="14" r="J123"/>
  <c r="BE123"/>
  <c r="J33"/>
  <c i="1" r="AV107"/>
  <c i="14" r="F33"/>
  <c i="1" r="AZ107"/>
  <c i="14" r="J98"/>
  <c r="J97"/>
  <c r="J117"/>
  <c r="J116"/>
  <c r="F116"/>
  <c r="F114"/>
  <c r="E112"/>
  <c r="J92"/>
  <c r="J91"/>
  <c r="F91"/>
  <c r="F89"/>
  <c r="E87"/>
  <c r="J39"/>
  <c r="J18"/>
  <c r="E18"/>
  <c r="F117"/>
  <c r="F92"/>
  <c r="J17"/>
  <c r="J12"/>
  <c r="J114"/>
  <c r="J89"/>
  <c r="E7"/>
  <c r="E110"/>
  <c r="E85"/>
  <c i="13" r="J37"/>
  <c r="J36"/>
  <c i="1" r="AY106"/>
  <c i="13" r="J35"/>
  <c i="1" r="AX106"/>
  <c i="13" r="BI191"/>
  <c r="BH191"/>
  <c r="BG191"/>
  <c r="BF191"/>
  <c r="T191"/>
  <c r="R191"/>
  <c r="P191"/>
  <c r="BK191"/>
  <c r="J191"/>
  <c r="BE191"/>
  <c r="BI188"/>
  <c r="BH188"/>
  <c r="BG188"/>
  <c r="BF188"/>
  <c r="T188"/>
  <c r="R188"/>
  <c r="P188"/>
  <c r="BK188"/>
  <c r="J188"/>
  <c r="BE188"/>
  <c r="BI185"/>
  <c r="BH185"/>
  <c r="BG185"/>
  <c r="BF185"/>
  <c r="T185"/>
  <c r="R185"/>
  <c r="P185"/>
  <c r="BK185"/>
  <c r="J185"/>
  <c r="BE185"/>
  <c r="BI183"/>
  <c r="BH183"/>
  <c r="BG183"/>
  <c r="BF183"/>
  <c r="T183"/>
  <c r="T182"/>
  <c r="R183"/>
  <c r="R182"/>
  <c r="P183"/>
  <c r="P182"/>
  <c r="BK183"/>
  <c r="BK182"/>
  <c r="J182"/>
  <c r="J183"/>
  <c r="BE183"/>
  <c r="J98"/>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1"/>
  <c r="BH141"/>
  <c r="BG141"/>
  <c r="BF141"/>
  <c r="T141"/>
  <c r="R141"/>
  <c r="P141"/>
  <c r="BK141"/>
  <c r="J141"/>
  <c r="BE141"/>
  <c r="BI138"/>
  <c r="BH138"/>
  <c r="BG138"/>
  <c r="BF138"/>
  <c r="T138"/>
  <c r="R138"/>
  <c r="P138"/>
  <c r="BK138"/>
  <c r="J138"/>
  <c r="BE138"/>
  <c r="BI136"/>
  <c r="BH136"/>
  <c r="BG136"/>
  <c r="BF136"/>
  <c r="T136"/>
  <c r="R136"/>
  <c r="P136"/>
  <c r="BK136"/>
  <c r="J136"/>
  <c r="BE136"/>
  <c r="BI135"/>
  <c r="BH135"/>
  <c r="BG135"/>
  <c r="BF135"/>
  <c r="T135"/>
  <c r="R135"/>
  <c r="P135"/>
  <c r="BK135"/>
  <c r="J135"/>
  <c r="BE135"/>
  <c r="BI132"/>
  <c r="BH132"/>
  <c r="BG132"/>
  <c r="BF132"/>
  <c r="T132"/>
  <c r="R132"/>
  <c r="P132"/>
  <c r="BK132"/>
  <c r="J132"/>
  <c r="BE132"/>
  <c r="BI131"/>
  <c r="BH131"/>
  <c r="BG131"/>
  <c r="BF131"/>
  <c r="T131"/>
  <c r="R131"/>
  <c r="P131"/>
  <c r="BK131"/>
  <c r="J131"/>
  <c r="BE131"/>
  <c r="BI130"/>
  <c r="BH130"/>
  <c r="BG130"/>
  <c r="BF130"/>
  <c r="T130"/>
  <c r="R130"/>
  <c r="P130"/>
  <c r="BK130"/>
  <c r="J130"/>
  <c r="BE130"/>
  <c r="BI127"/>
  <c r="BH127"/>
  <c r="BG127"/>
  <c r="BF127"/>
  <c r="T127"/>
  <c r="R127"/>
  <c r="P127"/>
  <c r="BK127"/>
  <c r="J127"/>
  <c r="BE127"/>
  <c r="BI126"/>
  <c r="BH126"/>
  <c r="BG126"/>
  <c r="BF126"/>
  <c r="T126"/>
  <c r="R126"/>
  <c r="P126"/>
  <c r="BK126"/>
  <c r="J126"/>
  <c r="BE126"/>
  <c r="BI125"/>
  <c r="BH125"/>
  <c r="BG125"/>
  <c r="BF125"/>
  <c r="T125"/>
  <c r="R125"/>
  <c r="P125"/>
  <c r="BK125"/>
  <c r="J125"/>
  <c r="BE125"/>
  <c r="BI122"/>
  <c r="BH122"/>
  <c r="BG122"/>
  <c r="BF122"/>
  <c r="T122"/>
  <c r="R122"/>
  <c r="P122"/>
  <c r="BK122"/>
  <c r="J122"/>
  <c r="BE122"/>
  <c r="BI121"/>
  <c r="BH121"/>
  <c r="BG121"/>
  <c r="BF121"/>
  <c r="T121"/>
  <c r="R121"/>
  <c r="P121"/>
  <c r="BK121"/>
  <c r="J121"/>
  <c r="BE121"/>
  <c r="BI120"/>
  <c r="F37"/>
  <c i="1" r="BD106"/>
  <c i="13" r="BH120"/>
  <c r="F36"/>
  <c i="1" r="BC106"/>
  <c i="13" r="BG120"/>
  <c r="F35"/>
  <c i="1" r="BB106"/>
  <c i="13" r="BF120"/>
  <c r="J34"/>
  <c i="1" r="AW106"/>
  <c i="13" r="F34"/>
  <c i="1" r="BA106"/>
  <c i="13" r="T120"/>
  <c r="T119"/>
  <c r="T118"/>
  <c r="R120"/>
  <c r="R119"/>
  <c r="R118"/>
  <c r="P120"/>
  <c r="P119"/>
  <c r="P118"/>
  <c i="1" r="AU106"/>
  <c i="13" r="BK120"/>
  <c r="BK119"/>
  <c r="J119"/>
  <c r="BK118"/>
  <c r="J118"/>
  <c r="J96"/>
  <c r="J30"/>
  <c i="1" r="AG106"/>
  <c i="13" r="J120"/>
  <c r="BE120"/>
  <c r="J33"/>
  <c i="1" r="AV106"/>
  <c i="13" r="F33"/>
  <c i="1" r="AZ106"/>
  <c i="13" r="J97"/>
  <c r="J115"/>
  <c r="J114"/>
  <c r="F114"/>
  <c r="F112"/>
  <c r="E110"/>
  <c r="J92"/>
  <c r="J91"/>
  <c r="F91"/>
  <c r="F89"/>
  <c r="E87"/>
  <c r="J39"/>
  <c r="J18"/>
  <c r="E18"/>
  <c r="F115"/>
  <c r="F92"/>
  <c r="J17"/>
  <c r="J12"/>
  <c r="J112"/>
  <c r="J89"/>
  <c r="E7"/>
  <c r="E108"/>
  <c r="E85"/>
  <c i="12" r="J37"/>
  <c r="J36"/>
  <c i="1" r="AY105"/>
  <c i="12" r="J35"/>
  <c i="1" r="AX105"/>
  <c i="12" r="BI229"/>
  <c r="BH229"/>
  <c r="BG229"/>
  <c r="BF229"/>
  <c r="T229"/>
  <c r="T228"/>
  <c r="R229"/>
  <c r="R228"/>
  <c r="P229"/>
  <c r="P228"/>
  <c r="BK229"/>
  <c r="BK228"/>
  <c r="J228"/>
  <c r="J229"/>
  <c r="BE229"/>
  <c r="J104"/>
  <c r="BI224"/>
  <c r="BH224"/>
  <c r="BG224"/>
  <c r="BF224"/>
  <c r="T224"/>
  <c r="R224"/>
  <c r="P224"/>
  <c r="BK224"/>
  <c r="J224"/>
  <c r="BE224"/>
  <c r="BI223"/>
  <c r="BH223"/>
  <c r="BG223"/>
  <c r="BF223"/>
  <c r="T223"/>
  <c r="R223"/>
  <c r="P223"/>
  <c r="BK223"/>
  <c r="J223"/>
  <c r="BE223"/>
  <c r="BI220"/>
  <c r="BH220"/>
  <c r="BG220"/>
  <c r="BF220"/>
  <c r="T220"/>
  <c r="R220"/>
  <c r="P220"/>
  <c r="BK220"/>
  <c r="J220"/>
  <c r="BE220"/>
  <c r="BI219"/>
  <c r="BH219"/>
  <c r="BG219"/>
  <c r="BF219"/>
  <c r="T219"/>
  <c r="T218"/>
  <c r="R219"/>
  <c r="R218"/>
  <c r="P219"/>
  <c r="P218"/>
  <c r="BK219"/>
  <c r="BK218"/>
  <c r="J218"/>
  <c r="J219"/>
  <c r="BE219"/>
  <c r="J103"/>
  <c r="BI216"/>
  <c r="BH216"/>
  <c r="BG216"/>
  <c r="BF216"/>
  <c r="T216"/>
  <c r="R216"/>
  <c r="P216"/>
  <c r="BK216"/>
  <c r="J216"/>
  <c r="BE216"/>
  <c r="BI215"/>
  <c r="BH215"/>
  <c r="BG215"/>
  <c r="BF215"/>
  <c r="T215"/>
  <c r="R215"/>
  <c r="P215"/>
  <c r="BK215"/>
  <c r="J215"/>
  <c r="BE215"/>
  <c r="BI214"/>
  <c r="BH214"/>
  <c r="BG214"/>
  <c r="BF214"/>
  <c r="T214"/>
  <c r="R214"/>
  <c r="P214"/>
  <c r="BK214"/>
  <c r="J214"/>
  <c r="BE214"/>
  <c r="BI211"/>
  <c r="BH211"/>
  <c r="BG211"/>
  <c r="BF211"/>
  <c r="T211"/>
  <c r="T210"/>
  <c r="R211"/>
  <c r="R210"/>
  <c r="P211"/>
  <c r="P210"/>
  <c r="BK211"/>
  <c r="BK210"/>
  <c r="J210"/>
  <c r="J211"/>
  <c r="BE211"/>
  <c r="J102"/>
  <c r="BI209"/>
  <c r="BH209"/>
  <c r="BG209"/>
  <c r="BF209"/>
  <c r="T209"/>
  <c r="R209"/>
  <c r="P209"/>
  <c r="BK209"/>
  <c r="J209"/>
  <c r="BE209"/>
  <c r="BI208"/>
  <c r="BH208"/>
  <c r="BG208"/>
  <c r="BF208"/>
  <c r="T208"/>
  <c r="R208"/>
  <c r="P208"/>
  <c r="BK208"/>
  <c r="J208"/>
  <c r="BE208"/>
  <c r="BI204"/>
  <c r="BH204"/>
  <c r="BG204"/>
  <c r="BF204"/>
  <c r="T204"/>
  <c r="R204"/>
  <c r="P204"/>
  <c r="BK204"/>
  <c r="J204"/>
  <c r="BE204"/>
  <c r="BI203"/>
  <c r="BH203"/>
  <c r="BG203"/>
  <c r="BF203"/>
  <c r="T203"/>
  <c r="R203"/>
  <c r="P203"/>
  <c r="BK203"/>
  <c r="J203"/>
  <c r="BE203"/>
  <c r="BI202"/>
  <c r="BH202"/>
  <c r="BG202"/>
  <c r="BF202"/>
  <c r="T202"/>
  <c r="R202"/>
  <c r="P202"/>
  <c r="BK202"/>
  <c r="J202"/>
  <c r="BE202"/>
  <c r="BI200"/>
  <c r="BH200"/>
  <c r="BG200"/>
  <c r="BF200"/>
  <c r="T200"/>
  <c r="R200"/>
  <c r="P200"/>
  <c r="BK200"/>
  <c r="J200"/>
  <c r="BE200"/>
  <c r="BI199"/>
  <c r="BH199"/>
  <c r="BG199"/>
  <c r="BF199"/>
  <c r="T199"/>
  <c r="R199"/>
  <c r="P199"/>
  <c r="BK199"/>
  <c r="J199"/>
  <c r="BE199"/>
  <c r="BI197"/>
  <c r="BH197"/>
  <c r="BG197"/>
  <c r="BF197"/>
  <c r="T197"/>
  <c r="R197"/>
  <c r="P197"/>
  <c r="BK197"/>
  <c r="J197"/>
  <c r="BE197"/>
  <c r="BI196"/>
  <c r="BH196"/>
  <c r="BG196"/>
  <c r="BF196"/>
  <c r="T196"/>
  <c r="R196"/>
  <c r="P196"/>
  <c r="BK196"/>
  <c r="J196"/>
  <c r="BE196"/>
  <c r="BI193"/>
  <c r="BH193"/>
  <c r="BG193"/>
  <c r="BF193"/>
  <c r="T193"/>
  <c r="R193"/>
  <c r="P193"/>
  <c r="BK193"/>
  <c r="J193"/>
  <c r="BE193"/>
  <c r="BI188"/>
  <c r="BH188"/>
  <c r="BG188"/>
  <c r="BF188"/>
  <c r="T188"/>
  <c r="R188"/>
  <c r="P188"/>
  <c r="BK188"/>
  <c r="J188"/>
  <c r="BE188"/>
  <c r="BI185"/>
  <c r="BH185"/>
  <c r="BG185"/>
  <c r="BF185"/>
  <c r="T185"/>
  <c r="R185"/>
  <c r="P185"/>
  <c r="BK185"/>
  <c r="J185"/>
  <c r="BE185"/>
  <c r="BI174"/>
  <c r="BH174"/>
  <c r="BG174"/>
  <c r="BF174"/>
  <c r="T174"/>
  <c r="T173"/>
  <c r="R174"/>
  <c r="R173"/>
  <c r="P174"/>
  <c r="P173"/>
  <c r="BK174"/>
  <c r="BK173"/>
  <c r="J173"/>
  <c r="J174"/>
  <c r="BE174"/>
  <c r="J101"/>
  <c r="BI169"/>
  <c r="BH169"/>
  <c r="BG169"/>
  <c r="BF169"/>
  <c r="T169"/>
  <c r="T168"/>
  <c r="R169"/>
  <c r="R168"/>
  <c r="P169"/>
  <c r="P168"/>
  <c r="BK169"/>
  <c r="BK168"/>
  <c r="J168"/>
  <c r="J169"/>
  <c r="BE169"/>
  <c r="J100"/>
  <c r="BI165"/>
  <c r="BH165"/>
  <c r="BG165"/>
  <c r="BF165"/>
  <c r="T165"/>
  <c r="R165"/>
  <c r="P165"/>
  <c r="BK165"/>
  <c r="J165"/>
  <c r="BE165"/>
  <c r="BI162"/>
  <c r="BH162"/>
  <c r="BG162"/>
  <c r="BF162"/>
  <c r="T162"/>
  <c r="R162"/>
  <c r="P162"/>
  <c r="BK162"/>
  <c r="J162"/>
  <c r="BE162"/>
  <c r="BI159"/>
  <c r="BH159"/>
  <c r="BG159"/>
  <c r="BF159"/>
  <c r="T159"/>
  <c r="R159"/>
  <c r="P159"/>
  <c r="BK159"/>
  <c r="J159"/>
  <c r="BE159"/>
  <c r="BI156"/>
  <c r="BH156"/>
  <c r="BG156"/>
  <c r="BF156"/>
  <c r="T156"/>
  <c r="R156"/>
  <c r="P156"/>
  <c r="BK156"/>
  <c r="J156"/>
  <c r="BE156"/>
  <c r="BI155"/>
  <c r="BH155"/>
  <c r="BG155"/>
  <c r="BF155"/>
  <c r="T155"/>
  <c r="R155"/>
  <c r="P155"/>
  <c r="BK155"/>
  <c r="J155"/>
  <c r="BE155"/>
  <c r="BI152"/>
  <c r="BH152"/>
  <c r="BG152"/>
  <c r="BF152"/>
  <c r="T152"/>
  <c r="R152"/>
  <c r="P152"/>
  <c r="BK152"/>
  <c r="J152"/>
  <c r="BE152"/>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0"/>
  <c r="BH140"/>
  <c r="BG140"/>
  <c r="BF140"/>
  <c r="T140"/>
  <c r="R140"/>
  <c r="P140"/>
  <c r="BK140"/>
  <c r="J140"/>
  <c r="BE140"/>
  <c r="BI135"/>
  <c r="BH135"/>
  <c r="BG135"/>
  <c r="BF135"/>
  <c r="T135"/>
  <c r="T134"/>
  <c r="R135"/>
  <c r="R134"/>
  <c r="P135"/>
  <c r="P134"/>
  <c r="BK135"/>
  <c r="BK134"/>
  <c r="J134"/>
  <c r="J135"/>
  <c r="BE135"/>
  <c r="J99"/>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F37"/>
  <c i="1" r="BD105"/>
  <c i="12" r="BH127"/>
  <c r="F36"/>
  <c i="1" r="BC105"/>
  <c i="12" r="BG127"/>
  <c r="F35"/>
  <c i="1" r="BB105"/>
  <c i="12" r="BF127"/>
  <c r="J34"/>
  <c i="1" r="AW105"/>
  <c i="12" r="F34"/>
  <c i="1" r="BA105"/>
  <c i="12" r="T127"/>
  <c r="T126"/>
  <c r="T125"/>
  <c r="T124"/>
  <c r="R127"/>
  <c r="R126"/>
  <c r="R125"/>
  <c r="R124"/>
  <c r="P127"/>
  <c r="P126"/>
  <c r="P125"/>
  <c r="P124"/>
  <c i="1" r="AU105"/>
  <c i="12" r="BK127"/>
  <c r="BK126"/>
  <c r="J126"/>
  <c r="BK125"/>
  <c r="J125"/>
  <c r="BK124"/>
  <c r="J124"/>
  <c r="J96"/>
  <c r="J30"/>
  <c i="1" r="AG105"/>
  <c i="12" r="J127"/>
  <c r="BE127"/>
  <c r="J33"/>
  <c i="1" r="AV105"/>
  <c i="12" r="F33"/>
  <c i="1" r="AZ105"/>
  <c i="12" r="J98"/>
  <c r="J97"/>
  <c r="J121"/>
  <c r="J120"/>
  <c r="F120"/>
  <c r="F118"/>
  <c r="E116"/>
  <c r="J92"/>
  <c r="J91"/>
  <c r="F91"/>
  <c r="F89"/>
  <c r="E87"/>
  <c r="J39"/>
  <c r="J18"/>
  <c r="E18"/>
  <c r="F121"/>
  <c r="F92"/>
  <c r="J17"/>
  <c r="J12"/>
  <c r="J118"/>
  <c r="J89"/>
  <c r="E7"/>
  <c r="E114"/>
  <c r="E85"/>
  <c i="11" r="J37"/>
  <c r="J36"/>
  <c i="1" r="AY104"/>
  <c i="11" r="J35"/>
  <c i="1" r="AX104"/>
  <c i="11"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F37"/>
  <c i="1" r="BD104"/>
  <c i="11" r="BH119"/>
  <c r="F36"/>
  <c i="1" r="BC104"/>
  <c i="11" r="BG119"/>
  <c r="F35"/>
  <c i="1" r="BB104"/>
  <c i="11" r="BF119"/>
  <c r="J34"/>
  <c i="1" r="AW104"/>
  <c i="11" r="F34"/>
  <c i="1" r="BA104"/>
  <c i="11" r="T119"/>
  <c r="T118"/>
  <c r="T117"/>
  <c r="R119"/>
  <c r="R118"/>
  <c r="R117"/>
  <c r="P119"/>
  <c r="P118"/>
  <c r="P117"/>
  <c i="1" r="AU104"/>
  <c i="11" r="BK119"/>
  <c r="BK118"/>
  <c r="J118"/>
  <c r="BK117"/>
  <c r="J117"/>
  <c r="J96"/>
  <c r="J30"/>
  <c i="1" r="AG104"/>
  <c i="11" r="J119"/>
  <c r="BE119"/>
  <c r="J33"/>
  <c i="1" r="AV104"/>
  <c i="11" r="F33"/>
  <c i="1" r="AZ104"/>
  <c i="11" r="J97"/>
  <c r="J114"/>
  <c r="J113"/>
  <c r="F113"/>
  <c r="F111"/>
  <c r="E109"/>
  <c r="J92"/>
  <c r="J91"/>
  <c r="F91"/>
  <c r="F89"/>
  <c r="E87"/>
  <c r="J39"/>
  <c r="J18"/>
  <c r="E18"/>
  <c r="F114"/>
  <c r="F92"/>
  <c r="J17"/>
  <c r="J12"/>
  <c r="J111"/>
  <c r="J89"/>
  <c r="E7"/>
  <c r="E107"/>
  <c r="E85"/>
  <c i="10" r="J37"/>
  <c r="J36"/>
  <c i="1" r="AY103"/>
  <c i="10" r="J35"/>
  <c i="1" r="AX103"/>
  <c i="10"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F37"/>
  <c i="1" r="BD103"/>
  <c i="10" r="BH121"/>
  <c r="F36"/>
  <c i="1" r="BC103"/>
  <c i="10" r="BG121"/>
  <c r="F35"/>
  <c i="1" r="BB103"/>
  <c i="10" r="BF121"/>
  <c r="J34"/>
  <c i="1" r="AW103"/>
  <c i="10" r="F34"/>
  <c i="1" r="BA103"/>
  <c i="10" r="T121"/>
  <c r="T120"/>
  <c r="T119"/>
  <c r="T118"/>
  <c r="R121"/>
  <c r="R120"/>
  <c r="R119"/>
  <c r="R118"/>
  <c r="P121"/>
  <c r="P120"/>
  <c r="P119"/>
  <c r="P118"/>
  <c i="1" r="AU103"/>
  <c i="10" r="BK121"/>
  <c r="BK120"/>
  <c r="J120"/>
  <c r="BK119"/>
  <c r="J119"/>
  <c r="BK118"/>
  <c r="J118"/>
  <c r="J96"/>
  <c r="J30"/>
  <c i="1" r="AG103"/>
  <c i="10" r="J121"/>
  <c r="BE121"/>
  <c r="J33"/>
  <c i="1" r="AV103"/>
  <c i="10" r="F33"/>
  <c i="1" r="AZ103"/>
  <c i="10" r="J98"/>
  <c r="J97"/>
  <c r="J115"/>
  <c r="J114"/>
  <c r="F114"/>
  <c r="F112"/>
  <c r="E110"/>
  <c r="J92"/>
  <c r="J91"/>
  <c r="F91"/>
  <c r="F89"/>
  <c r="E87"/>
  <c r="J39"/>
  <c r="J18"/>
  <c r="E18"/>
  <c r="F115"/>
  <c r="F92"/>
  <c r="J17"/>
  <c r="J12"/>
  <c r="J112"/>
  <c r="J89"/>
  <c r="E7"/>
  <c r="E108"/>
  <c r="E85"/>
  <c i="9" r="J37"/>
  <c r="J36"/>
  <c i="1" r="AY102"/>
  <c i="9" r="J35"/>
  <c i="1" r="AX102"/>
  <c i="9"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F37"/>
  <c i="1" r="BD102"/>
  <c i="9" r="BH119"/>
  <c r="F36"/>
  <c i="1" r="BC102"/>
  <c i="9" r="BG119"/>
  <c r="F35"/>
  <c i="1" r="BB102"/>
  <c i="9" r="BF119"/>
  <c r="J34"/>
  <c i="1" r="AW102"/>
  <c i="9" r="F34"/>
  <c i="1" r="BA102"/>
  <c i="9" r="T119"/>
  <c r="T118"/>
  <c r="T117"/>
  <c r="R119"/>
  <c r="R118"/>
  <c r="R117"/>
  <c r="P119"/>
  <c r="P118"/>
  <c r="P117"/>
  <c i="1" r="AU102"/>
  <c i="9" r="BK119"/>
  <c r="BK118"/>
  <c r="J118"/>
  <c r="BK117"/>
  <c r="J117"/>
  <c r="J96"/>
  <c r="J30"/>
  <c i="1" r="AG102"/>
  <c i="9" r="J119"/>
  <c r="BE119"/>
  <c r="J33"/>
  <c i="1" r="AV102"/>
  <c i="9" r="F33"/>
  <c i="1" r="AZ102"/>
  <c i="9" r="J97"/>
  <c r="J114"/>
  <c r="J113"/>
  <c r="F113"/>
  <c r="F111"/>
  <c r="E109"/>
  <c r="J92"/>
  <c r="J91"/>
  <c r="F91"/>
  <c r="F89"/>
  <c r="E87"/>
  <c r="J39"/>
  <c r="J18"/>
  <c r="E18"/>
  <c r="F114"/>
  <c r="F92"/>
  <c r="J17"/>
  <c r="J12"/>
  <c r="J111"/>
  <c r="J89"/>
  <c r="E7"/>
  <c r="E107"/>
  <c r="E85"/>
  <c i="8" r="J37"/>
  <c r="J36"/>
  <c i="1" r="AY101"/>
  <c i="8" r="J35"/>
  <c i="1" r="AX101"/>
  <c i="8" r="BI198"/>
  <c r="BH198"/>
  <c r="BG198"/>
  <c r="BF198"/>
  <c r="T198"/>
  <c r="R198"/>
  <c r="P198"/>
  <c r="BK198"/>
  <c r="J198"/>
  <c r="BE198"/>
  <c r="BI195"/>
  <c r="BH195"/>
  <c r="BG195"/>
  <c r="BF195"/>
  <c r="T195"/>
  <c r="T194"/>
  <c r="R195"/>
  <c r="R194"/>
  <c r="P195"/>
  <c r="P194"/>
  <c r="BK195"/>
  <c r="BK194"/>
  <c r="J194"/>
  <c r="J195"/>
  <c r="BE195"/>
  <c r="J101"/>
  <c r="BI192"/>
  <c r="BH192"/>
  <c r="BG192"/>
  <c r="BF192"/>
  <c r="T192"/>
  <c r="R192"/>
  <c r="P192"/>
  <c r="BK192"/>
  <c r="J192"/>
  <c r="BE192"/>
  <c r="BI188"/>
  <c r="BH188"/>
  <c r="BG188"/>
  <c r="BF188"/>
  <c r="T188"/>
  <c r="R188"/>
  <c r="P188"/>
  <c r="BK188"/>
  <c r="J188"/>
  <c r="BE188"/>
  <c r="BI185"/>
  <c r="BH185"/>
  <c r="BG185"/>
  <c r="BF185"/>
  <c r="T185"/>
  <c r="R185"/>
  <c r="P185"/>
  <c r="BK185"/>
  <c r="J185"/>
  <c r="BE185"/>
  <c r="BI183"/>
  <c r="BH183"/>
  <c r="BG183"/>
  <c r="BF183"/>
  <c r="T183"/>
  <c r="R183"/>
  <c r="P183"/>
  <c r="BK183"/>
  <c r="J183"/>
  <c r="BE183"/>
  <c r="BI181"/>
  <c r="BH181"/>
  <c r="BG181"/>
  <c r="BF181"/>
  <c r="T181"/>
  <c r="R181"/>
  <c r="P181"/>
  <c r="BK181"/>
  <c r="J181"/>
  <c r="BE181"/>
  <c r="BI180"/>
  <c r="BH180"/>
  <c r="BG180"/>
  <c r="BF180"/>
  <c r="T180"/>
  <c r="R180"/>
  <c r="P180"/>
  <c r="BK180"/>
  <c r="J180"/>
  <c r="BE180"/>
  <c r="BI179"/>
  <c r="BH179"/>
  <c r="BG179"/>
  <c r="BF179"/>
  <c r="T179"/>
  <c r="R179"/>
  <c r="P179"/>
  <c r="BK179"/>
  <c r="J179"/>
  <c r="BE179"/>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1"/>
  <c r="BH171"/>
  <c r="BG171"/>
  <c r="BF171"/>
  <c r="T171"/>
  <c r="R171"/>
  <c r="P171"/>
  <c r="BK171"/>
  <c r="J171"/>
  <c r="BE171"/>
  <c r="BI170"/>
  <c r="BH170"/>
  <c r="BG170"/>
  <c r="BF170"/>
  <c r="T170"/>
  <c r="R170"/>
  <c r="P170"/>
  <c r="BK170"/>
  <c r="J170"/>
  <c r="BE170"/>
  <c r="BI167"/>
  <c r="BH167"/>
  <c r="BG167"/>
  <c r="BF167"/>
  <c r="T167"/>
  <c r="R167"/>
  <c r="P167"/>
  <c r="BK167"/>
  <c r="J167"/>
  <c r="BE167"/>
  <c r="BI166"/>
  <c r="BH166"/>
  <c r="BG166"/>
  <c r="BF166"/>
  <c r="T166"/>
  <c r="R166"/>
  <c r="P166"/>
  <c r="BK166"/>
  <c r="J166"/>
  <c r="BE166"/>
  <c r="BI164"/>
  <c r="BH164"/>
  <c r="BG164"/>
  <c r="BF164"/>
  <c r="T164"/>
  <c r="R164"/>
  <c r="P164"/>
  <c r="BK164"/>
  <c r="J164"/>
  <c r="BE164"/>
  <c r="BI161"/>
  <c r="BH161"/>
  <c r="BG161"/>
  <c r="BF161"/>
  <c r="T161"/>
  <c r="R161"/>
  <c r="P161"/>
  <c r="BK161"/>
  <c r="J161"/>
  <c r="BE161"/>
  <c r="BI158"/>
  <c r="BH158"/>
  <c r="BG158"/>
  <c r="BF158"/>
  <c r="T158"/>
  <c r="T157"/>
  <c r="R158"/>
  <c r="R157"/>
  <c r="P158"/>
  <c r="P157"/>
  <c r="BK158"/>
  <c r="BK157"/>
  <c r="J157"/>
  <c r="J158"/>
  <c r="BE158"/>
  <c r="J100"/>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1"/>
  <c r="BH151"/>
  <c r="BG151"/>
  <c r="BF151"/>
  <c r="T151"/>
  <c r="T150"/>
  <c r="R151"/>
  <c r="R150"/>
  <c r="P151"/>
  <c r="P150"/>
  <c r="BK151"/>
  <c r="BK150"/>
  <c r="J150"/>
  <c r="J151"/>
  <c r="BE151"/>
  <c r="J99"/>
  <c r="BI148"/>
  <c r="BH148"/>
  <c r="BG148"/>
  <c r="BF148"/>
  <c r="T148"/>
  <c r="R148"/>
  <c r="P148"/>
  <c r="BK148"/>
  <c r="J148"/>
  <c r="BE148"/>
  <c r="BI146"/>
  <c r="BH146"/>
  <c r="BG146"/>
  <c r="BF146"/>
  <c r="T146"/>
  <c r="R146"/>
  <c r="P146"/>
  <c r="BK146"/>
  <c r="J146"/>
  <c r="BE146"/>
  <c r="BI144"/>
  <c r="BH144"/>
  <c r="BG144"/>
  <c r="BF144"/>
  <c r="T144"/>
  <c r="R144"/>
  <c r="P144"/>
  <c r="BK144"/>
  <c r="J144"/>
  <c r="BE144"/>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4"/>
  <c r="BH134"/>
  <c r="BG134"/>
  <c r="BF134"/>
  <c r="T134"/>
  <c r="R134"/>
  <c r="P134"/>
  <c r="BK134"/>
  <c r="J134"/>
  <c r="BE134"/>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6"/>
  <c r="BH126"/>
  <c r="BG126"/>
  <c r="BF126"/>
  <c r="T126"/>
  <c r="R126"/>
  <c r="P126"/>
  <c r="BK126"/>
  <c r="J126"/>
  <c r="BE126"/>
  <c r="BI124"/>
  <c r="F37"/>
  <c i="1" r="BD101"/>
  <c i="8" r="BH124"/>
  <c r="F36"/>
  <c i="1" r="BC101"/>
  <c i="8" r="BG124"/>
  <c r="F35"/>
  <c i="1" r="BB101"/>
  <c i="8" r="BF124"/>
  <c r="J34"/>
  <c i="1" r="AW101"/>
  <c i="8" r="F34"/>
  <c i="1" r="BA101"/>
  <c i="8" r="T124"/>
  <c r="T123"/>
  <c r="T122"/>
  <c r="T121"/>
  <c r="R124"/>
  <c r="R123"/>
  <c r="R122"/>
  <c r="R121"/>
  <c r="P124"/>
  <c r="P123"/>
  <c r="P122"/>
  <c r="P121"/>
  <c i="1" r="AU101"/>
  <c i="8" r="BK124"/>
  <c r="BK123"/>
  <c r="J123"/>
  <c r="BK122"/>
  <c r="J122"/>
  <c r="BK121"/>
  <c r="J121"/>
  <c r="J96"/>
  <c r="J30"/>
  <c i="1" r="AG101"/>
  <c i="8" r="J124"/>
  <c r="BE124"/>
  <c r="J33"/>
  <c i="1" r="AV101"/>
  <c i="8" r="F33"/>
  <c i="1" r="AZ101"/>
  <c i="8" r="J98"/>
  <c r="J97"/>
  <c r="J118"/>
  <c r="J117"/>
  <c r="F117"/>
  <c r="F115"/>
  <c r="E113"/>
  <c r="J92"/>
  <c r="J91"/>
  <c r="F91"/>
  <c r="F89"/>
  <c r="E87"/>
  <c r="J39"/>
  <c r="J18"/>
  <c r="E18"/>
  <c r="F118"/>
  <c r="F92"/>
  <c r="J17"/>
  <c r="J12"/>
  <c r="J115"/>
  <c r="J89"/>
  <c r="E7"/>
  <c r="E111"/>
  <c r="E85"/>
  <c i="7" r="J37"/>
  <c r="J36"/>
  <c i="1" r="AY100"/>
  <c i="7" r="J35"/>
  <c i="1" r="AX100"/>
  <c i="7" r="BI188"/>
  <c r="BH188"/>
  <c r="BG188"/>
  <c r="BF188"/>
  <c r="T188"/>
  <c r="R188"/>
  <c r="P188"/>
  <c r="BK188"/>
  <c r="J188"/>
  <c r="BE188"/>
  <c r="BI185"/>
  <c r="BH185"/>
  <c r="BG185"/>
  <c r="BF185"/>
  <c r="T185"/>
  <c r="T184"/>
  <c r="R185"/>
  <c r="R184"/>
  <c r="P185"/>
  <c r="P184"/>
  <c r="BK185"/>
  <c r="BK184"/>
  <c r="J184"/>
  <c r="J185"/>
  <c r="BE185"/>
  <c r="J101"/>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3"/>
  <c r="BH173"/>
  <c r="BG173"/>
  <c r="BF173"/>
  <c r="T173"/>
  <c r="R173"/>
  <c r="P173"/>
  <c r="BK173"/>
  <c r="J173"/>
  <c r="BE173"/>
  <c r="BI172"/>
  <c r="BH172"/>
  <c r="BG172"/>
  <c r="BF172"/>
  <c r="T172"/>
  <c r="R172"/>
  <c r="P172"/>
  <c r="BK172"/>
  <c r="J172"/>
  <c r="BE172"/>
  <c r="BI171"/>
  <c r="BH171"/>
  <c r="BG171"/>
  <c r="BF171"/>
  <c r="T171"/>
  <c r="R171"/>
  <c r="P171"/>
  <c r="BK171"/>
  <c r="J171"/>
  <c r="BE171"/>
  <c r="BI168"/>
  <c r="BH168"/>
  <c r="BG168"/>
  <c r="BF168"/>
  <c r="T168"/>
  <c r="R168"/>
  <c r="P168"/>
  <c r="BK168"/>
  <c r="J168"/>
  <c r="BE168"/>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T160"/>
  <c r="R161"/>
  <c r="R160"/>
  <c r="P161"/>
  <c r="P160"/>
  <c r="BK161"/>
  <c r="BK160"/>
  <c r="J160"/>
  <c r="J161"/>
  <c r="BE161"/>
  <c r="J100"/>
  <c r="BI159"/>
  <c r="BH159"/>
  <c r="BG159"/>
  <c r="BF159"/>
  <c r="T159"/>
  <c r="R159"/>
  <c r="P159"/>
  <c r="BK159"/>
  <c r="J159"/>
  <c r="BE159"/>
  <c r="BI158"/>
  <c r="BH158"/>
  <c r="BG158"/>
  <c r="BF158"/>
  <c r="T158"/>
  <c r="R158"/>
  <c r="P158"/>
  <c r="BK158"/>
  <c r="J158"/>
  <c r="BE158"/>
  <c r="BI155"/>
  <c r="BH155"/>
  <c r="BG155"/>
  <c r="BF155"/>
  <c r="T155"/>
  <c r="T154"/>
  <c r="R155"/>
  <c r="R154"/>
  <c r="P155"/>
  <c r="P154"/>
  <c r="BK155"/>
  <c r="BK154"/>
  <c r="J154"/>
  <c r="J155"/>
  <c r="BE155"/>
  <c r="J99"/>
  <c r="BI152"/>
  <c r="BH152"/>
  <c r="BG152"/>
  <c r="BF152"/>
  <c r="T152"/>
  <c r="R152"/>
  <c r="P152"/>
  <c r="BK152"/>
  <c r="J152"/>
  <c r="BE152"/>
  <c r="BI149"/>
  <c r="BH149"/>
  <c r="BG149"/>
  <c r="BF149"/>
  <c r="T149"/>
  <c r="R149"/>
  <c r="P149"/>
  <c r="BK149"/>
  <c r="J149"/>
  <c r="BE149"/>
  <c r="BI147"/>
  <c r="BH147"/>
  <c r="BG147"/>
  <c r="BF147"/>
  <c r="T147"/>
  <c r="R147"/>
  <c r="P147"/>
  <c r="BK147"/>
  <c r="J147"/>
  <c r="BE147"/>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6"/>
  <c r="BH136"/>
  <c r="BG136"/>
  <c r="BF136"/>
  <c r="T136"/>
  <c r="R136"/>
  <c r="P136"/>
  <c r="BK136"/>
  <c r="J136"/>
  <c r="BE136"/>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8"/>
  <c r="BH128"/>
  <c r="BG128"/>
  <c r="BF128"/>
  <c r="T128"/>
  <c r="R128"/>
  <c r="P128"/>
  <c r="BK128"/>
  <c r="J128"/>
  <c r="BE128"/>
  <c r="BI125"/>
  <c r="BH125"/>
  <c r="BG125"/>
  <c r="BF125"/>
  <c r="T125"/>
  <c r="R125"/>
  <c r="P125"/>
  <c r="BK125"/>
  <c r="J125"/>
  <c r="BE125"/>
  <c r="BI124"/>
  <c r="F37"/>
  <c i="1" r="BD100"/>
  <c i="7" r="BH124"/>
  <c r="F36"/>
  <c i="1" r="BC100"/>
  <c i="7" r="BG124"/>
  <c r="F35"/>
  <c i="1" r="BB100"/>
  <c i="7" r="BF124"/>
  <c r="J34"/>
  <c i="1" r="AW100"/>
  <c i="7" r="F34"/>
  <c i="1" r="BA100"/>
  <c i="7" r="T124"/>
  <c r="T123"/>
  <c r="T122"/>
  <c r="T121"/>
  <c r="R124"/>
  <c r="R123"/>
  <c r="R122"/>
  <c r="R121"/>
  <c r="P124"/>
  <c r="P123"/>
  <c r="P122"/>
  <c r="P121"/>
  <c i="1" r="AU100"/>
  <c i="7" r="BK124"/>
  <c r="BK123"/>
  <c r="J123"/>
  <c r="BK122"/>
  <c r="J122"/>
  <c r="BK121"/>
  <c r="J121"/>
  <c r="J96"/>
  <c r="J30"/>
  <c i="1" r="AG100"/>
  <c i="7" r="J124"/>
  <c r="BE124"/>
  <c r="J33"/>
  <c i="1" r="AV100"/>
  <c i="7" r="F33"/>
  <c i="1" r="AZ100"/>
  <c i="7" r="J98"/>
  <c r="J97"/>
  <c r="J118"/>
  <c r="J117"/>
  <c r="F117"/>
  <c r="F115"/>
  <c r="E113"/>
  <c r="J92"/>
  <c r="J91"/>
  <c r="F91"/>
  <c r="F89"/>
  <c r="E87"/>
  <c r="J39"/>
  <c r="J18"/>
  <c r="E18"/>
  <c r="F118"/>
  <c r="F92"/>
  <c r="J17"/>
  <c r="J12"/>
  <c r="J115"/>
  <c r="J89"/>
  <c r="E7"/>
  <c r="E111"/>
  <c r="E85"/>
  <c i="6" r="J37"/>
  <c r="J36"/>
  <c i="1" r="AY99"/>
  <c i="6" r="J35"/>
  <c i="1" r="AX99"/>
  <c i="6" r="BI217"/>
  <c r="BH217"/>
  <c r="BG217"/>
  <c r="BF217"/>
  <c r="T217"/>
  <c r="R217"/>
  <c r="P217"/>
  <c r="BK217"/>
  <c r="J217"/>
  <c r="BE217"/>
  <c r="BI215"/>
  <c r="BH215"/>
  <c r="BG215"/>
  <c r="BF215"/>
  <c r="T215"/>
  <c r="T214"/>
  <c r="R215"/>
  <c r="R214"/>
  <c r="P215"/>
  <c r="P214"/>
  <c r="BK215"/>
  <c r="BK214"/>
  <c r="J214"/>
  <c r="J215"/>
  <c r="BE215"/>
  <c r="J102"/>
  <c r="BI213"/>
  <c r="BH213"/>
  <c r="BG213"/>
  <c r="BF213"/>
  <c r="T213"/>
  <c r="R213"/>
  <c r="P213"/>
  <c r="BK213"/>
  <c r="J213"/>
  <c r="BE213"/>
  <c r="BI212"/>
  <c r="BH212"/>
  <c r="BG212"/>
  <c r="BF212"/>
  <c r="T212"/>
  <c r="T211"/>
  <c r="R212"/>
  <c r="R211"/>
  <c r="P212"/>
  <c r="P211"/>
  <c r="BK212"/>
  <c r="BK211"/>
  <c r="J211"/>
  <c r="J212"/>
  <c r="BE212"/>
  <c r="J101"/>
  <c r="BI208"/>
  <c r="BH208"/>
  <c r="BG208"/>
  <c r="BF208"/>
  <c r="T208"/>
  <c r="R208"/>
  <c r="P208"/>
  <c r="BK208"/>
  <c r="J208"/>
  <c r="BE208"/>
  <c r="BI207"/>
  <c r="BH207"/>
  <c r="BG207"/>
  <c r="BF207"/>
  <c r="T207"/>
  <c r="R207"/>
  <c r="P207"/>
  <c r="BK207"/>
  <c r="J207"/>
  <c r="BE207"/>
  <c r="BI205"/>
  <c r="BH205"/>
  <c r="BG205"/>
  <c r="BF205"/>
  <c r="T205"/>
  <c r="R205"/>
  <c r="P205"/>
  <c r="BK205"/>
  <c r="J205"/>
  <c r="BE205"/>
  <c r="BI202"/>
  <c r="BH202"/>
  <c r="BG202"/>
  <c r="BF202"/>
  <c r="T202"/>
  <c r="R202"/>
  <c r="P202"/>
  <c r="BK202"/>
  <c r="J202"/>
  <c r="BE202"/>
  <c r="BI199"/>
  <c r="BH199"/>
  <c r="BG199"/>
  <c r="BF199"/>
  <c r="T199"/>
  <c r="R199"/>
  <c r="P199"/>
  <c r="BK199"/>
  <c r="J199"/>
  <c r="BE199"/>
  <c r="BI196"/>
  <c r="BH196"/>
  <c r="BG196"/>
  <c r="BF196"/>
  <c r="T196"/>
  <c r="R196"/>
  <c r="P196"/>
  <c r="BK196"/>
  <c r="J196"/>
  <c r="BE196"/>
  <c r="BI193"/>
  <c r="BH193"/>
  <c r="BG193"/>
  <c r="BF193"/>
  <c r="T193"/>
  <c r="R193"/>
  <c r="P193"/>
  <c r="BK193"/>
  <c r="J193"/>
  <c r="BE193"/>
  <c r="BI191"/>
  <c r="BH191"/>
  <c r="BG191"/>
  <c r="BF191"/>
  <c r="T191"/>
  <c r="R191"/>
  <c r="P191"/>
  <c r="BK191"/>
  <c r="J191"/>
  <c r="BE191"/>
  <c r="BI188"/>
  <c r="BH188"/>
  <c r="BG188"/>
  <c r="BF188"/>
  <c r="T188"/>
  <c r="R188"/>
  <c r="P188"/>
  <c r="BK188"/>
  <c r="J188"/>
  <c r="BE188"/>
  <c r="BI186"/>
  <c r="BH186"/>
  <c r="BG186"/>
  <c r="BF186"/>
  <c r="T186"/>
  <c r="R186"/>
  <c r="P186"/>
  <c r="BK186"/>
  <c r="J186"/>
  <c r="BE186"/>
  <c r="BI183"/>
  <c r="BH183"/>
  <c r="BG183"/>
  <c r="BF183"/>
  <c r="T183"/>
  <c r="R183"/>
  <c r="P183"/>
  <c r="BK183"/>
  <c r="J183"/>
  <c r="BE183"/>
  <c r="BI182"/>
  <c r="BH182"/>
  <c r="BG182"/>
  <c r="BF182"/>
  <c r="T182"/>
  <c r="R182"/>
  <c r="P182"/>
  <c r="BK182"/>
  <c r="J182"/>
  <c r="BE182"/>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5"/>
  <c r="BH165"/>
  <c r="BG165"/>
  <c r="BF165"/>
  <c r="T165"/>
  <c r="R165"/>
  <c r="P165"/>
  <c r="BK165"/>
  <c r="J165"/>
  <c r="BE165"/>
  <c r="BI164"/>
  <c r="BH164"/>
  <c r="BG164"/>
  <c r="BF164"/>
  <c r="T164"/>
  <c r="R164"/>
  <c r="P164"/>
  <c r="BK164"/>
  <c r="J164"/>
  <c r="BE164"/>
  <c r="BI162"/>
  <c r="BH162"/>
  <c r="BG162"/>
  <c r="BF162"/>
  <c r="T162"/>
  <c r="R162"/>
  <c r="P162"/>
  <c r="BK162"/>
  <c r="J162"/>
  <c r="BE162"/>
  <c r="BI161"/>
  <c r="BH161"/>
  <c r="BG161"/>
  <c r="BF161"/>
  <c r="T161"/>
  <c r="T160"/>
  <c r="R161"/>
  <c r="R160"/>
  <c r="P161"/>
  <c r="P160"/>
  <c r="BK161"/>
  <c r="BK160"/>
  <c r="J160"/>
  <c r="J161"/>
  <c r="BE161"/>
  <c r="J100"/>
  <c r="BI159"/>
  <c r="BH159"/>
  <c r="BG159"/>
  <c r="BF159"/>
  <c r="T159"/>
  <c r="R159"/>
  <c r="P159"/>
  <c r="BK159"/>
  <c r="J159"/>
  <c r="BE159"/>
  <c r="BI158"/>
  <c r="BH158"/>
  <c r="BG158"/>
  <c r="BF158"/>
  <c r="T158"/>
  <c r="R158"/>
  <c r="P158"/>
  <c r="BK158"/>
  <c r="J158"/>
  <c r="BE158"/>
  <c r="BI155"/>
  <c r="BH155"/>
  <c r="BG155"/>
  <c r="BF155"/>
  <c r="T155"/>
  <c r="T154"/>
  <c r="R155"/>
  <c r="R154"/>
  <c r="P155"/>
  <c r="P154"/>
  <c r="BK155"/>
  <c r="BK154"/>
  <c r="J154"/>
  <c r="J155"/>
  <c r="BE155"/>
  <c r="J99"/>
  <c r="BI152"/>
  <c r="BH152"/>
  <c r="BG152"/>
  <c r="BF152"/>
  <c r="T152"/>
  <c r="R152"/>
  <c r="P152"/>
  <c r="BK152"/>
  <c r="J152"/>
  <c r="BE152"/>
  <c r="BI147"/>
  <c r="BH147"/>
  <c r="BG147"/>
  <c r="BF147"/>
  <c r="T147"/>
  <c r="R147"/>
  <c r="P147"/>
  <c r="BK147"/>
  <c r="J147"/>
  <c r="BE147"/>
  <c r="BI145"/>
  <c r="BH145"/>
  <c r="BG145"/>
  <c r="BF145"/>
  <c r="T145"/>
  <c r="R145"/>
  <c r="P145"/>
  <c r="BK145"/>
  <c r="J145"/>
  <c r="BE145"/>
  <c r="BI142"/>
  <c r="BH142"/>
  <c r="BG142"/>
  <c r="BF142"/>
  <c r="T142"/>
  <c r="R142"/>
  <c r="P142"/>
  <c r="BK142"/>
  <c r="J142"/>
  <c r="BE142"/>
  <c r="BI140"/>
  <c r="BH140"/>
  <c r="BG140"/>
  <c r="BF140"/>
  <c r="T140"/>
  <c r="R140"/>
  <c r="P140"/>
  <c r="BK140"/>
  <c r="J140"/>
  <c r="BE140"/>
  <c r="BI139"/>
  <c r="BH139"/>
  <c r="BG139"/>
  <c r="BF139"/>
  <c r="T139"/>
  <c r="R139"/>
  <c r="P139"/>
  <c r="BK139"/>
  <c r="J139"/>
  <c r="BE139"/>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5"/>
  <c r="F37"/>
  <c i="1" r="BD99"/>
  <c i="6" r="BH125"/>
  <c r="F36"/>
  <c i="1" r="BC99"/>
  <c i="6" r="BG125"/>
  <c r="F35"/>
  <c i="1" r="BB99"/>
  <c i="6" r="BF125"/>
  <c r="J34"/>
  <c i="1" r="AW99"/>
  <c i="6" r="F34"/>
  <c i="1" r="BA99"/>
  <c i="6" r="T125"/>
  <c r="T124"/>
  <c r="T123"/>
  <c r="T122"/>
  <c r="R125"/>
  <c r="R124"/>
  <c r="R123"/>
  <c r="R122"/>
  <c r="P125"/>
  <c r="P124"/>
  <c r="P123"/>
  <c r="P122"/>
  <c i="1" r="AU99"/>
  <c i="6" r="BK125"/>
  <c r="BK124"/>
  <c r="J124"/>
  <c r="BK123"/>
  <c r="J123"/>
  <c r="BK122"/>
  <c r="J122"/>
  <c r="J96"/>
  <c r="J30"/>
  <c i="1" r="AG99"/>
  <c i="6" r="J125"/>
  <c r="BE125"/>
  <c r="J33"/>
  <c i="1" r="AV99"/>
  <c i="6" r="F33"/>
  <c i="1" r="AZ99"/>
  <c i="6" r="J98"/>
  <c r="J97"/>
  <c r="J119"/>
  <c r="J118"/>
  <c r="F118"/>
  <c r="F116"/>
  <c r="E114"/>
  <c r="J92"/>
  <c r="J91"/>
  <c r="F91"/>
  <c r="F89"/>
  <c r="E87"/>
  <c r="J39"/>
  <c r="J18"/>
  <c r="E18"/>
  <c r="F119"/>
  <c r="F92"/>
  <c r="J17"/>
  <c r="J12"/>
  <c r="J116"/>
  <c r="J89"/>
  <c r="E7"/>
  <c r="E112"/>
  <c r="E85"/>
  <c i="5" r="J37"/>
  <c r="J36"/>
  <c i="1" r="AY98"/>
  <c i="5" r="J35"/>
  <c i="1" r="AX98"/>
  <c i="5" r="BI199"/>
  <c r="BH199"/>
  <c r="BG199"/>
  <c r="BF199"/>
  <c r="T199"/>
  <c r="R199"/>
  <c r="P199"/>
  <c r="BK199"/>
  <c r="J199"/>
  <c r="BE199"/>
  <c r="BI196"/>
  <c r="BH196"/>
  <c r="BG196"/>
  <c r="BF196"/>
  <c r="T196"/>
  <c r="T195"/>
  <c r="R196"/>
  <c r="R195"/>
  <c r="P196"/>
  <c r="P195"/>
  <c r="BK196"/>
  <c r="BK195"/>
  <c r="J195"/>
  <c r="J196"/>
  <c r="BE196"/>
  <c r="J101"/>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2"/>
  <c r="BH162"/>
  <c r="BG162"/>
  <c r="BF162"/>
  <c r="T162"/>
  <c r="T161"/>
  <c r="R162"/>
  <c r="R161"/>
  <c r="P162"/>
  <c r="P161"/>
  <c r="BK162"/>
  <c r="BK161"/>
  <c r="J161"/>
  <c r="J162"/>
  <c r="BE162"/>
  <c r="J100"/>
  <c r="BI160"/>
  <c r="BH160"/>
  <c r="BG160"/>
  <c r="BF160"/>
  <c r="T160"/>
  <c r="R160"/>
  <c r="P160"/>
  <c r="BK160"/>
  <c r="J160"/>
  <c r="BE160"/>
  <c r="BI159"/>
  <c r="BH159"/>
  <c r="BG159"/>
  <c r="BF159"/>
  <c r="T159"/>
  <c r="R159"/>
  <c r="P159"/>
  <c r="BK159"/>
  <c r="J159"/>
  <c r="BE159"/>
  <c r="BI158"/>
  <c r="BH158"/>
  <c r="BG158"/>
  <c r="BF158"/>
  <c r="T158"/>
  <c r="R158"/>
  <c r="P158"/>
  <c r="BK158"/>
  <c r="J158"/>
  <c r="BE158"/>
  <c r="BI155"/>
  <c r="BH155"/>
  <c r="BG155"/>
  <c r="BF155"/>
  <c r="T155"/>
  <c r="T154"/>
  <c r="R155"/>
  <c r="R154"/>
  <c r="P155"/>
  <c r="P154"/>
  <c r="BK155"/>
  <c r="BK154"/>
  <c r="J154"/>
  <c r="J155"/>
  <c r="BE155"/>
  <c r="J99"/>
  <c r="BI152"/>
  <c r="BH152"/>
  <c r="BG152"/>
  <c r="BF152"/>
  <c r="T152"/>
  <c r="R152"/>
  <c r="P152"/>
  <c r="BK152"/>
  <c r="J152"/>
  <c r="BE152"/>
  <c r="BI147"/>
  <c r="BH147"/>
  <c r="BG147"/>
  <c r="BF147"/>
  <c r="T147"/>
  <c r="R147"/>
  <c r="P147"/>
  <c r="BK147"/>
  <c r="J147"/>
  <c r="BE147"/>
  <c r="BI145"/>
  <c r="BH145"/>
  <c r="BG145"/>
  <c r="BF145"/>
  <c r="T145"/>
  <c r="R145"/>
  <c r="P145"/>
  <c r="BK145"/>
  <c r="J145"/>
  <c r="BE145"/>
  <c r="BI142"/>
  <c r="BH142"/>
  <c r="BG142"/>
  <c r="BF142"/>
  <c r="T142"/>
  <c r="R142"/>
  <c r="P142"/>
  <c r="BK142"/>
  <c r="J142"/>
  <c r="BE142"/>
  <c r="BI140"/>
  <c r="BH140"/>
  <c r="BG140"/>
  <c r="BF140"/>
  <c r="T140"/>
  <c r="R140"/>
  <c r="P140"/>
  <c r="BK140"/>
  <c r="J140"/>
  <c r="BE140"/>
  <c r="BI139"/>
  <c r="BH139"/>
  <c r="BG139"/>
  <c r="BF139"/>
  <c r="T139"/>
  <c r="R139"/>
  <c r="P139"/>
  <c r="BK139"/>
  <c r="J139"/>
  <c r="BE139"/>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29"/>
  <c r="BH129"/>
  <c r="BG129"/>
  <c r="BF129"/>
  <c r="T129"/>
  <c r="R129"/>
  <c r="P129"/>
  <c r="BK129"/>
  <c r="J129"/>
  <c r="BE129"/>
  <c r="BI127"/>
  <c r="BH127"/>
  <c r="BG127"/>
  <c r="BF127"/>
  <c r="T127"/>
  <c r="R127"/>
  <c r="P127"/>
  <c r="BK127"/>
  <c r="J127"/>
  <c r="BE127"/>
  <c r="BI125"/>
  <c r="BH125"/>
  <c r="BG125"/>
  <c r="BF125"/>
  <c r="T125"/>
  <c r="R125"/>
  <c r="P125"/>
  <c r="BK125"/>
  <c r="J125"/>
  <c r="BE125"/>
  <c r="BI124"/>
  <c r="F37"/>
  <c i="1" r="BD98"/>
  <c i="5" r="BH124"/>
  <c r="F36"/>
  <c i="1" r="BC98"/>
  <c i="5" r="BG124"/>
  <c r="F35"/>
  <c i="1" r="BB98"/>
  <c i="5" r="BF124"/>
  <c r="J34"/>
  <c i="1" r="AW98"/>
  <c i="5" r="F34"/>
  <c i="1" r="BA98"/>
  <c i="5" r="T124"/>
  <c r="T123"/>
  <c r="T122"/>
  <c r="T121"/>
  <c r="R124"/>
  <c r="R123"/>
  <c r="R122"/>
  <c r="R121"/>
  <c r="P124"/>
  <c r="P123"/>
  <c r="P122"/>
  <c r="P121"/>
  <c i="1" r="AU98"/>
  <c i="5" r="BK124"/>
  <c r="BK123"/>
  <c r="J123"/>
  <c r="BK122"/>
  <c r="J122"/>
  <c r="BK121"/>
  <c r="J121"/>
  <c r="J96"/>
  <c r="J30"/>
  <c i="1" r="AG98"/>
  <c i="5" r="J124"/>
  <c r="BE124"/>
  <c r="J33"/>
  <c i="1" r="AV98"/>
  <c i="5" r="F33"/>
  <c i="1" r="AZ98"/>
  <c i="5" r="J98"/>
  <c r="J97"/>
  <c r="J118"/>
  <c r="J117"/>
  <c r="F117"/>
  <c r="F115"/>
  <c r="E113"/>
  <c r="J92"/>
  <c r="J91"/>
  <c r="F91"/>
  <c r="F89"/>
  <c r="E87"/>
  <c r="J39"/>
  <c r="J18"/>
  <c r="E18"/>
  <c r="F118"/>
  <c r="F92"/>
  <c r="J17"/>
  <c r="J12"/>
  <c r="J115"/>
  <c r="J89"/>
  <c r="E7"/>
  <c r="E111"/>
  <c r="E85"/>
  <c i="4" r="J37"/>
  <c r="J36"/>
  <c i="1" r="AY97"/>
  <c i="4" r="J35"/>
  <c i="1" r="AX97"/>
  <c i="4" r="BI214"/>
  <c r="BH214"/>
  <c r="BG214"/>
  <c r="BF214"/>
  <c r="T214"/>
  <c r="R214"/>
  <c r="P214"/>
  <c r="BK214"/>
  <c r="J214"/>
  <c r="BE214"/>
  <c r="BI211"/>
  <c r="BH211"/>
  <c r="BG211"/>
  <c r="BF211"/>
  <c r="T211"/>
  <c r="T210"/>
  <c r="R211"/>
  <c r="R210"/>
  <c r="P211"/>
  <c r="P210"/>
  <c r="BK211"/>
  <c r="BK210"/>
  <c r="J210"/>
  <c r="J211"/>
  <c r="BE211"/>
  <c r="J101"/>
  <c r="BI208"/>
  <c r="BH208"/>
  <c r="BG208"/>
  <c r="BF208"/>
  <c r="T208"/>
  <c r="R208"/>
  <c r="P208"/>
  <c r="BK208"/>
  <c r="J208"/>
  <c r="BE208"/>
  <c r="BI206"/>
  <c r="BH206"/>
  <c r="BG206"/>
  <c r="BF206"/>
  <c r="T206"/>
  <c r="R206"/>
  <c r="P206"/>
  <c r="BK206"/>
  <c r="J206"/>
  <c r="BE206"/>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5"/>
  <c r="BH195"/>
  <c r="BG195"/>
  <c r="BF195"/>
  <c r="T195"/>
  <c r="R195"/>
  <c r="P195"/>
  <c r="BK195"/>
  <c r="J195"/>
  <c r="BE195"/>
  <c r="BI194"/>
  <c r="BH194"/>
  <c r="BG194"/>
  <c r="BF194"/>
  <c r="T194"/>
  <c r="R194"/>
  <c r="P194"/>
  <c r="BK194"/>
  <c r="J194"/>
  <c r="BE194"/>
  <c r="BI193"/>
  <c r="BH193"/>
  <c r="BG193"/>
  <c r="BF193"/>
  <c r="T193"/>
  <c r="R193"/>
  <c r="P193"/>
  <c r="BK193"/>
  <c r="J193"/>
  <c r="BE193"/>
  <c r="BI191"/>
  <c r="BH191"/>
  <c r="BG191"/>
  <c r="BF191"/>
  <c r="T191"/>
  <c r="R191"/>
  <c r="P191"/>
  <c r="BK191"/>
  <c r="J191"/>
  <c r="BE191"/>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69"/>
  <c r="BH169"/>
  <c r="BG169"/>
  <c r="BF169"/>
  <c r="T169"/>
  <c r="R169"/>
  <c r="P169"/>
  <c r="BK169"/>
  <c r="J169"/>
  <c r="BE169"/>
  <c r="BI168"/>
  <c r="BH168"/>
  <c r="BG168"/>
  <c r="BF168"/>
  <c r="T168"/>
  <c r="R168"/>
  <c r="P168"/>
  <c r="BK168"/>
  <c r="J168"/>
  <c r="BE168"/>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T162"/>
  <c r="R163"/>
  <c r="R162"/>
  <c r="P163"/>
  <c r="P162"/>
  <c r="BK163"/>
  <c r="BK162"/>
  <c r="J162"/>
  <c r="J163"/>
  <c r="BE163"/>
  <c r="J100"/>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5"/>
  <c r="BH155"/>
  <c r="BG155"/>
  <c r="BF155"/>
  <c r="T155"/>
  <c r="T154"/>
  <c r="R155"/>
  <c r="R154"/>
  <c r="P155"/>
  <c r="P154"/>
  <c r="BK155"/>
  <c r="BK154"/>
  <c r="J154"/>
  <c r="J155"/>
  <c r="BE155"/>
  <c r="J99"/>
  <c r="BI152"/>
  <c r="BH152"/>
  <c r="BG152"/>
  <c r="BF152"/>
  <c r="T152"/>
  <c r="R152"/>
  <c r="P152"/>
  <c r="BK152"/>
  <c r="J152"/>
  <c r="BE152"/>
  <c r="BI147"/>
  <c r="BH147"/>
  <c r="BG147"/>
  <c r="BF147"/>
  <c r="T147"/>
  <c r="R147"/>
  <c r="P147"/>
  <c r="BK147"/>
  <c r="J147"/>
  <c r="BE147"/>
  <c r="BI145"/>
  <c r="BH145"/>
  <c r="BG145"/>
  <c r="BF145"/>
  <c r="T145"/>
  <c r="R145"/>
  <c r="P145"/>
  <c r="BK145"/>
  <c r="J145"/>
  <c r="BE145"/>
  <c r="BI142"/>
  <c r="BH142"/>
  <c r="BG142"/>
  <c r="BF142"/>
  <c r="T142"/>
  <c r="R142"/>
  <c r="P142"/>
  <c r="BK142"/>
  <c r="J142"/>
  <c r="BE142"/>
  <c r="BI140"/>
  <c r="BH140"/>
  <c r="BG140"/>
  <c r="BF140"/>
  <c r="T140"/>
  <c r="R140"/>
  <c r="P140"/>
  <c r="BK140"/>
  <c r="J140"/>
  <c r="BE140"/>
  <c r="BI139"/>
  <c r="BH139"/>
  <c r="BG139"/>
  <c r="BF139"/>
  <c r="T139"/>
  <c r="R139"/>
  <c r="P139"/>
  <c r="BK139"/>
  <c r="J139"/>
  <c r="BE139"/>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29"/>
  <c r="BH129"/>
  <c r="BG129"/>
  <c r="BF129"/>
  <c r="T129"/>
  <c r="R129"/>
  <c r="P129"/>
  <c r="BK129"/>
  <c r="J129"/>
  <c r="BE129"/>
  <c r="BI127"/>
  <c r="BH127"/>
  <c r="BG127"/>
  <c r="BF127"/>
  <c r="T127"/>
  <c r="R127"/>
  <c r="P127"/>
  <c r="BK127"/>
  <c r="J127"/>
  <c r="BE127"/>
  <c r="BI125"/>
  <c r="BH125"/>
  <c r="BG125"/>
  <c r="BF125"/>
  <c r="T125"/>
  <c r="R125"/>
  <c r="P125"/>
  <c r="BK125"/>
  <c r="J125"/>
  <c r="BE125"/>
  <c r="BI124"/>
  <c r="F37"/>
  <c i="1" r="BD97"/>
  <c i="4" r="BH124"/>
  <c r="F36"/>
  <c i="1" r="BC97"/>
  <c i="4" r="BG124"/>
  <c r="F35"/>
  <c i="1" r="BB97"/>
  <c i="4" r="BF124"/>
  <c r="J34"/>
  <c i="1" r="AW97"/>
  <c i="4" r="F34"/>
  <c i="1" r="BA97"/>
  <c i="4" r="T124"/>
  <c r="T123"/>
  <c r="T122"/>
  <c r="T121"/>
  <c r="R124"/>
  <c r="R123"/>
  <c r="R122"/>
  <c r="R121"/>
  <c r="P124"/>
  <c r="P123"/>
  <c r="P122"/>
  <c r="P121"/>
  <c i="1" r="AU97"/>
  <c i="4" r="BK124"/>
  <c r="BK123"/>
  <c r="J123"/>
  <c r="BK122"/>
  <c r="J122"/>
  <c r="BK121"/>
  <c r="J121"/>
  <c r="J96"/>
  <c r="J30"/>
  <c i="1" r="AG97"/>
  <c i="4" r="J124"/>
  <c r="BE124"/>
  <c r="J33"/>
  <c i="1" r="AV97"/>
  <c i="4" r="F33"/>
  <c i="1" r="AZ97"/>
  <c i="4" r="J98"/>
  <c r="J97"/>
  <c r="J118"/>
  <c r="J117"/>
  <c r="F117"/>
  <c r="F115"/>
  <c r="E113"/>
  <c r="J92"/>
  <c r="J91"/>
  <c r="F91"/>
  <c r="F89"/>
  <c r="E87"/>
  <c r="J39"/>
  <c r="J18"/>
  <c r="E18"/>
  <c r="F118"/>
  <c r="F92"/>
  <c r="J17"/>
  <c r="J12"/>
  <c r="J115"/>
  <c r="J89"/>
  <c r="E7"/>
  <c r="E111"/>
  <c r="E85"/>
  <c i="3" r="J37"/>
  <c r="J36"/>
  <c i="1" r="AY96"/>
  <c i="3" r="J35"/>
  <c i="1" r="AX96"/>
  <c i="3" r="BI165"/>
  <c r="BH165"/>
  <c r="BG165"/>
  <c r="BF165"/>
  <c r="T165"/>
  <c r="T164"/>
  <c r="R165"/>
  <c r="R164"/>
  <c r="P165"/>
  <c r="P164"/>
  <c r="BK165"/>
  <c r="BK164"/>
  <c r="J164"/>
  <c r="J165"/>
  <c r="BE165"/>
  <c r="J101"/>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3"/>
  <c r="BH153"/>
  <c r="BG153"/>
  <c r="BF153"/>
  <c r="T153"/>
  <c r="R153"/>
  <c r="P153"/>
  <c r="BK153"/>
  <c r="J153"/>
  <c r="BE153"/>
  <c r="BI152"/>
  <c r="BH152"/>
  <c r="BG152"/>
  <c r="BF152"/>
  <c r="T152"/>
  <c r="T151"/>
  <c r="R152"/>
  <c r="R151"/>
  <c r="P152"/>
  <c r="P151"/>
  <c r="BK152"/>
  <c r="BK151"/>
  <c r="J151"/>
  <c r="J152"/>
  <c r="BE152"/>
  <c r="J100"/>
  <c r="BI149"/>
  <c r="BH149"/>
  <c r="BG149"/>
  <c r="BF149"/>
  <c r="T149"/>
  <c r="T148"/>
  <c r="R149"/>
  <c r="R148"/>
  <c r="P149"/>
  <c r="P148"/>
  <c r="BK149"/>
  <c r="BK148"/>
  <c r="J148"/>
  <c r="J149"/>
  <c r="BE149"/>
  <c r="J99"/>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5"/>
  <c r="BH135"/>
  <c r="BG135"/>
  <c r="BF135"/>
  <c r="T135"/>
  <c r="R135"/>
  <c r="P135"/>
  <c r="BK135"/>
  <c r="J135"/>
  <c r="BE135"/>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7"/>
  <c r="BH127"/>
  <c r="BG127"/>
  <c r="BF127"/>
  <c r="T127"/>
  <c r="R127"/>
  <c r="P127"/>
  <c r="BK127"/>
  <c r="J127"/>
  <c r="BE127"/>
  <c r="BI125"/>
  <c r="BH125"/>
  <c r="BG125"/>
  <c r="BF125"/>
  <c r="T125"/>
  <c r="R125"/>
  <c r="P125"/>
  <c r="BK125"/>
  <c r="J125"/>
  <c r="BE125"/>
  <c r="BI124"/>
  <c r="F37"/>
  <c i="1" r="BD96"/>
  <c i="3" r="BH124"/>
  <c r="F36"/>
  <c i="1" r="BC96"/>
  <c i="3" r="BG124"/>
  <c r="F35"/>
  <c i="1" r="BB96"/>
  <c i="3" r="BF124"/>
  <c r="J34"/>
  <c i="1" r="AW96"/>
  <c i="3" r="F34"/>
  <c i="1" r="BA96"/>
  <c i="3" r="T124"/>
  <c r="T123"/>
  <c r="T122"/>
  <c r="T121"/>
  <c r="R124"/>
  <c r="R123"/>
  <c r="R122"/>
  <c r="R121"/>
  <c r="P124"/>
  <c r="P123"/>
  <c r="P122"/>
  <c r="P121"/>
  <c i="1" r="AU96"/>
  <c i="3" r="BK124"/>
  <c r="BK123"/>
  <c r="J123"/>
  <c r="BK122"/>
  <c r="J122"/>
  <c r="BK121"/>
  <c r="J121"/>
  <c r="J96"/>
  <c r="J30"/>
  <c i="1" r="AG96"/>
  <c i="3" r="J124"/>
  <c r="BE124"/>
  <c r="J33"/>
  <c i="1" r="AV96"/>
  <c i="3" r="F33"/>
  <c i="1" r="AZ96"/>
  <c i="3" r="J98"/>
  <c r="J97"/>
  <c r="J118"/>
  <c r="J117"/>
  <c r="F117"/>
  <c r="F115"/>
  <c r="E113"/>
  <c r="J92"/>
  <c r="J91"/>
  <c r="F91"/>
  <c r="F89"/>
  <c r="E87"/>
  <c r="J39"/>
  <c r="J18"/>
  <c r="E18"/>
  <c r="F118"/>
  <c r="F92"/>
  <c r="J17"/>
  <c r="J12"/>
  <c r="J115"/>
  <c r="J89"/>
  <c r="E7"/>
  <c r="E111"/>
  <c r="E85"/>
  <c i="2" r="J37"/>
  <c r="J36"/>
  <c i="1" r="AY95"/>
  <c i="2" r="J35"/>
  <c i="1" r="AX95"/>
  <c i="2" r="BI367"/>
  <c r="BH367"/>
  <c r="BG367"/>
  <c r="BF367"/>
  <c r="T367"/>
  <c r="T366"/>
  <c r="R367"/>
  <c r="R366"/>
  <c r="P367"/>
  <c r="P366"/>
  <c r="BK367"/>
  <c r="BK366"/>
  <c r="J366"/>
  <c r="J367"/>
  <c r="BE367"/>
  <c r="J105"/>
  <c r="BI363"/>
  <c r="BH363"/>
  <c r="BG363"/>
  <c r="BF363"/>
  <c r="T363"/>
  <c r="R363"/>
  <c r="P363"/>
  <c r="BK363"/>
  <c r="J363"/>
  <c r="BE363"/>
  <c r="BI360"/>
  <c r="BH360"/>
  <c r="BG360"/>
  <c r="BF360"/>
  <c r="T360"/>
  <c r="R360"/>
  <c r="P360"/>
  <c r="BK360"/>
  <c r="J360"/>
  <c r="BE360"/>
  <c r="BI357"/>
  <c r="BH357"/>
  <c r="BG357"/>
  <c r="BF357"/>
  <c r="T357"/>
  <c r="R357"/>
  <c r="P357"/>
  <c r="BK357"/>
  <c r="J357"/>
  <c r="BE357"/>
  <c r="BI354"/>
  <c r="BH354"/>
  <c r="BG354"/>
  <c r="BF354"/>
  <c r="T354"/>
  <c r="R354"/>
  <c r="P354"/>
  <c r="BK354"/>
  <c r="J354"/>
  <c r="BE354"/>
  <c r="BI351"/>
  <c r="BH351"/>
  <c r="BG351"/>
  <c r="BF351"/>
  <c r="T351"/>
  <c r="T350"/>
  <c r="R351"/>
  <c r="R350"/>
  <c r="P351"/>
  <c r="P350"/>
  <c r="BK351"/>
  <c r="BK350"/>
  <c r="J350"/>
  <c r="J351"/>
  <c r="BE351"/>
  <c r="J104"/>
  <c r="BI348"/>
  <c r="BH348"/>
  <c r="BG348"/>
  <c r="BF348"/>
  <c r="T348"/>
  <c r="R348"/>
  <c r="P348"/>
  <c r="BK348"/>
  <c r="J348"/>
  <c r="BE348"/>
  <c r="BI346"/>
  <c r="BH346"/>
  <c r="BG346"/>
  <c r="BF346"/>
  <c r="T346"/>
  <c r="R346"/>
  <c r="P346"/>
  <c r="BK346"/>
  <c r="J346"/>
  <c r="BE346"/>
  <c r="BI344"/>
  <c r="BH344"/>
  <c r="BG344"/>
  <c r="BF344"/>
  <c r="T344"/>
  <c r="R344"/>
  <c r="P344"/>
  <c r="BK344"/>
  <c r="J344"/>
  <c r="BE344"/>
  <c r="BI341"/>
  <c r="BH341"/>
  <c r="BG341"/>
  <c r="BF341"/>
  <c r="T341"/>
  <c r="R341"/>
  <c r="P341"/>
  <c r="BK341"/>
  <c r="J341"/>
  <c r="BE341"/>
  <c r="BI338"/>
  <c r="BH338"/>
  <c r="BG338"/>
  <c r="BF338"/>
  <c r="T338"/>
  <c r="R338"/>
  <c r="P338"/>
  <c r="BK338"/>
  <c r="J338"/>
  <c r="BE338"/>
  <c r="BI334"/>
  <c r="BH334"/>
  <c r="BG334"/>
  <c r="BF334"/>
  <c r="T334"/>
  <c r="R334"/>
  <c r="P334"/>
  <c r="BK334"/>
  <c r="J334"/>
  <c r="BE334"/>
  <c r="BI331"/>
  <c r="BH331"/>
  <c r="BG331"/>
  <c r="BF331"/>
  <c r="T331"/>
  <c r="R331"/>
  <c r="P331"/>
  <c r="BK331"/>
  <c r="J331"/>
  <c r="BE331"/>
  <c r="BI329"/>
  <c r="BH329"/>
  <c r="BG329"/>
  <c r="BF329"/>
  <c r="T329"/>
  <c r="R329"/>
  <c r="P329"/>
  <c r="BK329"/>
  <c r="J329"/>
  <c r="BE329"/>
  <c r="BI326"/>
  <c r="BH326"/>
  <c r="BG326"/>
  <c r="BF326"/>
  <c r="T326"/>
  <c r="R326"/>
  <c r="P326"/>
  <c r="BK326"/>
  <c r="J326"/>
  <c r="BE326"/>
  <c r="BI324"/>
  <c r="BH324"/>
  <c r="BG324"/>
  <c r="BF324"/>
  <c r="T324"/>
  <c r="R324"/>
  <c r="P324"/>
  <c r="BK324"/>
  <c r="J324"/>
  <c r="BE324"/>
  <c r="BI323"/>
  <c r="BH323"/>
  <c r="BG323"/>
  <c r="BF323"/>
  <c r="T323"/>
  <c r="R323"/>
  <c r="P323"/>
  <c r="BK323"/>
  <c r="J323"/>
  <c r="BE323"/>
  <c r="BI319"/>
  <c r="BH319"/>
  <c r="BG319"/>
  <c r="BF319"/>
  <c r="T319"/>
  <c r="R319"/>
  <c r="P319"/>
  <c r="BK319"/>
  <c r="J319"/>
  <c r="BE319"/>
  <c r="BI317"/>
  <c r="BH317"/>
  <c r="BG317"/>
  <c r="BF317"/>
  <c r="T317"/>
  <c r="R317"/>
  <c r="P317"/>
  <c r="BK317"/>
  <c r="J317"/>
  <c r="BE317"/>
  <c r="BI315"/>
  <c r="BH315"/>
  <c r="BG315"/>
  <c r="BF315"/>
  <c r="T315"/>
  <c r="R315"/>
  <c r="P315"/>
  <c r="BK315"/>
  <c r="J315"/>
  <c r="BE315"/>
  <c r="BI312"/>
  <c r="BH312"/>
  <c r="BG312"/>
  <c r="BF312"/>
  <c r="T312"/>
  <c r="R312"/>
  <c r="P312"/>
  <c r="BK312"/>
  <c r="J312"/>
  <c r="BE312"/>
  <c r="BI310"/>
  <c r="BH310"/>
  <c r="BG310"/>
  <c r="BF310"/>
  <c r="T310"/>
  <c r="R310"/>
  <c r="P310"/>
  <c r="BK310"/>
  <c r="J310"/>
  <c r="BE310"/>
  <c r="BI308"/>
  <c r="BH308"/>
  <c r="BG308"/>
  <c r="BF308"/>
  <c r="T308"/>
  <c r="R308"/>
  <c r="P308"/>
  <c r="BK308"/>
  <c r="J308"/>
  <c r="BE308"/>
  <c r="BI306"/>
  <c r="BH306"/>
  <c r="BG306"/>
  <c r="BF306"/>
  <c r="T306"/>
  <c r="R306"/>
  <c r="P306"/>
  <c r="BK306"/>
  <c r="J306"/>
  <c r="BE306"/>
  <c r="BI303"/>
  <c r="BH303"/>
  <c r="BG303"/>
  <c r="BF303"/>
  <c r="T303"/>
  <c r="T302"/>
  <c r="R303"/>
  <c r="R302"/>
  <c r="P303"/>
  <c r="P302"/>
  <c r="BK303"/>
  <c r="BK302"/>
  <c r="J302"/>
  <c r="J303"/>
  <c r="BE303"/>
  <c r="J103"/>
  <c r="BI300"/>
  <c r="BH300"/>
  <c r="BG300"/>
  <c r="BF300"/>
  <c r="T300"/>
  <c r="R300"/>
  <c r="P300"/>
  <c r="BK300"/>
  <c r="J300"/>
  <c r="BE300"/>
  <c r="BI298"/>
  <c r="BH298"/>
  <c r="BG298"/>
  <c r="BF298"/>
  <c r="T298"/>
  <c r="R298"/>
  <c r="P298"/>
  <c r="BK298"/>
  <c r="J298"/>
  <c r="BE298"/>
  <c r="BI295"/>
  <c r="BH295"/>
  <c r="BG295"/>
  <c r="BF295"/>
  <c r="T295"/>
  <c r="R295"/>
  <c r="P295"/>
  <c r="BK295"/>
  <c r="J295"/>
  <c r="BE295"/>
  <c r="BI292"/>
  <c r="BH292"/>
  <c r="BG292"/>
  <c r="BF292"/>
  <c r="T292"/>
  <c r="R292"/>
  <c r="P292"/>
  <c r="BK292"/>
  <c r="J292"/>
  <c r="BE292"/>
  <c r="BI289"/>
  <c r="BH289"/>
  <c r="BG289"/>
  <c r="BF289"/>
  <c r="T289"/>
  <c r="R289"/>
  <c r="P289"/>
  <c r="BK289"/>
  <c r="J289"/>
  <c r="BE289"/>
  <c r="BI285"/>
  <c r="BH285"/>
  <c r="BG285"/>
  <c r="BF285"/>
  <c r="T285"/>
  <c r="R285"/>
  <c r="P285"/>
  <c r="BK285"/>
  <c r="J285"/>
  <c r="BE285"/>
  <c r="BI282"/>
  <c r="BH282"/>
  <c r="BG282"/>
  <c r="BF282"/>
  <c r="T282"/>
  <c r="R282"/>
  <c r="P282"/>
  <c r="BK282"/>
  <c r="J282"/>
  <c r="BE282"/>
  <c r="BI279"/>
  <c r="BH279"/>
  <c r="BG279"/>
  <c r="BF279"/>
  <c r="T279"/>
  <c r="R279"/>
  <c r="P279"/>
  <c r="BK279"/>
  <c r="J279"/>
  <c r="BE279"/>
  <c r="BI276"/>
  <c r="BH276"/>
  <c r="BG276"/>
  <c r="BF276"/>
  <c r="T276"/>
  <c r="R276"/>
  <c r="P276"/>
  <c r="BK276"/>
  <c r="J276"/>
  <c r="BE276"/>
  <c r="BI273"/>
  <c r="BH273"/>
  <c r="BG273"/>
  <c r="BF273"/>
  <c r="T273"/>
  <c r="R273"/>
  <c r="P273"/>
  <c r="BK273"/>
  <c r="J273"/>
  <c r="BE273"/>
  <c r="BI270"/>
  <c r="BH270"/>
  <c r="BG270"/>
  <c r="BF270"/>
  <c r="T270"/>
  <c r="R270"/>
  <c r="P270"/>
  <c r="BK270"/>
  <c r="J270"/>
  <c r="BE270"/>
  <c r="BI268"/>
  <c r="BH268"/>
  <c r="BG268"/>
  <c r="BF268"/>
  <c r="T268"/>
  <c r="R268"/>
  <c r="P268"/>
  <c r="BK268"/>
  <c r="J268"/>
  <c r="BE268"/>
  <c r="BI265"/>
  <c r="BH265"/>
  <c r="BG265"/>
  <c r="BF265"/>
  <c r="T265"/>
  <c r="R265"/>
  <c r="P265"/>
  <c r="BK265"/>
  <c r="J265"/>
  <c r="BE265"/>
  <c r="BI262"/>
  <c r="BH262"/>
  <c r="BG262"/>
  <c r="BF262"/>
  <c r="T262"/>
  <c r="R262"/>
  <c r="P262"/>
  <c r="BK262"/>
  <c r="J262"/>
  <c r="BE262"/>
  <c r="BI257"/>
  <c r="BH257"/>
  <c r="BG257"/>
  <c r="BF257"/>
  <c r="T257"/>
  <c r="R257"/>
  <c r="P257"/>
  <c r="BK257"/>
  <c r="J257"/>
  <c r="BE257"/>
  <c r="BI255"/>
  <c r="BH255"/>
  <c r="BG255"/>
  <c r="BF255"/>
  <c r="T255"/>
  <c r="R255"/>
  <c r="P255"/>
  <c r="BK255"/>
  <c r="J255"/>
  <c r="BE255"/>
  <c r="BI253"/>
  <c r="BH253"/>
  <c r="BG253"/>
  <c r="BF253"/>
  <c r="T253"/>
  <c r="R253"/>
  <c r="P253"/>
  <c r="BK253"/>
  <c r="J253"/>
  <c r="BE253"/>
  <c r="BI250"/>
  <c r="BH250"/>
  <c r="BG250"/>
  <c r="BF250"/>
  <c r="T250"/>
  <c r="R250"/>
  <c r="P250"/>
  <c r="BK250"/>
  <c r="J250"/>
  <c r="BE250"/>
  <c r="BI247"/>
  <c r="BH247"/>
  <c r="BG247"/>
  <c r="BF247"/>
  <c r="T247"/>
  <c r="R247"/>
  <c r="P247"/>
  <c r="BK247"/>
  <c r="J247"/>
  <c r="BE247"/>
  <c r="BI244"/>
  <c r="BH244"/>
  <c r="BG244"/>
  <c r="BF244"/>
  <c r="T244"/>
  <c r="R244"/>
  <c r="P244"/>
  <c r="BK244"/>
  <c r="J244"/>
  <c r="BE244"/>
  <c r="BI242"/>
  <c r="BH242"/>
  <c r="BG242"/>
  <c r="BF242"/>
  <c r="T242"/>
  <c r="R242"/>
  <c r="P242"/>
  <c r="BK242"/>
  <c r="J242"/>
  <c r="BE242"/>
  <c r="BI239"/>
  <c r="BH239"/>
  <c r="BG239"/>
  <c r="BF239"/>
  <c r="T239"/>
  <c r="R239"/>
  <c r="P239"/>
  <c r="BK239"/>
  <c r="J239"/>
  <c r="BE239"/>
  <c r="BI237"/>
  <c r="BH237"/>
  <c r="BG237"/>
  <c r="BF237"/>
  <c r="T237"/>
  <c r="R237"/>
  <c r="P237"/>
  <c r="BK237"/>
  <c r="J237"/>
  <c r="BE237"/>
  <c r="BI233"/>
  <c r="BH233"/>
  <c r="BG233"/>
  <c r="BF233"/>
  <c r="T233"/>
  <c r="T232"/>
  <c r="R233"/>
  <c r="R232"/>
  <c r="P233"/>
  <c r="P232"/>
  <c r="BK233"/>
  <c r="BK232"/>
  <c r="J232"/>
  <c r="J233"/>
  <c r="BE233"/>
  <c r="J102"/>
  <c r="BI230"/>
  <c r="BH230"/>
  <c r="BG230"/>
  <c r="BF230"/>
  <c r="T230"/>
  <c r="T229"/>
  <c r="R230"/>
  <c r="R229"/>
  <c r="P230"/>
  <c r="P229"/>
  <c r="BK230"/>
  <c r="BK229"/>
  <c r="J229"/>
  <c r="J230"/>
  <c r="BE230"/>
  <c r="J101"/>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T218"/>
  <c r="R219"/>
  <c r="R218"/>
  <c r="P219"/>
  <c r="P218"/>
  <c r="BK219"/>
  <c r="BK218"/>
  <c r="J218"/>
  <c r="J219"/>
  <c r="BE219"/>
  <c r="J100"/>
  <c r="BI214"/>
  <c r="BH214"/>
  <c r="BG214"/>
  <c r="BF214"/>
  <c r="T214"/>
  <c r="R214"/>
  <c r="P214"/>
  <c r="BK214"/>
  <c r="J214"/>
  <c r="BE214"/>
  <c r="BI211"/>
  <c r="BH211"/>
  <c r="BG211"/>
  <c r="BF211"/>
  <c r="T211"/>
  <c r="R211"/>
  <c r="P211"/>
  <c r="BK211"/>
  <c r="J211"/>
  <c r="BE211"/>
  <c r="BI208"/>
  <c r="BH208"/>
  <c r="BG208"/>
  <c r="BF208"/>
  <c r="T208"/>
  <c r="T207"/>
  <c r="R208"/>
  <c r="R207"/>
  <c r="P208"/>
  <c r="P207"/>
  <c r="BK208"/>
  <c r="BK207"/>
  <c r="J207"/>
  <c r="J208"/>
  <c r="BE208"/>
  <c r="J99"/>
  <c r="BI205"/>
  <c r="BH205"/>
  <c r="BG205"/>
  <c r="BF205"/>
  <c r="T205"/>
  <c r="R205"/>
  <c r="P205"/>
  <c r="BK205"/>
  <c r="J205"/>
  <c r="BE205"/>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3"/>
  <c r="BH193"/>
  <c r="BG193"/>
  <c r="BF193"/>
  <c r="T193"/>
  <c r="R193"/>
  <c r="P193"/>
  <c r="BK193"/>
  <c r="J193"/>
  <c r="BE193"/>
  <c r="BI190"/>
  <c r="BH190"/>
  <c r="BG190"/>
  <c r="BF190"/>
  <c r="T190"/>
  <c r="R190"/>
  <c r="P190"/>
  <c r="BK190"/>
  <c r="J190"/>
  <c r="BE190"/>
  <c r="BI186"/>
  <c r="BH186"/>
  <c r="BG186"/>
  <c r="BF186"/>
  <c r="T186"/>
  <c r="R186"/>
  <c r="P186"/>
  <c r="BK186"/>
  <c r="J186"/>
  <c r="BE186"/>
  <c r="BI183"/>
  <c r="BH183"/>
  <c r="BG183"/>
  <c r="BF183"/>
  <c r="T183"/>
  <c r="R183"/>
  <c r="P183"/>
  <c r="BK183"/>
  <c r="J183"/>
  <c r="BE183"/>
  <c r="BI179"/>
  <c r="BH179"/>
  <c r="BG179"/>
  <c r="BF179"/>
  <c r="T179"/>
  <c r="R179"/>
  <c r="P179"/>
  <c r="BK179"/>
  <c r="J179"/>
  <c r="BE179"/>
  <c r="BI178"/>
  <c r="BH178"/>
  <c r="BG178"/>
  <c r="BF178"/>
  <c r="T178"/>
  <c r="R178"/>
  <c r="P178"/>
  <c r="BK178"/>
  <c r="J178"/>
  <c r="BE178"/>
  <c r="BI177"/>
  <c r="BH177"/>
  <c r="BG177"/>
  <c r="BF177"/>
  <c r="T177"/>
  <c r="R177"/>
  <c r="P177"/>
  <c r="BK177"/>
  <c r="J177"/>
  <c r="BE177"/>
  <c r="BI174"/>
  <c r="BH174"/>
  <c r="BG174"/>
  <c r="BF174"/>
  <c r="T174"/>
  <c r="R174"/>
  <c r="P174"/>
  <c r="BK174"/>
  <c r="J174"/>
  <c r="BE174"/>
  <c r="BI173"/>
  <c r="BH173"/>
  <c r="BG173"/>
  <c r="BF173"/>
  <c r="T173"/>
  <c r="R173"/>
  <c r="P173"/>
  <c r="BK173"/>
  <c r="J173"/>
  <c r="BE173"/>
  <c r="BI169"/>
  <c r="BH169"/>
  <c r="BG169"/>
  <c r="BF169"/>
  <c r="T169"/>
  <c r="R169"/>
  <c r="P169"/>
  <c r="BK169"/>
  <c r="J169"/>
  <c r="BE169"/>
  <c r="BI166"/>
  <c r="BH166"/>
  <c r="BG166"/>
  <c r="BF166"/>
  <c r="T166"/>
  <c r="R166"/>
  <c r="P166"/>
  <c r="BK166"/>
  <c r="J166"/>
  <c r="BE166"/>
  <c r="BI161"/>
  <c r="BH161"/>
  <c r="BG161"/>
  <c r="BF161"/>
  <c r="T161"/>
  <c r="R161"/>
  <c r="P161"/>
  <c r="BK161"/>
  <c r="J161"/>
  <c r="BE161"/>
  <c r="BI159"/>
  <c r="BH159"/>
  <c r="BG159"/>
  <c r="BF159"/>
  <c r="T159"/>
  <c r="R159"/>
  <c r="P159"/>
  <c r="BK159"/>
  <c r="J159"/>
  <c r="BE159"/>
  <c r="BI156"/>
  <c r="BH156"/>
  <c r="BG156"/>
  <c r="BF156"/>
  <c r="T156"/>
  <c r="R156"/>
  <c r="P156"/>
  <c r="BK156"/>
  <c r="J156"/>
  <c r="BE156"/>
  <c r="BI152"/>
  <c r="BH152"/>
  <c r="BG152"/>
  <c r="BF152"/>
  <c r="T152"/>
  <c r="R152"/>
  <c r="P152"/>
  <c r="BK152"/>
  <c r="J152"/>
  <c r="BE152"/>
  <c r="BI146"/>
  <c r="BH146"/>
  <c r="BG146"/>
  <c r="BF146"/>
  <c r="T146"/>
  <c r="R146"/>
  <c r="P146"/>
  <c r="BK146"/>
  <c r="J146"/>
  <c r="BE146"/>
  <c r="BI144"/>
  <c r="BH144"/>
  <c r="BG144"/>
  <c r="BF144"/>
  <c r="T144"/>
  <c r="R144"/>
  <c r="P144"/>
  <c r="BK144"/>
  <c r="J144"/>
  <c r="BE144"/>
  <c r="BI142"/>
  <c r="BH142"/>
  <c r="BG142"/>
  <c r="BF142"/>
  <c r="T142"/>
  <c r="R142"/>
  <c r="P142"/>
  <c r="BK142"/>
  <c r="J142"/>
  <c r="BE142"/>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F37"/>
  <c i="1" r="BD95"/>
  <c i="2" r="BH128"/>
  <c r="F36"/>
  <c i="1" r="BC95"/>
  <c i="2" r="BG128"/>
  <c r="F35"/>
  <c i="1" r="BB95"/>
  <c i="2" r="BF128"/>
  <c r="J34"/>
  <c i="1" r="AW95"/>
  <c i="2" r="F34"/>
  <c i="1" r="BA95"/>
  <c i="2" r="T128"/>
  <c r="T127"/>
  <c r="T126"/>
  <c r="T125"/>
  <c r="R128"/>
  <c r="R127"/>
  <c r="R126"/>
  <c r="R125"/>
  <c r="P128"/>
  <c r="P127"/>
  <c r="P126"/>
  <c r="P125"/>
  <c i="1" r="AU95"/>
  <c i="2" r="BK128"/>
  <c r="BK127"/>
  <c r="J127"/>
  <c r="BK126"/>
  <c r="J126"/>
  <c r="BK125"/>
  <c r="J125"/>
  <c r="J96"/>
  <c r="J30"/>
  <c i="1" r="AG95"/>
  <c i="2" r="J128"/>
  <c r="BE128"/>
  <c r="J33"/>
  <c i="1" r="AV95"/>
  <c i="2" r="F33"/>
  <c i="1" r="AZ95"/>
  <c i="2" r="J98"/>
  <c r="J97"/>
  <c r="J122"/>
  <c r="J121"/>
  <c r="F121"/>
  <c r="F119"/>
  <c r="E117"/>
  <c r="J92"/>
  <c r="J91"/>
  <c r="F91"/>
  <c r="F89"/>
  <c r="E87"/>
  <c r="J39"/>
  <c r="J18"/>
  <c r="E18"/>
  <c r="F122"/>
  <c r="F92"/>
  <c r="J17"/>
  <c r="J12"/>
  <c r="J119"/>
  <c r="J89"/>
  <c r="E7"/>
  <c r="E115"/>
  <c r="E85"/>
  <c i="1" r="BD94"/>
  <c r="W33"/>
  <c r="BC94"/>
  <c r="W32"/>
  <c r="BB94"/>
  <c r="W31"/>
  <c r="BA94"/>
  <c r="W30"/>
  <c r="AZ94"/>
  <c r="W29"/>
  <c r="AY94"/>
  <c r="AX94"/>
  <c r="AW94"/>
  <c r="AK30"/>
  <c r="AV94"/>
  <c r="AK29"/>
  <c r="AU94"/>
  <c r="AT94"/>
  <c r="AS94"/>
  <c r="AG94"/>
  <c r="AK26"/>
  <c r="AT107"/>
  <c r="AN107"/>
  <c r="AT106"/>
  <c r="AN106"/>
  <c r="AT105"/>
  <c r="AN105"/>
  <c r="AT104"/>
  <c r="AN104"/>
  <c r="AT103"/>
  <c r="AN103"/>
  <c r="AT102"/>
  <c r="AN102"/>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<sst xmlns="http://schemas.openxmlformats.org/spreadsheetml/2006/main">
  <si>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</si>
  <si>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</si>
  <si>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</si>
  <si>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</si>
  <si>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</si>
  <si>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{ff84318a-765e-453b-a770-c87397f8414a}</t>
  </si>
  <si>
    <t>0,01</t>
  </si>
  <si>
    <t>21</t>
  </si>
  <si>
    <t>15</t>
  </si>
  <si>
    <t>REKAPITULACE STAVBY</t>
  </si>
  <si>
    <t xml:space="preserve">v ---  níže se nacházejí doplnkové a pomocné údaje k sestavám  --- v</t>
  </si>
  <si>
    <t>Návod na vyplnění</t>
  </si>
  <si>
    <t>0,001</t>
  </si>
  <si>
    <t>Kód:</t>
  </si>
  <si>
    <t>822018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</si>
  <si>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</si>
  <si>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</si>
  <si>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822018  Odstavná a parkovací plocha u lékárny v Rotavě</t>
  </si>
  <si>
    <t>KSO:</t>
  </si>
  <si>
    <t>822</t>
  </si>
  <si>
    <t>CC-CZ:</t>
  </si>
  <si>
    <t>2</t>
  </si>
  <si>
    <t>Místo:</t>
  </si>
  <si>
    <t>Rotava</t>
  </si>
  <si>
    <t>Datum:</t>
  </si>
  <si>
    <t>30. 6. 2019</t>
  </si>
  <si>
    <t>CZ-CPV:</t>
  </si>
  <si>
    <t>45000000-7</t>
  </si>
  <si>
    <t>CZ-CPA:</t>
  </si>
  <si>
    <t>42</t>
  </si>
  <si>
    <t>Zadavatel:</t>
  </si>
  <si>
    <t>IČ:</t>
  </si>
  <si>
    <t>Město Rotava</t>
  </si>
  <si>
    <t>DIČ:</t>
  </si>
  <si>
    <t>Uchazeč:</t>
  </si>
  <si>
    <t>Vyplň údaj</t>
  </si>
  <si>
    <t>Projektant:</t>
  </si>
  <si>
    <t>DSVA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</si>
  <si>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</si>
  <si>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</si>
  <si>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</si>
  <si>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</si>
  <si>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</si>
  <si>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</si>
  <si>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</si>
  <si>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</si>
  <si>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</si>
  <si>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</si>
  <si>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</si>
  <si>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</si>
  <si>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</si>
  <si>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</si>
  <si>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</si>
  <si>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</si>
  <si>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</si>
  <si>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</si>
  <si>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</si>
  <si>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</si>
  <si>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</si>
  <si>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</si>
  <si>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</si>
  <si>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</si>
  <si>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</si>
  <si>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</si>
  <si>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</si>
  <si>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</si>
  <si>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</si>
  <si>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</si>
  <si>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</si>
  <si>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</si>
  <si>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</si>
  <si>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</si>
  <si>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</si>
  <si>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</si>
  <si>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</si>
  <si>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</si>
  <si>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</si>
  <si>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</si>
  <si>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</si>
  <si>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</si>
  <si>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</si>
  <si>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</si>
  <si>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</si>
  <si>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</si>
  <si>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</si>
  <si>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</si>
  <si>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</si>
  <si>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SO 101 Odstavná a parkovací plocha</t>
  </si>
  <si>
    <t>STA</t>
  </si>
  <si>
    <t>1</t>
  </si>
  <si>
    <t>{02422758-fb2c-45c6-a120-3294d3caca29}</t>
  </si>
  <si>
    <t>SO 301-1</t>
  </si>
  <si>
    <t>SO 301-1 Vodovodní přípojka</t>
  </si>
  <si>
    <t>{0bbecd09-f6e3-437b-9ce2-a2699bddaff3}</t>
  </si>
  <si>
    <t>SO 301-2</t>
  </si>
  <si>
    <t>SO 301-2 Stoka A</t>
  </si>
  <si>
    <t>{f2fb9805-90fc-4d21-8438-ee88c1378e20}</t>
  </si>
  <si>
    <t>SO 301-3</t>
  </si>
  <si>
    <t>SO 301-3 Stoka B</t>
  </si>
  <si>
    <t>{7dd11b1c-33e4-40f6-a051-f6a000e2935e}</t>
  </si>
  <si>
    <t>SO 301-4</t>
  </si>
  <si>
    <t>SO 301-4 Stoka C</t>
  </si>
  <si>
    <t>{f199b255-ee47-4351-8a33-7c26e87e044c}</t>
  </si>
  <si>
    <t>SO 301-5</t>
  </si>
  <si>
    <t>SO 301-5 Stoka D</t>
  </si>
  <si>
    <t>{228cd571-8aba-4435-9cda-0fb98bdf9943}</t>
  </si>
  <si>
    <t>SO 301-6</t>
  </si>
  <si>
    <t>SO 301-6 Splašková přípojka</t>
  </si>
  <si>
    <t>{029d76f2-c037-4ed0-949c-39b838ec88aa}</t>
  </si>
  <si>
    <t>SO 431</t>
  </si>
  <si>
    <t>SO 431 Veřejné osvětlení</t>
  </si>
  <si>
    <t>{79170299-82cd-47de-9c8b-f3114a7dc24e}</t>
  </si>
  <si>
    <t>SO 461A</t>
  </si>
  <si>
    <t xml:space="preserve">SO 461A  Přeložka sdělovacího vedení CETIN - přeložka sloupu s kabelem do země-Policie ČR</t>
  </si>
  <si>
    <t>{ca57d2bf-014b-4c5e-bec7-5e3b4c55f220}</t>
  </si>
  <si>
    <t>SO 461B</t>
  </si>
  <si>
    <t>SO 461B Přeložka sdělovacího vedení CETIN - přeložka podzemního kabelu u parkoviště</t>
  </si>
  <si>
    <t>{0951d437-f365-47e1-a42b-62b52731c62e}</t>
  </si>
  <si>
    <t>SO 701</t>
  </si>
  <si>
    <t>SO 701 Přístřešek pro popelnice</t>
  </si>
  <si>
    <t>{3916712a-6686-4116-9133-e686004b80ac}</t>
  </si>
  <si>
    <t>SO 801</t>
  </si>
  <si>
    <t>SO 801 Sadové úpravy</t>
  </si>
  <si>
    <t>{71a44ff2-69a7-4ef3-a634-fb41a16175a7}</t>
  </si>
  <si>
    <t>VRN</t>
  </si>
  <si>
    <t>VRN Vedlejší rozpočtové náklady</t>
  </si>
  <si>
    <t>{aa771eaf-9051-4e90-9560-89a1a1f2c13e}</t>
  </si>
  <si>
    <t>KRYCÍ LIST SOUPISU PRACÍ</t>
  </si>
  <si>
    <t>Objekt:</t>
  </si>
  <si>
    <t>SO 101 - SO 101 Odstavná a parkovací plocha</t>
  </si>
  <si>
    <t>REKAPITULACE ČLENĚNÍ SOUPISU PRACÍ</t>
  </si>
  <si>
    <t>Kód dílu - Popis</t>
  </si>
  <si>
    <t>Cena celkem [CZK]</t>
  </si>
  <si>
    <t>Náklady ze soupisu prací</t>
  </si>
  <si>
    <t>-1</t>
  </si>
  <si>
    <t>HSV - Práce a dodávky HSV</t>
  </si>
  <si>
    <t xml:space="preserve">    1 - Zemní práce, bourání</t>
  </si>
  <si>
    <t xml:space="preserve">    2 - Zakládání</t>
  </si>
  <si>
    <t xml:space="preserve">    3 - Svislé a kompletní konstrukce</t>
  </si>
  <si>
    <t xml:space="preserve">    4 - Vodorovné konstrukce</t>
  </si>
  <si>
    <t xml:space="preserve">    5 - Komunikace pozemní</t>
  </si>
  <si>
    <t xml:space="preserve">    9 - Ostatní konstrukce a práce</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</si>
  <si>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</si>
  <si>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</si>
  <si>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</si>
  <si>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</si>
  <si>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</si>
  <si>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</si>
  <si>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</si>
  <si>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</si>
  <si>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</si>
  <si>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</si>
  <si>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</si>
  <si>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</si>
  <si>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</si>
  <si>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</si>
  <si>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</si>
  <si>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</si>
  <si>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</si>
  <si>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</si>
  <si>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 bourání</t>
  </si>
  <si>
    <t>K</t>
  </si>
  <si>
    <t>111201101</t>
  </si>
  <si>
    <t>Odstranění křovin a stromů průměru kmene do 100 mm i s kořeny z celkové plochy do 1000 m2</t>
  </si>
  <si>
    <t>m2</t>
  </si>
  <si>
    <t>4</t>
  </si>
  <si>
    <t>-372429210</t>
  </si>
  <si>
    <t>P</t>
  </si>
  <si>
    <t>Poznámka k položce:_x000d_
včetně naložení</t>
  </si>
  <si>
    <t>111201401</t>
  </si>
  <si>
    <t>Spálení křovin a stromů průměru kmene do 100 mm</t>
  </si>
  <si>
    <t>-1784784245</t>
  </si>
  <si>
    <t>Poznámka k položce:_x000d_
likvidace na náklady zhotovitele</t>
  </si>
  <si>
    <t>3</t>
  </si>
  <si>
    <t>112101101</t>
  </si>
  <si>
    <t>Odstranění stromů listnatých průměru kmene do 300 mm</t>
  </si>
  <si>
    <t>kus</t>
  </si>
  <si>
    <t>1089987614</t>
  </si>
  <si>
    <t>Poznámka k položce:_x000d_
bříza s naložením, včetně likvidace na náklady zhotovitele, _x000d_
odklízení včetně nutného čištění komunikací</t>
  </si>
  <si>
    <t>112101122</t>
  </si>
  <si>
    <t>Odstranění stromů jehličnatých průměru kmene do 500 mm</t>
  </si>
  <si>
    <t>-2085466557</t>
  </si>
  <si>
    <t>Poznámka k položce:_x000d_
2 x borovice, 3 x smrk, s naložením, včetně likvidace na náklady zhotovitele_x000d_
odklízení včetně nutného čištění komunikací</t>
  </si>
  <si>
    <t>5</t>
  </si>
  <si>
    <t>112201103</t>
  </si>
  <si>
    <t>Odstranění pařezů D do 700 mm</t>
  </si>
  <si>
    <t>-1739937465</t>
  </si>
  <si>
    <t>Poznámka k položce:_x000d_
průměr pařezu měřen níže než průměr kmene, s naložením, včetně likvidace na náklady zhotovitele_x000d_
odklízení včetně nutného čištění komunikací</t>
  </si>
  <si>
    <t>6</t>
  </si>
  <si>
    <t>113151111</t>
  </si>
  <si>
    <t>Rozebrání zpevněných ploch ze silničních dílců</t>
  </si>
  <si>
    <t>-592653290</t>
  </si>
  <si>
    <t>Poznámka k položce:_x000d_
včetně odvozu do skladu investora do 5 km</t>
  </si>
  <si>
    <t>VV</t>
  </si>
  <si>
    <t>360</t>
  </si>
  <si>
    <t>Součet</t>
  </si>
  <si>
    <t>7</t>
  </si>
  <si>
    <t>113154263</t>
  </si>
  <si>
    <t xml:space="preserve">Frézování živičného krytu tl 50 mm  s překážkami v trase</t>
  </si>
  <si>
    <t>1103229033</t>
  </si>
  <si>
    <t>Poznámka k položce:_x000d_
včetně přesunu frezované do skladu invetsora do 5 km, včetně složení</t>
  </si>
  <si>
    <t>8</t>
  </si>
  <si>
    <t>174201101</t>
  </si>
  <si>
    <t>Zásyp jam po pařezech sypaninou bez zhutnění</t>
  </si>
  <si>
    <t>m3</t>
  </si>
  <si>
    <t>672013451</t>
  </si>
  <si>
    <t>Poznámka k položce:_x000d_
zásyp jam po pařezech, použití stáv. vhodného výkopku</t>
  </si>
  <si>
    <t>9</t>
  </si>
  <si>
    <t>113107342</t>
  </si>
  <si>
    <t>Odstranění podkladu živičného tl 100 mm strojně</t>
  </si>
  <si>
    <t>213143486</t>
  </si>
  <si>
    <t>180"tl. 120 mm</t>
  </si>
  <si>
    <t>80 "tl. 80</t>
  </si>
  <si>
    <t>80"R material</t>
  </si>
  <si>
    <t>20"okolo přístřešku</t>
  </si>
  <si>
    <t>10</t>
  </si>
  <si>
    <t>113106134</t>
  </si>
  <si>
    <t>Rozebrání dlažeb ze zámkových dlaždic komunikací pro pěší strojně pl do 50 m2</t>
  </si>
  <si>
    <t>1951065934</t>
  </si>
  <si>
    <t>Poznámka k položce:_x000d_
včetně dopravy do skaldu investora do 5 km</t>
  </si>
  <si>
    <t>185</t>
  </si>
  <si>
    <t>11</t>
  </si>
  <si>
    <t>979054451</t>
  </si>
  <si>
    <t>Očištění vybouraných zámkových dlaždic s původním spárováním z kameniva těženého</t>
  </si>
  <si>
    <t>565017601</t>
  </si>
  <si>
    <t>Poznámka k položce:_x000d_
včetně paletování a odvoz do skladu investora</t>
  </si>
  <si>
    <t>12</t>
  </si>
  <si>
    <t>919735112</t>
  </si>
  <si>
    <t>Řezání stávajícího živičného krytu hl do 100 mm</t>
  </si>
  <si>
    <t>m</t>
  </si>
  <si>
    <t>1865850012</t>
  </si>
  <si>
    <t>45</t>
  </si>
  <si>
    <t>13</t>
  </si>
  <si>
    <t>113201112</t>
  </si>
  <si>
    <t>Vytrhání obrub silničních ležatých</t>
  </si>
  <si>
    <t>-987046437</t>
  </si>
  <si>
    <t>Poznámka k položce:_x000d_
včetně očištěných kamenných a ponechání na stavbě</t>
  </si>
  <si>
    <t>10 "betonové</t>
  </si>
  <si>
    <t>95"kamenné</t>
  </si>
  <si>
    <t>14</t>
  </si>
  <si>
    <t>121101102</t>
  </si>
  <si>
    <t>Sejmutí ornice s přemístěním na vzdálenost do 100 m</t>
  </si>
  <si>
    <t>-1623681824</t>
  </si>
  <si>
    <t>1345*0,10 "celá plocha staveniště</t>
  </si>
  <si>
    <t>122301102</t>
  </si>
  <si>
    <t>Odkopávky a prokopávky nezapažené v hornině tř. 4 objem do 1000 m3</t>
  </si>
  <si>
    <t>-2126060335</t>
  </si>
  <si>
    <t>869 "osa B</t>
  </si>
  <si>
    <t>256 "osa A</t>
  </si>
  <si>
    <t>16</t>
  </si>
  <si>
    <t>122301109</t>
  </si>
  <si>
    <t>Příplatek za lepivost u odkopávek nezapažených v hornině tř. 4</t>
  </si>
  <si>
    <t>-1583366263</t>
  </si>
  <si>
    <t>17</t>
  </si>
  <si>
    <t>132301201</t>
  </si>
  <si>
    <t>Hloubení rýh š do 2000 mm v hornině tř. 4 objemu do 100 m3</t>
  </si>
  <si>
    <t>-912233846</t>
  </si>
  <si>
    <t>150*0,4*0,4</t>
  </si>
  <si>
    <t>18</t>
  </si>
  <si>
    <t>132201209</t>
  </si>
  <si>
    <t>Příplatek za lepivost k hloubení rýh š do 2000 mm v hornině tř. 3</t>
  </si>
  <si>
    <t>-608412700</t>
  </si>
  <si>
    <t>19</t>
  </si>
  <si>
    <t>161101101</t>
  </si>
  <si>
    <t>Svislé přemístění výkopku z horniny tř. 1 až 4 hl výkopu do 2,5 m</t>
  </si>
  <si>
    <t>5500604</t>
  </si>
  <si>
    <t>20</t>
  </si>
  <si>
    <t>162701105</t>
  </si>
  <si>
    <t>Vodorovné přemístění do 10000 m výkopku/sypaniny z horniny tř. 1 až 4</t>
  </si>
  <si>
    <t>-1953176398</t>
  </si>
  <si>
    <t>1125+24"výkopek</t>
  </si>
  <si>
    <t>100 "stáv. ornice, odovz do skladu investora</t>
  </si>
  <si>
    <t>162701109</t>
  </si>
  <si>
    <t>Příplatek k vodorovnému přemístění výkopku/sypaniny z horniny tř. 1 až 4 ZKD 1000 m přes 10000 m</t>
  </si>
  <si>
    <t>185273288</t>
  </si>
  <si>
    <t>1249*20</t>
  </si>
  <si>
    <t>22</t>
  </si>
  <si>
    <t>174101101</t>
  </si>
  <si>
    <t>Zásyp jam, šachet rýh nebo kolem objektů sypaninou se zhutněním</t>
  </si>
  <si>
    <t>1498342780</t>
  </si>
  <si>
    <t>0,8*0,5*7,2 "přípojky UV</t>
  </si>
  <si>
    <t>(1,2*1,2-3,14*0,3*0,3)*1*3 "UV</t>
  </si>
  <si>
    <t>23</t>
  </si>
  <si>
    <t>171101102</t>
  </si>
  <si>
    <t>Uložení sypaniny z hornin soudržných do násypů zhutněných na 96 % PS</t>
  </si>
  <si>
    <t>-669799651</t>
  </si>
  <si>
    <t>650*0,4*0,4 "dosypy za obrubami</t>
  </si>
  <si>
    <t>24</t>
  </si>
  <si>
    <t>M</t>
  </si>
  <si>
    <t>58331200</t>
  </si>
  <si>
    <t>štěrkopísek netříděný zásypový materiál</t>
  </si>
  <si>
    <t>t</t>
  </si>
  <si>
    <t>1005914292</t>
  </si>
  <si>
    <t>Poznámka k položce:_x000d_
nákup,doprava, naložení a složení</t>
  </si>
  <si>
    <t>104*2,1</t>
  </si>
  <si>
    <t>25</t>
  </si>
  <si>
    <t>182301122</t>
  </si>
  <si>
    <t>Rozprostření ornice pl do 500 m2 ve svahu přes 1:5 tl vrstvy do 150 mm</t>
  </si>
  <si>
    <t>1795290513</t>
  </si>
  <si>
    <t>26</t>
  </si>
  <si>
    <t>181301101</t>
  </si>
  <si>
    <t>Rozprostření ornice tl vrstvy do 100 mm pl do 500 m2 v rovině nebo ve svahu do 1:5</t>
  </si>
  <si>
    <t>324132066</t>
  </si>
  <si>
    <t>27</t>
  </si>
  <si>
    <t>181411131</t>
  </si>
  <si>
    <t>Založení parkového trávníku výsevem plochy v rovině a ve svahu do 1:5</t>
  </si>
  <si>
    <t>-1175946712</t>
  </si>
  <si>
    <t>28</t>
  </si>
  <si>
    <t>181411132</t>
  </si>
  <si>
    <t>Založení parkového trávníku výsevem plochy do 1000 m2 ve svahu do 1:2</t>
  </si>
  <si>
    <t>140065655</t>
  </si>
  <si>
    <t>29</t>
  </si>
  <si>
    <t>00572410</t>
  </si>
  <si>
    <t>osivo směs travní parková</t>
  </si>
  <si>
    <t>kg</t>
  </si>
  <si>
    <t>-1208700258</t>
  </si>
  <si>
    <t>Poznámka k položce:_x000d_
3kg/100m2</t>
  </si>
  <si>
    <t>450*3/100</t>
  </si>
  <si>
    <t>30</t>
  </si>
  <si>
    <t>181951102</t>
  </si>
  <si>
    <t>Úprava pláně v hornině tř. 1 až 4 se zhutněním</t>
  </si>
  <si>
    <t>1801503880</t>
  </si>
  <si>
    <t>1800</t>
  </si>
  <si>
    <t>Zakládání</t>
  </si>
  <si>
    <t>31</t>
  </si>
  <si>
    <t>212752212</t>
  </si>
  <si>
    <t>Trativod z drenážních trubek plastových flexibilních D do 100 mm včetně lože otevřený výkop</t>
  </si>
  <si>
    <t>300736660</t>
  </si>
  <si>
    <t xml:space="preserve">Poznámka k položce:_x000d_
montáž vč. dodávky_x000d_
vč. HKD 16/32_x000d_
vč. odboček, napojení do dřenážních šachet a do dešťové kanalizace </t>
  </si>
  <si>
    <t>150</t>
  </si>
  <si>
    <t>32</t>
  </si>
  <si>
    <t>211971121</t>
  </si>
  <si>
    <t>Zřízení opláštění žeber nebo trativodů geotextilií v rýze nebo zářezu sklonu přes 1:2 š do 2,5 m</t>
  </si>
  <si>
    <t>1567333809</t>
  </si>
  <si>
    <t>(2*0,3+2*0,4)*150</t>
  </si>
  <si>
    <t>33</t>
  </si>
  <si>
    <t>69311068</t>
  </si>
  <si>
    <t>geotextilie netkaná PP 300g/m2</t>
  </si>
  <si>
    <t>1619516145</t>
  </si>
  <si>
    <t>Poznámka k položce:_x000d_
včetně přesahů a prořezu</t>
  </si>
  <si>
    <t>210*1,15</t>
  </si>
  <si>
    <t>Svislé a kompletní konstrukce</t>
  </si>
  <si>
    <t>34</t>
  </si>
  <si>
    <t>338171111r</t>
  </si>
  <si>
    <t>Osazování sloupků a vzpěr plotových ocelových v 2,00 m</t>
  </si>
  <si>
    <t>955792758</t>
  </si>
  <si>
    <t>4 "sloupky plotu (p.p.č. 1611/147)</t>
  </si>
  <si>
    <t>35</t>
  </si>
  <si>
    <t>55342251</t>
  </si>
  <si>
    <t>sloupek plotový průběžný Pz a komaxitové 1750/38x1,5mm</t>
  </si>
  <si>
    <t>1272810464</t>
  </si>
  <si>
    <t>36</t>
  </si>
  <si>
    <t>348401130</t>
  </si>
  <si>
    <t>Osazení oplocení ze strojového pletiva s napínacími dráty výšky do 2,0 m do 15° sklonu svahu</t>
  </si>
  <si>
    <t>1688070055</t>
  </si>
  <si>
    <t>15 " plot (p.p.č. 1611/147)</t>
  </si>
  <si>
    <t>37</t>
  </si>
  <si>
    <t>31324768</t>
  </si>
  <si>
    <t>pletivo drátěné se čtvercovými oky zapletené Pz</t>
  </si>
  <si>
    <t>-613061273</t>
  </si>
  <si>
    <t>38</t>
  </si>
  <si>
    <t>15619200</t>
  </si>
  <si>
    <t>drát poplastovaný kruhový vázací 1,1/1,5mm</t>
  </si>
  <si>
    <t>-2109054791</t>
  </si>
  <si>
    <t>3*15"napínací drát plotu (p.p.č. 1611/147)</t>
  </si>
  <si>
    <t>Vodorovné konstrukce</t>
  </si>
  <si>
    <t>39</t>
  </si>
  <si>
    <t>451573111</t>
  </si>
  <si>
    <t>Lože pod potrubí otevřený výkop ze štěrkopísku</t>
  </si>
  <si>
    <t>-194851953</t>
  </si>
  <si>
    <t>0,8*0,1*7,2 "přípojky UV</t>
  </si>
  <si>
    <t>Komunikace pozemní</t>
  </si>
  <si>
    <t>40</t>
  </si>
  <si>
    <t>577134121</t>
  </si>
  <si>
    <t>Asfaltový beton vrstva obrusná ACO 11 + (ABS) tř. I tl 40 mm z nemodifikovaného asfaltu</t>
  </si>
  <si>
    <t>-1679465900</t>
  </si>
  <si>
    <t>1450 "vozovka</t>
  </si>
  <si>
    <t>24 "pracovní spára obruby</t>
  </si>
  <si>
    <t>41</t>
  </si>
  <si>
    <t>573231107</t>
  </si>
  <si>
    <t>Postřik živičný spojovací ze silniční emulze v množství 0,40 kg/m2</t>
  </si>
  <si>
    <t>1324057412</t>
  </si>
  <si>
    <t>1474</t>
  </si>
  <si>
    <t>565155121</t>
  </si>
  <si>
    <t>Asfaltový beton vrstva podkladní ACP 16 +(obalované kamenivo OKS) tl 70 mm</t>
  </si>
  <si>
    <t>-1719691128</t>
  </si>
  <si>
    <t>Poznámka k položce:_x000d_
ACP 16+</t>
  </si>
  <si>
    <t>43</t>
  </si>
  <si>
    <t>573111113</t>
  </si>
  <si>
    <t>Postřik živičný infiltrační s posypem z asfaltu množství 1,5 kg/m2</t>
  </si>
  <si>
    <t>-796819958</t>
  </si>
  <si>
    <t>44</t>
  </si>
  <si>
    <t>567122111</t>
  </si>
  <si>
    <t>Podklad ze směsi stmelené cementem SC C 8/10 (KSC I) tl 120 mm</t>
  </si>
  <si>
    <t>1564430324</t>
  </si>
  <si>
    <t>1500*1,15</t>
  </si>
  <si>
    <t>564851111-1</t>
  </si>
  <si>
    <t>Podklad ze štěrkodrtě ŠD tl 150 mm - ŠDb 0/45</t>
  </si>
  <si>
    <t>-1837535459</t>
  </si>
  <si>
    <t>1725*1,15</t>
  </si>
  <si>
    <t>46</t>
  </si>
  <si>
    <t>564831111-2</t>
  </si>
  <si>
    <t>Podklad ze štěrkodrtě ŠD tl 100 mm - ŠDb 0/63 sanace vozovka</t>
  </si>
  <si>
    <t>1984212920</t>
  </si>
  <si>
    <t>1984</t>
  </si>
  <si>
    <t>47</t>
  </si>
  <si>
    <t>564731111</t>
  </si>
  <si>
    <t>Podklad z kameniva hrubého drceného vel. 32-63 mm tl 100 mm sanace</t>
  </si>
  <si>
    <t>-560949458</t>
  </si>
  <si>
    <t>1985</t>
  </si>
  <si>
    <t>48</t>
  </si>
  <si>
    <t>564751111</t>
  </si>
  <si>
    <t xml:space="preserve">Podklad z kameniva hrubého drceného vel. 32-63 mm tl 150 mm sanace </t>
  </si>
  <si>
    <t>-1822542600</t>
  </si>
  <si>
    <t>49</t>
  </si>
  <si>
    <t>596212212</t>
  </si>
  <si>
    <t>Kladení zámkové dlažby pozemních komunikací tl 80 mm skupiny A pl do 300 m2</t>
  </si>
  <si>
    <t>-112113925</t>
  </si>
  <si>
    <t>Poznámka k položce:_x000d_
návrh barevné dlažby barvy pískové, chodníkový přejezd barvy přírodní jako okolní chodníky, sjezdy, chodníkový přejezd, plocha u lékárny, pro sanitu, přejezd bude stejné barvy dlažby jako chodníky to jest musí ladit průběžná dlažba</t>
  </si>
  <si>
    <t>115"pochůzí a pojízdná plocha (přírodní+barevná)</t>
  </si>
  <si>
    <t>17"hmatová (chodníkové přejezdy)</t>
  </si>
  <si>
    <t>50</t>
  </si>
  <si>
    <t>59245030</t>
  </si>
  <si>
    <t>dlažba skladebná betonová 20x20x8 cm přírodní</t>
  </si>
  <si>
    <t>1003572849</t>
  </si>
  <si>
    <t>60*1,03 "pochůzí a pojízdná plocha</t>
  </si>
  <si>
    <t>51</t>
  </si>
  <si>
    <t>59245004</t>
  </si>
  <si>
    <t>dlažba skladebná betonová 20x20x8 cm barevná</t>
  </si>
  <si>
    <t>1577815917</t>
  </si>
  <si>
    <t>60*1,05 "pochůzí a pojízdná plocha</t>
  </si>
  <si>
    <t>52</t>
  </si>
  <si>
    <t>59245006-1</t>
  </si>
  <si>
    <t>dlažba skladebná betonová základní pro nevidomé 20 x 10 x 8 cm barevná</t>
  </si>
  <si>
    <t>375479180</t>
  </si>
  <si>
    <t>17 "hmatová (chodníkové přejezdy)</t>
  </si>
  <si>
    <t>53</t>
  </si>
  <si>
    <t>564851111</t>
  </si>
  <si>
    <t>Podklad ze štěrkodrtě ŠD tl 150 mm</t>
  </si>
  <si>
    <t>-1898316717</t>
  </si>
  <si>
    <t>132*1,2</t>
  </si>
  <si>
    <t>54</t>
  </si>
  <si>
    <t>564831111-31</t>
  </si>
  <si>
    <t>-546055750</t>
  </si>
  <si>
    <t>158*1,15</t>
  </si>
  <si>
    <t>55</t>
  </si>
  <si>
    <t>564731111-21</t>
  </si>
  <si>
    <t>1767025352</t>
  </si>
  <si>
    <t>181*1,1</t>
  </si>
  <si>
    <t>56</t>
  </si>
  <si>
    <t>564751111-33</t>
  </si>
  <si>
    <t>1443352353</t>
  </si>
  <si>
    <t>199</t>
  </si>
  <si>
    <t>57</t>
  </si>
  <si>
    <t>596211110</t>
  </si>
  <si>
    <t>Kladení zámkové dlažby komunikací pro pěší tl 60 mm skupiny A</t>
  </si>
  <si>
    <t>-470613942</t>
  </si>
  <si>
    <t>278</t>
  </si>
  <si>
    <t>58</t>
  </si>
  <si>
    <t>59245018</t>
  </si>
  <si>
    <t>dlažba skladebná betonová 20x10x6 cm přírodní</t>
  </si>
  <si>
    <t>723909828</t>
  </si>
  <si>
    <t>Poznámka k položce:_x000d_
uvažované ztratné (prořez) 3%</t>
  </si>
  <si>
    <t>262*1,03 "nový chodník</t>
  </si>
  <si>
    <t>59</t>
  </si>
  <si>
    <t>59245006</t>
  </si>
  <si>
    <t>dlažba skladebná betonová základní pro nevidomé 20 x 10 x 6 cm barevná</t>
  </si>
  <si>
    <t>1459476178</t>
  </si>
  <si>
    <t>8 "varovné+signální pásy (místo pro přecházení)</t>
  </si>
  <si>
    <t>60</t>
  </si>
  <si>
    <t>-1774445666</t>
  </si>
  <si>
    <t>278*1,1 "nový chodník</t>
  </si>
  <si>
    <t>61</t>
  </si>
  <si>
    <t>564831111-3</t>
  </si>
  <si>
    <t>35290009</t>
  </si>
  <si>
    <t>306</t>
  </si>
  <si>
    <t>62</t>
  </si>
  <si>
    <t>564731111-2</t>
  </si>
  <si>
    <t>1580655949</t>
  </si>
  <si>
    <t>63</t>
  </si>
  <si>
    <t>564751111-3</t>
  </si>
  <si>
    <t>-2112486467</t>
  </si>
  <si>
    <t>Ostatní konstrukce a práce</t>
  </si>
  <si>
    <t>64</t>
  </si>
  <si>
    <t>914511112</t>
  </si>
  <si>
    <t>Montáž sloupku dopravních značek s betonovým základem a patkou</t>
  </si>
  <si>
    <t>1268359973</t>
  </si>
  <si>
    <t>Poznámka k položce:_x000d_
vč. hliníkové patky a plastového víčka</t>
  </si>
  <si>
    <t>65</t>
  </si>
  <si>
    <t>40445225</t>
  </si>
  <si>
    <t>sloupek Zn pro dopravní značku D 60mm v 350mm</t>
  </si>
  <si>
    <t>1664741914</t>
  </si>
  <si>
    <t>66</t>
  </si>
  <si>
    <t>914111111</t>
  </si>
  <si>
    <t>Montáž svislé dopravní značky do velikosti 1 m2 objímkami na sloupek nebo konzolu</t>
  </si>
  <si>
    <t>186341108</t>
  </si>
  <si>
    <t>67</t>
  </si>
  <si>
    <t>40445522</t>
  </si>
  <si>
    <t>značka dopravní svislá retroreflexní fólie tř 1 FeZn-Al rám 1000x750mm</t>
  </si>
  <si>
    <t>934041350</t>
  </si>
  <si>
    <t>68</t>
  </si>
  <si>
    <t>915211112</t>
  </si>
  <si>
    <t>Vodorovné dopravní značení dělící čáry souvislé š 125 mm retroreflexní bílý plast</t>
  </si>
  <si>
    <t>597725013</t>
  </si>
  <si>
    <t>195"V10b/0,125</t>
  </si>
  <si>
    <t>69</t>
  </si>
  <si>
    <t>915321111</t>
  </si>
  <si>
    <t>Předformátované vodorovné dopravní značení symbol</t>
  </si>
  <si>
    <t>2044058589</t>
  </si>
  <si>
    <t>Poznámka k položce:_x000d_
nákup,doprava symbolu</t>
  </si>
  <si>
    <t>70</t>
  </si>
  <si>
    <t>915611111</t>
  </si>
  <si>
    <t>Předznačení vodorovného liniového značení</t>
  </si>
  <si>
    <t>1217510268</t>
  </si>
  <si>
    <t>195"V10a/0,125</t>
  </si>
  <si>
    <t>71</t>
  </si>
  <si>
    <t>916131213</t>
  </si>
  <si>
    <t>Osazení silničního obrubníku betonového stojatého s boční opěrou do lože z betonu prostého</t>
  </si>
  <si>
    <t>1634648867</t>
  </si>
  <si>
    <t>Poznámka k položce:_x000d_
vč. případného řezání</t>
  </si>
  <si>
    <t xml:space="preserve">365+10+95 "betonové  a kamenné stávající</t>
  </si>
  <si>
    <t>72</t>
  </si>
  <si>
    <t>59217028</t>
  </si>
  <si>
    <t>obrubník betonový silniční nájezdový 50x15x15 cm</t>
  </si>
  <si>
    <t>324675542</t>
  </si>
  <si>
    <t>73</t>
  </si>
  <si>
    <t>58380007</t>
  </si>
  <si>
    <t>obrubník kamenný žulový přímý 150x250mm</t>
  </si>
  <si>
    <t>-1296351862</t>
  </si>
  <si>
    <t>Poznámka k položce:_x000d_
Hmotnost: 104 kg/bm</t>
  </si>
  <si>
    <t>74</t>
  </si>
  <si>
    <t>LSV.100346</t>
  </si>
  <si>
    <t>SILNIČNÍ OBRUBNÍK, 1000x150x250 mm</t>
  </si>
  <si>
    <t>1389858933</t>
  </si>
  <si>
    <t>365*1,1</t>
  </si>
  <si>
    <t>75</t>
  </si>
  <si>
    <t>916331112</t>
  </si>
  <si>
    <t>Osazení zahradního obrubníku betonového do lože z betonu s boční opěrou</t>
  </si>
  <si>
    <t>-581170790</t>
  </si>
  <si>
    <t>195</t>
  </si>
  <si>
    <t>76</t>
  </si>
  <si>
    <t>59217036</t>
  </si>
  <si>
    <t>obrubník betonový parkový přírodní 50x8x25 cm</t>
  </si>
  <si>
    <t>665826740</t>
  </si>
  <si>
    <t>195*1,1</t>
  </si>
  <si>
    <t>77</t>
  </si>
  <si>
    <t>919726122.MTM</t>
  </si>
  <si>
    <t>Geotextilie výztužná netkaná měrná hmotnost 500 g/m2</t>
  </si>
  <si>
    <t>-423724778</t>
  </si>
  <si>
    <t>Poznámka k položce:_x000d_
nákup,doprava,zabudování, reserva pro neúnosná místa, geotextile bude chráněna pískovým ložem proti protržení kameniva</t>
  </si>
  <si>
    <t>830*1,1 "včetně přesahu</t>
  </si>
  <si>
    <t>78</t>
  </si>
  <si>
    <t>919732211</t>
  </si>
  <si>
    <t>Styčná spára napojení nového živičného povrchu na stávající za tepla š 15 mm hl 25 mm s prořezáním</t>
  </si>
  <si>
    <t>532585932</t>
  </si>
  <si>
    <t>79</t>
  </si>
  <si>
    <t>961041211</t>
  </si>
  <si>
    <t>Bourán základů z betonu prostého</t>
  </si>
  <si>
    <t>202927901</t>
  </si>
  <si>
    <t>0,3*0,5*15"podezdívka plotu (p.p.č. 1611/147)</t>
  </si>
  <si>
    <t>80</t>
  </si>
  <si>
    <t>966071721</t>
  </si>
  <si>
    <t>Bourání sloupků a vzpěr plotových ocelových do 2,5 m odřezáním</t>
  </si>
  <si>
    <t>-1931098957</t>
  </si>
  <si>
    <t>2+2 "sloupky+vzpěry plotu (p.p.č. 1611/147)</t>
  </si>
  <si>
    <t>81</t>
  </si>
  <si>
    <t>966071822</t>
  </si>
  <si>
    <t>Rozebrání oplocení z drátěného pletiva se čtvercovými oky výšky do 2,0 m</t>
  </si>
  <si>
    <t>-1980094819</t>
  </si>
  <si>
    <t>15 "plot (p.p.č. 1611/147)</t>
  </si>
  <si>
    <t>82</t>
  </si>
  <si>
    <t>966006132</t>
  </si>
  <si>
    <t>Odstranění značek dopravních nebo orientačních se sloupky s betonovými patkami</t>
  </si>
  <si>
    <t>656007175</t>
  </si>
  <si>
    <t>1 "výtyčka plynovodu</t>
  </si>
  <si>
    <t>997</t>
  </si>
  <si>
    <t>Přesun sutě</t>
  </si>
  <si>
    <t>83</t>
  </si>
  <si>
    <t>997221551</t>
  </si>
  <si>
    <t>Vodorovná doprava suti ze sypkých materiálů do 1 km</t>
  </si>
  <si>
    <t>-2145168225</t>
  </si>
  <si>
    <t>337</t>
  </si>
  <si>
    <t>84</t>
  </si>
  <si>
    <t>997221559</t>
  </si>
  <si>
    <t>Příplatek ZKD 1 km u vodorovné dopravy suti ze sypkých materiálů</t>
  </si>
  <si>
    <t>2002789927</t>
  </si>
  <si>
    <t>180*27 "předpokl. skládka vzd. 28 km</t>
  </si>
  <si>
    <t>85</t>
  </si>
  <si>
    <t>997221815</t>
  </si>
  <si>
    <t>Poplatek za uložení na skládce (skládkovné) stavebního odpadu betonového kód odpadu 170 101</t>
  </si>
  <si>
    <t>208127533</t>
  </si>
  <si>
    <t>120</t>
  </si>
  <si>
    <t>86</t>
  </si>
  <si>
    <t>997221845</t>
  </si>
  <si>
    <t>Poplatek za uložení na skládce (skládkovné) odpadu asfaltového bez dehtu kód odpadu 170 302</t>
  </si>
  <si>
    <t>-437274671</t>
  </si>
  <si>
    <t>87</t>
  </si>
  <si>
    <t>997221855</t>
  </si>
  <si>
    <t>Poplatek za uložení na skládce (skládkovné) zeminy a kameniva kód odpadu 170 504</t>
  </si>
  <si>
    <t>1548522280</t>
  </si>
  <si>
    <t xml:space="preserve">1149*1,9  "zemina </t>
  </si>
  <si>
    <t>998</t>
  </si>
  <si>
    <t>Přesun hmot</t>
  </si>
  <si>
    <t>88</t>
  </si>
  <si>
    <t>998225111</t>
  </si>
  <si>
    <t>Přesun hmot pro pozemní komunikace s krytem z kamene, monolitickým betonovým nebo živičným</t>
  </si>
  <si>
    <t>541501564</t>
  </si>
  <si>
    <t>SO 301-1 - SO 301-1 Vodovodní přípojka</t>
  </si>
  <si>
    <t>pan Stejskal</t>
  </si>
  <si>
    <t xml:space="preserve">    1 - Zemní práce</t>
  </si>
  <si>
    <t xml:space="preserve">    8 - Trubní vedení</t>
  </si>
  <si>
    <t>Zemní práce</t>
  </si>
  <si>
    <t>130001101</t>
  </si>
  <si>
    <t>Příplatek za ztížení vykopávky v blízkosti podzemního vedení</t>
  </si>
  <si>
    <t>-1744822442</t>
  </si>
  <si>
    <t>132201101</t>
  </si>
  <si>
    <t>Hloubení rýh š do 600 mm v hornině tř. 3 objemu do 100 m3</t>
  </si>
  <si>
    <t>-1509895532</t>
  </si>
  <si>
    <t>15,6*0,6*1,5</t>
  </si>
  <si>
    <t>151101101</t>
  </si>
  <si>
    <t>Zřízení příložného pažení a rozepření stěn rýh hl do 2 m</t>
  </si>
  <si>
    <t>1653815837</t>
  </si>
  <si>
    <t>15,6*1,5*2</t>
  </si>
  <si>
    <t>151101111</t>
  </si>
  <si>
    <t>Odstranění příložného pažení a rozepření stěn rýh hl do 2 m</t>
  </si>
  <si>
    <t>448953420</t>
  </si>
  <si>
    <t>-65193883</t>
  </si>
  <si>
    <t>309042739</t>
  </si>
  <si>
    <t>1981624862</t>
  </si>
  <si>
    <t>14,04*20</t>
  </si>
  <si>
    <t>171201201</t>
  </si>
  <si>
    <t>Uložení sypaniny na skládky</t>
  </si>
  <si>
    <t>-1421731709</t>
  </si>
  <si>
    <t>171201211</t>
  </si>
  <si>
    <t>Poplatek za uložení stavebního odpadu - zeminy a kameniva na skládce</t>
  </si>
  <si>
    <t>662898014</t>
  </si>
  <si>
    <t>14,04*2 'Přepočtené koeficientem množství</t>
  </si>
  <si>
    <t>597235797</t>
  </si>
  <si>
    <t>15,6*0,6*(1,5-0,1-0,4)</t>
  </si>
  <si>
    <t>-1187369654</t>
  </si>
  <si>
    <t>9,36*2 'Přepočtené koeficientem množství</t>
  </si>
  <si>
    <t>175111101</t>
  </si>
  <si>
    <t>Obsypání potrubí ručně sypaninou bez prohození sítem, uloženou do 3 m</t>
  </si>
  <si>
    <t>-1076526931</t>
  </si>
  <si>
    <t>15,6*0,6*0,4</t>
  </si>
  <si>
    <t>-299962373</t>
  </si>
  <si>
    <t>3,744*2 'Přepočtené koeficientem množství</t>
  </si>
  <si>
    <t>871291811</t>
  </si>
  <si>
    <t>Bourání stávajícího potrubí z polyetylenu D 140 mm</t>
  </si>
  <si>
    <t>-17218721</t>
  </si>
  <si>
    <t>Poznámka k položce:_x000d_
včetně likvidace na náklady zhotovitele</t>
  </si>
  <si>
    <t>451572111</t>
  </si>
  <si>
    <t>Lože pod potrubí otevřený výkop z kameniva drobného těženého</t>
  </si>
  <si>
    <t>-590970947</t>
  </si>
  <si>
    <t>15,6*0,6*0,1</t>
  </si>
  <si>
    <t>Trubní vedení</t>
  </si>
  <si>
    <t>871171211</t>
  </si>
  <si>
    <t>Montáž potrubí z PE100 SDR 11 otevřený výkop svařovaných elektrotvarovkou D 40 x 3,7 mm</t>
  </si>
  <si>
    <t>-405978595</t>
  </si>
  <si>
    <t>28613596</t>
  </si>
  <si>
    <t>potrubí dvouvrstvé PE100 s 10% signalizační vrstvou SDR 11 40x3,7</t>
  </si>
  <si>
    <t>-1585831328</t>
  </si>
  <si>
    <t>15,6*1,1 'Přepočtené koeficientem množství</t>
  </si>
  <si>
    <t>877211126</t>
  </si>
  <si>
    <t>Montáž elektro navrtávacích T-kusů ventil a 360° otočná odbočka na vodovodním potrubí z PE trub d 63/32</t>
  </si>
  <si>
    <t>-128561234</t>
  </si>
  <si>
    <t>28614070</t>
  </si>
  <si>
    <t>tvarovka T-kus navrtávací s ventilem, s odbočkou 360° D 63-32mm</t>
  </si>
  <si>
    <t>1847726883</t>
  </si>
  <si>
    <t>42291057</t>
  </si>
  <si>
    <t>souprava zemní pro navrtávací pas s kohoutem Rd 1,5m</t>
  </si>
  <si>
    <t>-210109417</t>
  </si>
  <si>
    <t>892233122</t>
  </si>
  <si>
    <t>Proplach a dezinfekce vodovodního potrubí DN od 40 do 70</t>
  </si>
  <si>
    <t>-1206792689</t>
  </si>
  <si>
    <t>892241111</t>
  </si>
  <si>
    <t>Tlaková zkouška vodou potrubí do 80</t>
  </si>
  <si>
    <t>-2024916995</t>
  </si>
  <si>
    <t>899121102</t>
  </si>
  <si>
    <t>Osazení poklopů plastových šoupátkových</t>
  </si>
  <si>
    <t>1371287357</t>
  </si>
  <si>
    <t>56230633</t>
  </si>
  <si>
    <t>poklop uliční šoupátkový kulatý plastový PA s litinovým víkem</t>
  </si>
  <si>
    <t>1508288053</t>
  </si>
  <si>
    <t>899721111</t>
  </si>
  <si>
    <t>Signalizační vodič DN do 150 mm na potrubí PVC</t>
  </si>
  <si>
    <t>1076169031</t>
  </si>
  <si>
    <t>899722113</t>
  </si>
  <si>
    <t>Krytí potrubí z plastů výstražnou fólií z PVC 34cm</t>
  </si>
  <si>
    <t>-1930482213</t>
  </si>
  <si>
    <t>-605439082</t>
  </si>
  <si>
    <t>SO 301-2 - SO 301-2 Stoka A</t>
  </si>
  <si>
    <t xml:space="preserve">      99 - Přesuny hmot </t>
  </si>
  <si>
    <t>1781518830</t>
  </si>
  <si>
    <t>1862818311</t>
  </si>
  <si>
    <t>52*0,6*1,5 "přípojky</t>
  </si>
  <si>
    <t>132201202</t>
  </si>
  <si>
    <t>Hloubení rýh š do 2000 mm v hornině tř. 3 objemu do 1000 m3</t>
  </si>
  <si>
    <t>2007186985</t>
  </si>
  <si>
    <t>69,8*0,8*1,9 "stoka A</t>
  </si>
  <si>
    <t>1712407308</t>
  </si>
  <si>
    <t>69,8*1,9*2</t>
  </si>
  <si>
    <t>52*1,5*2</t>
  </si>
  <si>
    <t>-1952675805</t>
  </si>
  <si>
    <t>266584002</t>
  </si>
  <si>
    <t>46,8+106,096</t>
  </si>
  <si>
    <t>-623592515</t>
  </si>
  <si>
    <t>799485456</t>
  </si>
  <si>
    <t>152,896*20</t>
  </si>
  <si>
    <t>2056824412</t>
  </si>
  <si>
    <t>1207989593</t>
  </si>
  <si>
    <t>152,896*2 'Přepočtené koeficientem množství</t>
  </si>
  <si>
    <t>-157790142</t>
  </si>
  <si>
    <t>52*0,6*(1,5-0,45-0,1) "přípojky</t>
  </si>
  <si>
    <t>69,8*0,8*(1,9-0,65-0,1) "stoka A</t>
  </si>
  <si>
    <t>190407652</t>
  </si>
  <si>
    <t>93,856*2 'Přepočtené koeficientem množství</t>
  </si>
  <si>
    <t>-2066849461</t>
  </si>
  <si>
    <t>52*0,6*0,45 "přípojky</t>
  </si>
  <si>
    <t>69,8*0,8*0,65 "stoka A</t>
  </si>
  <si>
    <t>-52*0,018</t>
  </si>
  <si>
    <t>-69,8*0,05</t>
  </si>
  <si>
    <t>1679561446</t>
  </si>
  <si>
    <t>45,91*2 'Přepočtené koeficientem množství</t>
  </si>
  <si>
    <t>-1671214634</t>
  </si>
  <si>
    <t>52*0,6*0,1 "přípojky</t>
  </si>
  <si>
    <t>69,8*0,8*0,1 "stoka A</t>
  </si>
  <si>
    <t>452112111</t>
  </si>
  <si>
    <t>Osazení betonových prstenců nebo rámů v do 100 mm</t>
  </si>
  <si>
    <t>-727431790</t>
  </si>
  <si>
    <t>59224176</t>
  </si>
  <si>
    <t>prstenec šachtový vyrovnávací betonový 625x120x80mm</t>
  </si>
  <si>
    <t>1180349284</t>
  </si>
  <si>
    <t>59224185</t>
  </si>
  <si>
    <t>prstenec šachtový vyrovnávací betonový 625x120x60mm</t>
  </si>
  <si>
    <t>-1780307830</t>
  </si>
  <si>
    <t>59224188</t>
  </si>
  <si>
    <t>prstenec šachtový vyrovnávací betonový 625x120x120mm</t>
  </si>
  <si>
    <t>242317502</t>
  </si>
  <si>
    <t>871260310</t>
  </si>
  <si>
    <t>Montáž kanalizačního potrubí hladkého plnostěnného SN 10 z polypropylenu DN 100</t>
  </si>
  <si>
    <t>-190464530</t>
  </si>
  <si>
    <t>28617001</t>
  </si>
  <si>
    <t>trubka kanalizační PP plnostěnná třívrstvá DN 100x1000 mm SN 10</t>
  </si>
  <si>
    <t>734659138</t>
  </si>
  <si>
    <t>871350410</t>
  </si>
  <si>
    <t>Montáž kanalizačního potrubí korugovaného SN 10 z polypropylenu do DN 200</t>
  </si>
  <si>
    <t>-1177919780</t>
  </si>
  <si>
    <t>ELM.05811</t>
  </si>
  <si>
    <t>Trubka kanalizační ULTRA-RIB 2 SN 10 150x3000 mm PP</t>
  </si>
  <si>
    <t>1886399704</t>
  </si>
  <si>
    <t>18*1,1 'Přepočtené koeficientem množství</t>
  </si>
  <si>
    <t>871360410</t>
  </si>
  <si>
    <t>Montáž kanalizačního potrubí korugovaného SN 10 z polypropylenu DN 250</t>
  </si>
  <si>
    <t>-1430474378</t>
  </si>
  <si>
    <t>ELM.05852</t>
  </si>
  <si>
    <t>Trubka kanalizační ULTRA-RIB 2 SN 10 250x5000 mm PP</t>
  </si>
  <si>
    <t>-1885041482</t>
  </si>
  <si>
    <t>13,636*1,1 'Přepočtené koeficientem množství</t>
  </si>
  <si>
    <t>877310410</t>
  </si>
  <si>
    <t>Montáž kolen na kanalizačním potrubí z PP trub korugovaných DN 150</t>
  </si>
  <si>
    <t>621246740</t>
  </si>
  <si>
    <t>ELM.05118</t>
  </si>
  <si>
    <t xml:space="preserve">Koleno kanalizační ULTRA-RIB 2  DN 150/45°</t>
  </si>
  <si>
    <t>861695107</t>
  </si>
  <si>
    <t>877360420</t>
  </si>
  <si>
    <t>Montáž odboček na kanalizačním potrubí z PP trub korugovaných DN 250</t>
  </si>
  <si>
    <t>-611546430</t>
  </si>
  <si>
    <t>ELM.05153</t>
  </si>
  <si>
    <t>Odbočka kanalizační na KG ULTRA-RIB2 DN250/160/45°</t>
  </si>
  <si>
    <t>1877453659</t>
  </si>
  <si>
    <t>892381111</t>
  </si>
  <si>
    <t>Tlaková zkouška těsnosti potrubí-zkouška do DN 300</t>
  </si>
  <si>
    <t>-1925910573</t>
  </si>
  <si>
    <t>20+52+70</t>
  </si>
  <si>
    <t>894138001</t>
  </si>
  <si>
    <t>Příplatek ZKD 0,60 m výšky vstupu na stokách</t>
  </si>
  <si>
    <t>-889169470</t>
  </si>
  <si>
    <t>899104112</t>
  </si>
  <si>
    <t>Osazení poklopů litinových nebo ocelových včetně rámů pro třídu zatížení D400, E600</t>
  </si>
  <si>
    <t>2141880377</t>
  </si>
  <si>
    <t>894411121</t>
  </si>
  <si>
    <t>Zřízení šachet kanalizačních z betonových dílců na potrubí DN nad 200 do 300 dno beton tř. C 25/30</t>
  </si>
  <si>
    <t>-262580321</t>
  </si>
  <si>
    <t>592243120</t>
  </si>
  <si>
    <t>kónus šachetní betonový kapsové plastové stupadlo 100x62,5x58 cm</t>
  </si>
  <si>
    <t>128</t>
  </si>
  <si>
    <t>-1332919109</t>
  </si>
  <si>
    <t>5,5045871559633*1,09 'Přepočtené koeficientem množství</t>
  </si>
  <si>
    <t>59224050</t>
  </si>
  <si>
    <t>skruž pro kanalizační šachty se zabudovanými stupadly 100 x 25 x 12 cm</t>
  </si>
  <si>
    <t>-149228921</t>
  </si>
  <si>
    <t>59224051</t>
  </si>
  <si>
    <t>skruž pro kanalizační šachty se zabudovanými stupadly 100 x 50 x 12 cm</t>
  </si>
  <si>
    <t>-362803276</t>
  </si>
  <si>
    <t>59224023</t>
  </si>
  <si>
    <t>dno betonové šachtové DN 200 TBZ-Q PERF200-685</t>
  </si>
  <si>
    <t>-1675018923</t>
  </si>
  <si>
    <t>592241899</t>
  </si>
  <si>
    <t>těsnění pro DN 1000 Q.1</t>
  </si>
  <si>
    <t>1971137164</t>
  </si>
  <si>
    <t>895941999</t>
  </si>
  <si>
    <t>Začištění spojů revizních šachet z vnější i vnitřní strany</t>
  </si>
  <si>
    <t>-1457169657</t>
  </si>
  <si>
    <t>55241402</t>
  </si>
  <si>
    <t xml:space="preserve">poklop šachtový s rámem DN600 třída D 400,  bez odvětrání</t>
  </si>
  <si>
    <t>1250500354</t>
  </si>
  <si>
    <t>-1486234362</t>
  </si>
  <si>
    <t>69,8+52</t>
  </si>
  <si>
    <t>IP 23</t>
  </si>
  <si>
    <t>prstenec betonový vyrovnávací TBW-Q 625/80/120</t>
  </si>
  <si>
    <t>-283324645</t>
  </si>
  <si>
    <t>Poznámka k položce:_x000d_
nové a stáv. šachty, velikost vyrovnávacího prstence dle aktuální potřeby</t>
  </si>
  <si>
    <t>899204112</t>
  </si>
  <si>
    <t>Osazení mříží litinových včetně rámů a košů na bahno pro třídu zatížení D400, E600</t>
  </si>
  <si>
    <t>-268763138</t>
  </si>
  <si>
    <t>592238760</t>
  </si>
  <si>
    <t>rám zabetonovaný DIN 19583-9 500/500 mm</t>
  </si>
  <si>
    <t>-554315437</t>
  </si>
  <si>
    <t>592238780</t>
  </si>
  <si>
    <t>mříž M1 D400 DIN 19583-13, 500/500 mm-pryžová</t>
  </si>
  <si>
    <t>-2085893818</t>
  </si>
  <si>
    <t>Poznámka k položce:_x000d_
bude použita pogumovaná mříž</t>
  </si>
  <si>
    <t>IP 26</t>
  </si>
  <si>
    <t>koš kulatý kalový A4 pozink. délka 600 mm</t>
  </si>
  <si>
    <t>-349847085</t>
  </si>
  <si>
    <t>BTL.0006307.URS</t>
  </si>
  <si>
    <t>skruž betonová pro uliční vpusť horní TBV-Q 450/295/5b, 45x29,5x5 cm</t>
  </si>
  <si>
    <t>-1381748547</t>
  </si>
  <si>
    <t>592238620</t>
  </si>
  <si>
    <t>skruž betonová pro uliční vpusť středová TBV-Q 450/295/6a 45x30x5 cm</t>
  </si>
  <si>
    <t>-656656061</t>
  </si>
  <si>
    <t>BTL.0006303.URS</t>
  </si>
  <si>
    <t>dno betonové pro uliční vpusť s výtokovým otvorem TBV-Q 450/330/1a 45x33x5 cm</t>
  </si>
  <si>
    <t>717499911</t>
  </si>
  <si>
    <t>935112111</t>
  </si>
  <si>
    <t>Osazení příkopového žlabu do betonu tl 100 mm z betonových tvárnic š 500 mm</t>
  </si>
  <si>
    <t>-196092096</t>
  </si>
  <si>
    <t>BET.ZLBC01</t>
  </si>
  <si>
    <t xml:space="preserve">žlab betonový dvouvrstvý  7/10 x 28 x 21</t>
  </si>
  <si>
    <t>-1838390608</t>
  </si>
  <si>
    <t>Poznámka k položce:_x000d_
doporučený best žlab II</t>
  </si>
  <si>
    <t>20*3</t>
  </si>
  <si>
    <t>592238780-1</t>
  </si>
  <si>
    <t>litinová mříž včetně rámu pro žlabovku 210/280 od výrobce</t>
  </si>
  <si>
    <t>-455345499</t>
  </si>
  <si>
    <t>Poznámka k položce:_x000d_
doporučený best mříž 210/280</t>
  </si>
  <si>
    <t>919413111</t>
  </si>
  <si>
    <t>Vtoková jímka z betonu vodonepropustného pro žlab včetně trouby DN 100/150</t>
  </si>
  <si>
    <t>-1174877680</t>
  </si>
  <si>
    <t>Poznámka k položce:_x000d_
jímka světlých rozměrů 210/280 hloubka 500 bez tlouštky stěny, tloučtka stěny min 150 mm, včetně zemních , zabetonované trouby 100 pro 1 x jímku a 100 i 150 pro druhou jímku, včetně montáže rámu a mříže, schema osazení dle výrobce, včetně bednění a odbednění</t>
  </si>
  <si>
    <t>99</t>
  </si>
  <si>
    <t xml:space="preserve">Přesuny hmot </t>
  </si>
  <si>
    <t>2027113792</t>
  </si>
  <si>
    <t>280</t>
  </si>
  <si>
    <t>998276101.1</t>
  </si>
  <si>
    <t>Přesun hmot pro trubní vedení z trub z plastických hmot, bet. a kov. dílců otevřený výkop</t>
  </si>
  <si>
    <t>511106216</t>
  </si>
  <si>
    <t>95</t>
  </si>
  <si>
    <t>SO 301-3 - SO 301-3 Stoka B</t>
  </si>
  <si>
    <t>-839334730</t>
  </si>
  <si>
    <t>2124371026</t>
  </si>
  <si>
    <t>13,2*0,6*1,5 "přípojky</t>
  </si>
  <si>
    <t>-812542661</t>
  </si>
  <si>
    <t>23*0,8*1,9 "stoka B</t>
  </si>
  <si>
    <t>2029650600</t>
  </si>
  <si>
    <t>23*1,9*2</t>
  </si>
  <si>
    <t>13,2*1,5*2</t>
  </si>
  <si>
    <t>1411922168</t>
  </si>
  <si>
    <t>-437144327</t>
  </si>
  <si>
    <t>11,88+34,96</t>
  </si>
  <si>
    <t>-520980247</t>
  </si>
  <si>
    <t>1600019593</t>
  </si>
  <si>
    <t>46,84*20</t>
  </si>
  <si>
    <t>902090556</t>
  </si>
  <si>
    <t>-1250984637</t>
  </si>
  <si>
    <t>46,84*2 'Přepočtené koeficientem množství</t>
  </si>
  <si>
    <t>-564925493</t>
  </si>
  <si>
    <t>13,2*0,6*(1,5-0,45-0,1) "přípojky</t>
  </si>
  <si>
    <t>23*0,8*(1,9-0,65-0,1) "stoka B</t>
  </si>
  <si>
    <t>-1561962809</t>
  </si>
  <si>
    <t>28,684*2 'Přepočtené koeficientem množství</t>
  </si>
  <si>
    <t>-297268649</t>
  </si>
  <si>
    <t>13,2*0,6*0,45 "přípojky</t>
  </si>
  <si>
    <t>23*0,8*0,65 "stoka B</t>
  </si>
  <si>
    <t>-13,2*0,018</t>
  </si>
  <si>
    <t>-23*0,05</t>
  </si>
  <si>
    <t>1142219959</t>
  </si>
  <si>
    <t>14,136*2 'Přepočtené koeficientem množství</t>
  </si>
  <si>
    <t>-1232355685</t>
  </si>
  <si>
    <t>13,2*0,6*0,1 "přípojky</t>
  </si>
  <si>
    <t>23*0,8*0,1 "stoka B</t>
  </si>
  <si>
    <t>-943529822</t>
  </si>
  <si>
    <t>-1639251540</t>
  </si>
  <si>
    <t>59224187</t>
  </si>
  <si>
    <t>prstenec šachtový vyrovnávací betonový 625x120x100mm</t>
  </si>
  <si>
    <t>1303243259</t>
  </si>
  <si>
    <t>Montáž kanalizačního potrubí korugovaného SN 10 z polypropylenu DN 200</t>
  </si>
  <si>
    <t>1458116912</t>
  </si>
  <si>
    <t>-174280450</t>
  </si>
  <si>
    <t>5*1,1 'Přepočtené koeficientem množství</t>
  </si>
  <si>
    <t>-1535563659</t>
  </si>
  <si>
    <t>-1049001524</t>
  </si>
  <si>
    <t>-517274570</t>
  </si>
  <si>
    <t>867402799</t>
  </si>
  <si>
    <t>-695925219</t>
  </si>
  <si>
    <t>1104743456</t>
  </si>
  <si>
    <t>-513335799</t>
  </si>
  <si>
    <t>13+23</t>
  </si>
  <si>
    <t>-1190989639</t>
  </si>
  <si>
    <t>1925355266</t>
  </si>
  <si>
    <t>13,2+23</t>
  </si>
  <si>
    <t>1987251571</t>
  </si>
  <si>
    <t>1306449968</t>
  </si>
  <si>
    <t>1,8348623853211*1,09 'Přepočtené koeficientem množství</t>
  </si>
  <si>
    <t>1932401304</t>
  </si>
  <si>
    <t>719574508</t>
  </si>
  <si>
    <t>1336898906</t>
  </si>
  <si>
    <t>-420546728</t>
  </si>
  <si>
    <t>899103111</t>
  </si>
  <si>
    <t xml:space="preserve">Osazení poklopů litinových nebo ocelových včetně rámů </t>
  </si>
  <si>
    <t>-1365139186</t>
  </si>
  <si>
    <t>28661935</t>
  </si>
  <si>
    <t>poklop šachtový litinový dno DN 600 pro třídu zatížení D400</t>
  </si>
  <si>
    <t>-1743197448</t>
  </si>
  <si>
    <t>1812657590</t>
  </si>
  <si>
    <t>-641654268</t>
  </si>
  <si>
    <t>875922067</t>
  </si>
  <si>
    <t>906627034</t>
  </si>
  <si>
    <t>-329724898</t>
  </si>
  <si>
    <t>396453171</t>
  </si>
  <si>
    <t>1964663561</t>
  </si>
  <si>
    <t>1230300805</t>
  </si>
  <si>
    <t>998276101</t>
  </si>
  <si>
    <t>2072447068</t>
  </si>
  <si>
    <t>SO 301-4 - SO 301-4 Stoka C</t>
  </si>
  <si>
    <t>-113349316</t>
  </si>
  <si>
    <t>2096980944</t>
  </si>
  <si>
    <t>30,2*0,6*1,2 "přípojky</t>
  </si>
  <si>
    <t>858701126</t>
  </si>
  <si>
    <t>19,4*0,8*1,5 "stoka 3</t>
  </si>
  <si>
    <t>-1478496952</t>
  </si>
  <si>
    <t>19,4*1,5*2</t>
  </si>
  <si>
    <t>167913516</t>
  </si>
  <si>
    <t>1728847106</t>
  </si>
  <si>
    <t>21,744+23,28</t>
  </si>
  <si>
    <t>463162429</t>
  </si>
  <si>
    <t>-825875877</t>
  </si>
  <si>
    <t>45,04*20</t>
  </si>
  <si>
    <t>-1941030303</t>
  </si>
  <si>
    <t>-1097629282</t>
  </si>
  <si>
    <t>45,024*2 'Přepočtené koeficientem množství</t>
  </si>
  <si>
    <t>1699830582</t>
  </si>
  <si>
    <t>30,2*0,6*(1,2-0,45-0,1) "přípojky</t>
  </si>
  <si>
    <t>19,4*0,8*(1,5-0,65-0,1) "stoka C</t>
  </si>
  <si>
    <t>405452933</t>
  </si>
  <si>
    <t>23,418*2 'Přepočtené koeficientem množství</t>
  </si>
  <si>
    <t>-144541885</t>
  </si>
  <si>
    <t>30,2*0,6*0,45 "přípojky</t>
  </si>
  <si>
    <t>19,4*0,8*0,65 "stoka C</t>
  </si>
  <si>
    <t>-30,2*0,018</t>
  </si>
  <si>
    <t>-19,4*0,05</t>
  </si>
  <si>
    <t>-617545554</t>
  </si>
  <si>
    <t>16,728*2 'Přepočtené koeficientem množství</t>
  </si>
  <si>
    <t>-1927051021</t>
  </si>
  <si>
    <t>30,2*0,6*0,1 "přípojky</t>
  </si>
  <si>
    <t>19,4*0,8*0,1 "stoka C</t>
  </si>
  <si>
    <t>450257408</t>
  </si>
  <si>
    <t>-1821089187</t>
  </si>
  <si>
    <t>1398789123</t>
  </si>
  <si>
    <t>56423196</t>
  </si>
  <si>
    <t>10*1,1 'Přepočtené koeficientem množství</t>
  </si>
  <si>
    <t>-564597063</t>
  </si>
  <si>
    <t>-308917715</t>
  </si>
  <si>
    <t>353289369</t>
  </si>
  <si>
    <t>1982329555</t>
  </si>
  <si>
    <t>-1731950889</t>
  </si>
  <si>
    <t>1676868594</t>
  </si>
  <si>
    <t>-1881642486</t>
  </si>
  <si>
    <t>1888520564</t>
  </si>
  <si>
    <t>59224075</t>
  </si>
  <si>
    <t xml:space="preserve">deska betonová zákrytová  TZK-Q 200/120 T</t>
  </si>
  <si>
    <t>584425929</t>
  </si>
  <si>
    <t>1111185068</t>
  </si>
  <si>
    <t>-30385072</t>
  </si>
  <si>
    <t>484966006</t>
  </si>
  <si>
    <t>Osazení poklopů litinových nebo ocelových</t>
  </si>
  <si>
    <t>-659265862</t>
  </si>
  <si>
    <t>2073721506</t>
  </si>
  <si>
    <t>-1101304292</t>
  </si>
  <si>
    <t>226017054</t>
  </si>
  <si>
    <t>-594955020</t>
  </si>
  <si>
    <t>-1432591830</t>
  </si>
  <si>
    <t>30,2+19,4</t>
  </si>
  <si>
    <t>899623161</t>
  </si>
  <si>
    <t>Obetonování potrubí nebo zdiva stok betonem prostým tř. C 20/25 v otevřeném výkopu</t>
  </si>
  <si>
    <t>-1202217273</t>
  </si>
  <si>
    <t>0,20*0,20*5 "liniový žlab</t>
  </si>
  <si>
    <t>-2024816621</t>
  </si>
  <si>
    <t>115610966</t>
  </si>
  <si>
    <t>344832523</t>
  </si>
  <si>
    <t>-1533798690</t>
  </si>
  <si>
    <t>IP 110</t>
  </si>
  <si>
    <t>100,0 žlab bez spádu 1m</t>
  </si>
  <si>
    <t>ks</t>
  </si>
  <si>
    <t>-497650976</t>
  </si>
  <si>
    <t>Poznámka k položce:_x000d_
doporučený mearin expert 100, firma mea karlovy vary, položka včetně obetonování žlabu dle výkresu a požadavku výrobce</t>
  </si>
  <si>
    <t>IP 111</t>
  </si>
  <si>
    <t>100 vpust 0,5 m</t>
  </si>
  <si>
    <t>506312009</t>
  </si>
  <si>
    <t>0,5*2 'Přepočtené koeficientem množství</t>
  </si>
  <si>
    <t>IP 112</t>
  </si>
  <si>
    <t>100 čelo plné</t>
  </si>
  <si>
    <t>-582490237</t>
  </si>
  <si>
    <t>IP 113</t>
  </si>
  <si>
    <t>rošt 100 litinový můstkový 12/96, D400 dl. 0,5 m startfix</t>
  </si>
  <si>
    <t>425708564</t>
  </si>
  <si>
    <t>5*2</t>
  </si>
  <si>
    <t>935113111</t>
  </si>
  <si>
    <t>Osazení odvodňovacího polymerbetonového žlabu s krycím roštem šířky do 200 mm</t>
  </si>
  <si>
    <t>-1479079783</t>
  </si>
  <si>
    <t>59227007</t>
  </si>
  <si>
    <t>žlab odvodňovací polymerbetonový se spádem dna 0,5% 1000x130x160/165mm</t>
  </si>
  <si>
    <t>1263611351</t>
  </si>
  <si>
    <t>-740145721</t>
  </si>
  <si>
    <t>-1567914797</t>
  </si>
  <si>
    <t>SO 301-5 - SO 301-5 Stoka D</t>
  </si>
  <si>
    <t>1754463194</t>
  </si>
  <si>
    <t>772768859</t>
  </si>
  <si>
    <t>34,6*0,8*2,1 "stoka D</t>
  </si>
  <si>
    <t>3,5*2*2,1 "lapol</t>
  </si>
  <si>
    <t>-1127542865</t>
  </si>
  <si>
    <t>34,6*2,1*2</t>
  </si>
  <si>
    <t>-1970287872</t>
  </si>
  <si>
    <t>-634222434</t>
  </si>
  <si>
    <t>1567660750</t>
  </si>
  <si>
    <t>-600048324</t>
  </si>
  <si>
    <t>72,82*20</t>
  </si>
  <si>
    <t>1810996709</t>
  </si>
  <si>
    <t>824473375</t>
  </si>
  <si>
    <t>72,828*2 'Přepočtené koeficientem množství</t>
  </si>
  <si>
    <t>320812690</t>
  </si>
  <si>
    <t>34,6*0,8*(2,1-0,65-0,1) "stoka D</t>
  </si>
  <si>
    <t>1133707741</t>
  </si>
  <si>
    <t>37,368*2 'Přepočtené koeficientem množství</t>
  </si>
  <si>
    <t>175101201</t>
  </si>
  <si>
    <t>Obsypání objektu nad přilehlým původním terénem sypaninou bez prohození sítem, uloženou do 3 m</t>
  </si>
  <si>
    <t>-63863537</t>
  </si>
  <si>
    <t>-3,5*2*0,1</t>
  </si>
  <si>
    <t>-2,4*0,9*1,26</t>
  </si>
  <si>
    <t>-923869364</t>
  </si>
  <si>
    <t>2,25582558255826*2 'Přepočtené koeficientem množství</t>
  </si>
  <si>
    <t>1454862238</t>
  </si>
  <si>
    <t>34,6*0,8*0,65 "stoka D</t>
  </si>
  <si>
    <t>-34,6*0,05</t>
  </si>
  <si>
    <t>-526945913</t>
  </si>
  <si>
    <t>16,262*2 'Přepočtené koeficientem množství</t>
  </si>
  <si>
    <t>103349592</t>
  </si>
  <si>
    <t>34,6*0,8*0,1 "stoka D</t>
  </si>
  <si>
    <t>3,5*2 "lapol</t>
  </si>
  <si>
    <t>-428156279</t>
  </si>
  <si>
    <t>-744666492</t>
  </si>
  <si>
    <t>871-1</t>
  </si>
  <si>
    <t>Napojení do stávající šachty</t>
  </si>
  <si>
    <t>-1249427332</t>
  </si>
  <si>
    <t>871-2</t>
  </si>
  <si>
    <t>Montáž ORL dle technologického předpisu a PD</t>
  </si>
  <si>
    <t>193071934</t>
  </si>
  <si>
    <t>GSOL5-20</t>
  </si>
  <si>
    <t>Dodávka Lapol G SOL 5-20 vč.poklopů</t>
  </si>
  <si>
    <t>-1825229281</t>
  </si>
  <si>
    <t>283-1</t>
  </si>
  <si>
    <t>Prodloužení vstupů - konusy,skruže</t>
  </si>
  <si>
    <t>774769637</t>
  </si>
  <si>
    <t>-1251766580</t>
  </si>
  <si>
    <t>128469129</t>
  </si>
  <si>
    <t>7*1,1 'Přepočtené koeficientem množství</t>
  </si>
  <si>
    <t>-531792678</t>
  </si>
  <si>
    <t>2145749210</t>
  </si>
  <si>
    <t>-542748162</t>
  </si>
  <si>
    <t>633616118</t>
  </si>
  <si>
    <t>-1287027422</t>
  </si>
  <si>
    <t>59224052</t>
  </si>
  <si>
    <t>skruž pro kanalizační šachty se zabudovanými stupadly 100 x 100 x 12 cm</t>
  </si>
  <si>
    <t>-1108750586</t>
  </si>
  <si>
    <t>1589239036</t>
  </si>
  <si>
    <t>-297863254</t>
  </si>
  <si>
    <t>-1005778249</t>
  </si>
  <si>
    <t>Osazení poklopů litinových nebo ocelových včetně rámů pro třídu zatížení B125, C250</t>
  </si>
  <si>
    <t>608880453</t>
  </si>
  <si>
    <t>1862940832</t>
  </si>
  <si>
    <t>-1543355507</t>
  </si>
  <si>
    <t>34,6</t>
  </si>
  <si>
    <t>-858303910</t>
  </si>
  <si>
    <t>110</t>
  </si>
  <si>
    <t>1733906798</t>
  </si>
  <si>
    <t>SO 301-6 - SO 301-6 Splašková přípojka</t>
  </si>
  <si>
    <t>-1624636945</t>
  </si>
  <si>
    <t>3,6*0,6*1,5 "přípojka</t>
  </si>
  <si>
    <t>1722773773</t>
  </si>
  <si>
    <t>3,6*1,5*2</t>
  </si>
  <si>
    <t>957022270</t>
  </si>
  <si>
    <t>322684548</t>
  </si>
  <si>
    <t>-1666961665</t>
  </si>
  <si>
    <t>1431335583</t>
  </si>
  <si>
    <t>3,24*20</t>
  </si>
  <si>
    <t>-509157578</t>
  </si>
  <si>
    <t>-38792235</t>
  </si>
  <si>
    <t>3,24*2 'Přepočtené koeficientem množství</t>
  </si>
  <si>
    <t>-2095761011</t>
  </si>
  <si>
    <t>3,6*0,6*(1,5-0,45-0,1) "přípojka</t>
  </si>
  <si>
    <t>-1278476612</t>
  </si>
  <si>
    <t>2,052*2 'Přepočtené koeficientem množství</t>
  </si>
  <si>
    <t>1656599355</t>
  </si>
  <si>
    <t>3,6*0,6*0,45 "přípojka</t>
  </si>
  <si>
    <t>-3,6*0,018</t>
  </si>
  <si>
    <t>-1652724509</t>
  </si>
  <si>
    <t>0,907*2 'Přepočtené koeficientem množství</t>
  </si>
  <si>
    <t>871395811</t>
  </si>
  <si>
    <t>Bourání stávajícího potrubí z PVC nebo PP DN přes 250 do 400</t>
  </si>
  <si>
    <t>-504698840</t>
  </si>
  <si>
    <t>890311811</t>
  </si>
  <si>
    <t>Bourání šachet ze ŽB ručně obestavěného prostoru do 1,5 m3</t>
  </si>
  <si>
    <t>-502204583</t>
  </si>
  <si>
    <t>1016092095</t>
  </si>
  <si>
    <t>3,6*0,6*0,1 "přípojka</t>
  </si>
  <si>
    <t>864776446</t>
  </si>
  <si>
    <t>-1582400042</t>
  </si>
  <si>
    <t>-550986271</t>
  </si>
  <si>
    <t>871-dmtž</t>
  </si>
  <si>
    <t>Demontáž stávající šachty</t>
  </si>
  <si>
    <t>-112597244</t>
  </si>
  <si>
    <t>-1598449063</t>
  </si>
  <si>
    <t>-1301491240</t>
  </si>
  <si>
    <t>-348082664</t>
  </si>
  <si>
    <t>Poznámka k položce:_x000d_
včetně nutného řezání trouby, včetně nutných těsnění, likvidace zbytků</t>
  </si>
  <si>
    <t>ELM.05812</t>
  </si>
  <si>
    <t>Trubka kanalizační ULTRA-RIB 2 SN 10 150x5000 mm PP</t>
  </si>
  <si>
    <t>794454470</t>
  </si>
  <si>
    <t>-318339411</t>
  </si>
  <si>
    <t>30+5</t>
  </si>
  <si>
    <t>-513481517</t>
  </si>
  <si>
    <t>-1491342394</t>
  </si>
  <si>
    <t>0,91743119266055*1,09 'Přepočtené koeficientem množství</t>
  </si>
  <si>
    <t>-709617325</t>
  </si>
  <si>
    <t>1226592819</t>
  </si>
  <si>
    <t>-1901309077</t>
  </si>
  <si>
    <t>17262849</t>
  </si>
  <si>
    <t xml:space="preserve">poklop šachtový s rámem DN600 třída D 400,  s odvětráním</t>
  </si>
  <si>
    <t>-1118283737</t>
  </si>
  <si>
    <t>Poznámka k položce:_x000d_
pozor s odvětráním</t>
  </si>
  <si>
    <t xml:space="preserve">rám zabetonovaný </t>
  </si>
  <si>
    <t>-474677977</t>
  </si>
  <si>
    <t>2077572156</t>
  </si>
  <si>
    <t>TPS.G125</t>
  </si>
  <si>
    <t>lapač střešních splavenin - geiger DN 125 mm</t>
  </si>
  <si>
    <t>-1132279274</t>
  </si>
  <si>
    <t>Poznámka k položce:_x000d_
nákup,doprava, osazení, včetně zemních prací a betonáže, včetně napojení na potrubí svislé a vodorovné</t>
  </si>
  <si>
    <t>-1651135711</t>
  </si>
  <si>
    <t>Poznámka k položce:_x000d_
jímka světlých rozměrů 210/280 hloubka 500 bez tlouštky stěny, tloučtka stěny min 150 mm, včetně zemních , zabetonované trouby 100 pro 1 x jímku a 100 pro druhou jímku, včetně montáže rámu a mříže, schema osazení dle výrobce, včetně bednění a odbednění</t>
  </si>
  <si>
    <t>1933232744</t>
  </si>
  <si>
    <t>1437303278</t>
  </si>
  <si>
    <t>23*3</t>
  </si>
  <si>
    <t>475080645</t>
  </si>
  <si>
    <t>158576602</t>
  </si>
  <si>
    <t>539312817</t>
  </si>
  <si>
    <t>SO 431 - SO 431 Veřejné osvětlení</t>
  </si>
  <si>
    <t>Ing. Stehlík</t>
  </si>
  <si>
    <t>748 - Elektromontáže - osvětlovací zařízení a svítidla</t>
  </si>
  <si>
    <t>748</t>
  </si>
  <si>
    <t>Elektromontáže - osvětlovací zařízení a svítidla</t>
  </si>
  <si>
    <t>Pol1</t>
  </si>
  <si>
    <t>stožár ocel. bezpatic. DOS 80-V+M, manžeta, žár. Zn</t>
  </si>
  <si>
    <t>-1059639176</t>
  </si>
  <si>
    <t>Pol2</t>
  </si>
  <si>
    <t>stožár ocel. bezpatic. DOS 80+M, manžeta, žár. Zn</t>
  </si>
  <si>
    <t>757731998</t>
  </si>
  <si>
    <t>Pol3</t>
  </si>
  <si>
    <t>výložník V89 150060-1-0°, žár. Zn</t>
  </si>
  <si>
    <t>-1764101974</t>
  </si>
  <si>
    <t>Pol4</t>
  </si>
  <si>
    <t>stožárová výzbroj 16.4, průběžná s keramickou pojistkou 5x20/4A</t>
  </si>
  <si>
    <t>586397561</t>
  </si>
  <si>
    <t>Pol5</t>
  </si>
  <si>
    <t>stožárová výzbroj 16.4, odbočná s keramickou pojistkou 5x20/4A</t>
  </si>
  <si>
    <t>491997919</t>
  </si>
  <si>
    <t>Pol6</t>
  </si>
  <si>
    <t>stožárová zemní svorka</t>
  </si>
  <si>
    <t>1701087772</t>
  </si>
  <si>
    <t>Pol7</t>
  </si>
  <si>
    <t>svítidlo QLX-X--20W (HH-109) 2642lm/830</t>
  </si>
  <si>
    <t>1846065126</t>
  </si>
  <si>
    <t>Pol8</t>
  </si>
  <si>
    <t>kabel CYKY-J 4x10</t>
  </si>
  <si>
    <t>-1631634423</t>
  </si>
  <si>
    <t>Pol9</t>
  </si>
  <si>
    <t>kabel CYKY 3Cx1,5</t>
  </si>
  <si>
    <t>1027366432</t>
  </si>
  <si>
    <t>Pol10</t>
  </si>
  <si>
    <t>chránička KF 09050</t>
  </si>
  <si>
    <t>689005995</t>
  </si>
  <si>
    <t>Pol11</t>
  </si>
  <si>
    <t>chránička KF 09040</t>
  </si>
  <si>
    <t>-1137350405</t>
  </si>
  <si>
    <t>Pol12</t>
  </si>
  <si>
    <t>zemnící pásek FeZn 30x4 mm</t>
  </si>
  <si>
    <t>130117081</t>
  </si>
  <si>
    <t>Pol13</t>
  </si>
  <si>
    <t>svorka pro zemnící pásek</t>
  </si>
  <si>
    <t>1500730508</t>
  </si>
  <si>
    <t>Pol14</t>
  </si>
  <si>
    <t>výstražná folie s bleskem</t>
  </si>
  <si>
    <t>1427367350</t>
  </si>
  <si>
    <t>Pol15</t>
  </si>
  <si>
    <t>krycí deska KAD 20</t>
  </si>
  <si>
    <t>403812050</t>
  </si>
  <si>
    <t>Pol16</t>
  </si>
  <si>
    <t>trubka AGROSIL plastová prům. 250 mm/1,5m</t>
  </si>
  <si>
    <t>-1091321747</t>
  </si>
  <si>
    <t>Pol17</t>
  </si>
  <si>
    <t>trubka AGROSIL plastová prům. 250 mm/1m</t>
  </si>
  <si>
    <t>-617125347</t>
  </si>
  <si>
    <t>Pol18</t>
  </si>
  <si>
    <t>beton pro základ ocelového stožáru 8 (0,64)</t>
  </si>
  <si>
    <t>1698280544</t>
  </si>
  <si>
    <t>Pol19</t>
  </si>
  <si>
    <t>beton pro základ ocelového stožáru 5 (0,41)</t>
  </si>
  <si>
    <t>307495832</t>
  </si>
  <si>
    <t>Pol20</t>
  </si>
  <si>
    <t>beton pro obetonování chrániček (0,06)</t>
  </si>
  <si>
    <t>-761486852</t>
  </si>
  <si>
    <t>Pol21</t>
  </si>
  <si>
    <t>písek jemnozrnný</t>
  </si>
  <si>
    <t>-217765972</t>
  </si>
  <si>
    <t>Pol22</t>
  </si>
  <si>
    <t>drobný a pomocný materiál</t>
  </si>
  <si>
    <t>424764952</t>
  </si>
  <si>
    <t>Pol23</t>
  </si>
  <si>
    <t>odpojení vodičů připoj. kabelu svítidla 1,5 (žíly)</t>
  </si>
  <si>
    <t>-915086112</t>
  </si>
  <si>
    <t>Pol24</t>
  </si>
  <si>
    <t>demontáž vývodu ke svítidlu, kabel pr. 1,5</t>
  </si>
  <si>
    <t>-794080257</t>
  </si>
  <si>
    <t>Pol25</t>
  </si>
  <si>
    <t>demontáž svítidla z ocel. stožáru 8m</t>
  </si>
  <si>
    <t>1719607121</t>
  </si>
  <si>
    <t>Pol26</t>
  </si>
  <si>
    <t>demontáž výložníku z ocel. stožáru 8m</t>
  </si>
  <si>
    <t>2415607</t>
  </si>
  <si>
    <t>Pol27</t>
  </si>
  <si>
    <t>odpojení vodičů napáj. kabelu ze svorkovnice do pr. 16 žíly</t>
  </si>
  <si>
    <t>-79727974</t>
  </si>
  <si>
    <t>Pol28</t>
  </si>
  <si>
    <t>demontáž svorkovnice z ocel. stožáru</t>
  </si>
  <si>
    <t>321178059</t>
  </si>
  <si>
    <t>Pol29</t>
  </si>
  <si>
    <t>demontáž ocelového stožáru 8m</t>
  </si>
  <si>
    <t>-983907058</t>
  </si>
  <si>
    <t>Pol30</t>
  </si>
  <si>
    <t>vybourání patky stožáru světelného bodu 8m (0,7)</t>
  </si>
  <si>
    <t>-1918829227</t>
  </si>
  <si>
    <t>Pol31</t>
  </si>
  <si>
    <t>zahození a zhutnění vybourané patky stožáru 8 (0,7)</t>
  </si>
  <si>
    <t>1135896075</t>
  </si>
  <si>
    <t>Pol32</t>
  </si>
  <si>
    <t>odkopání stožárové patky</t>
  </si>
  <si>
    <t>-969025791</t>
  </si>
  <si>
    <t>Pol33</t>
  </si>
  <si>
    <t>vytažení kabelu do pr. 16 ze stožáru (1,5m)</t>
  </si>
  <si>
    <t>719026888</t>
  </si>
  <si>
    <t>Pol34</t>
  </si>
  <si>
    <t>demontáž svítidla z parkového světelného bodu do 4,5m</t>
  </si>
  <si>
    <t>-158954687</t>
  </si>
  <si>
    <t>Pol35</t>
  </si>
  <si>
    <t xml:space="preserve">demontáž ocelového stožárudo  4,5m</t>
  </si>
  <si>
    <t>68909154</t>
  </si>
  <si>
    <t>Pol36</t>
  </si>
  <si>
    <t>vybourání patky parkového světelného bodu do 4,5 (0,3)</t>
  </si>
  <si>
    <t>967583630</t>
  </si>
  <si>
    <t>Pol37</t>
  </si>
  <si>
    <t>zahození a zhutnění vybourané patky stožáru do 4,5 (0,3)</t>
  </si>
  <si>
    <t>901160211</t>
  </si>
  <si>
    <t>Pol38</t>
  </si>
  <si>
    <t>odkop kabelu v komunikaci vč. záhozu (0,3x0,8)</t>
  </si>
  <si>
    <t>-1415126744</t>
  </si>
  <si>
    <t>Pol39</t>
  </si>
  <si>
    <t xml:space="preserve">odkop kabelu v zeleném pásu  vč. záhozu (0,3x0,7)</t>
  </si>
  <si>
    <t>-774559686</t>
  </si>
  <si>
    <t>Pol40</t>
  </si>
  <si>
    <t xml:space="preserve">odkop kabelu v chodníku  vč. záhozu (0,3x0,15)</t>
  </si>
  <si>
    <t>-1180919616</t>
  </si>
  <si>
    <t>Pol41</t>
  </si>
  <si>
    <t>demontáž podzemního vedení s výkopem</t>
  </si>
  <si>
    <t>178421766</t>
  </si>
  <si>
    <t>Pol42</t>
  </si>
  <si>
    <t>demontáž podzemního vedení bez výkopu</t>
  </si>
  <si>
    <t>1710693189</t>
  </si>
  <si>
    <t>Pol43</t>
  </si>
  <si>
    <t>vytýčení nových světelných bodů</t>
  </si>
  <si>
    <t>-1830408541</t>
  </si>
  <si>
    <t>Pol44</t>
  </si>
  <si>
    <t>výkop základu pro silniční ocelový stožár 8 (0,7)</t>
  </si>
  <si>
    <t>-1870348501</t>
  </si>
  <si>
    <t>Pol45</t>
  </si>
  <si>
    <t>stavba patky pro stožár 8</t>
  </si>
  <si>
    <t>-1653654910</t>
  </si>
  <si>
    <t>Pol46</t>
  </si>
  <si>
    <t>instalace sloupu silničního světelného bodu (8)</t>
  </si>
  <si>
    <t>-1237192264</t>
  </si>
  <si>
    <t>Pol47</t>
  </si>
  <si>
    <t>instalace výložníku silničního světelného bodu (8)</t>
  </si>
  <si>
    <t>969514792</t>
  </si>
  <si>
    <t>Pol48</t>
  </si>
  <si>
    <t>instalace svítidla silničního světelného bodu (8)</t>
  </si>
  <si>
    <t>-2080945251</t>
  </si>
  <si>
    <t>Pol49</t>
  </si>
  <si>
    <t>výkop základu pro ocelový stožár 5m (0,46)</t>
  </si>
  <si>
    <t>1102706268</t>
  </si>
  <si>
    <t>Pol50</t>
  </si>
  <si>
    <t>stavba patky pro stožár 4,5m</t>
  </si>
  <si>
    <t>457057135</t>
  </si>
  <si>
    <t>Pol51</t>
  </si>
  <si>
    <t>instalace sloupu světelného bodu 4,5m</t>
  </si>
  <si>
    <t>-632271186</t>
  </si>
  <si>
    <t>Pol52</t>
  </si>
  <si>
    <t>instalace svítidla světelného bodu 4,5m</t>
  </si>
  <si>
    <t>144554202</t>
  </si>
  <si>
    <t>Pol53</t>
  </si>
  <si>
    <t>instalace svorkovnice</t>
  </si>
  <si>
    <t>64782833</t>
  </si>
  <si>
    <t>Pol54</t>
  </si>
  <si>
    <t>zatažení kabelu pr. 1,5 do sloupu</t>
  </si>
  <si>
    <t>-1626845672</t>
  </si>
  <si>
    <t>Pol55</t>
  </si>
  <si>
    <t>připojení kabelu do svorkovnice a svítidla 1,5 (žíly)</t>
  </si>
  <si>
    <t>677568170</t>
  </si>
  <si>
    <t>Pol56</t>
  </si>
  <si>
    <t>zavedení kabelu do pr. 16 do sloupu</t>
  </si>
  <si>
    <t>742059431</t>
  </si>
  <si>
    <t>Pol57</t>
  </si>
  <si>
    <t>připojení kabelu do pr. 16 do svorkovnice (žíly)</t>
  </si>
  <si>
    <t>-1948445853</t>
  </si>
  <si>
    <t>Pol58</t>
  </si>
  <si>
    <t>vytýčení trasy kabelového vedení</t>
  </si>
  <si>
    <t>-1591291769</t>
  </si>
  <si>
    <t>Pol59</t>
  </si>
  <si>
    <t>výkop v komunikaci (0,5x0,8)</t>
  </si>
  <si>
    <t>1009706849</t>
  </si>
  <si>
    <t>Pol60</t>
  </si>
  <si>
    <t>výkop v zeleném pásu (0,3x0,7)</t>
  </si>
  <si>
    <t>145334288</t>
  </si>
  <si>
    <t>Pol61</t>
  </si>
  <si>
    <t>výkop v chodníku (0,3x0,35)</t>
  </si>
  <si>
    <t>993388788</t>
  </si>
  <si>
    <t>Pol62</t>
  </si>
  <si>
    <t>pokládka zemnícího drátu</t>
  </si>
  <si>
    <t>1130398184</t>
  </si>
  <si>
    <t>Pol63</t>
  </si>
  <si>
    <t>pokládka kabelů do pr. 16</t>
  </si>
  <si>
    <t>31294383</t>
  </si>
  <si>
    <t>Pol64</t>
  </si>
  <si>
    <t>pokládka chrániček</t>
  </si>
  <si>
    <t>292701267</t>
  </si>
  <si>
    <t>Pol65</t>
  </si>
  <si>
    <t>příplatek za zatažení kabelu do r. 16 do chráničky</t>
  </si>
  <si>
    <t>-1294004493</t>
  </si>
  <si>
    <t>Pol66</t>
  </si>
  <si>
    <t>obetonování chrániček</t>
  </si>
  <si>
    <t>647634548</t>
  </si>
  <si>
    <t>Pol67</t>
  </si>
  <si>
    <t>násyp pískového lože (0,3x0,2)</t>
  </si>
  <si>
    <t>-1631669543</t>
  </si>
  <si>
    <t>Pol68</t>
  </si>
  <si>
    <t>pokládka krycích desek CAD</t>
  </si>
  <si>
    <t>1842251356</t>
  </si>
  <si>
    <t>Pol69</t>
  </si>
  <si>
    <t>zahození a zhutnění výkopů (0,5x0,65)</t>
  </si>
  <si>
    <t>-47591202</t>
  </si>
  <si>
    <t>Pol70</t>
  </si>
  <si>
    <t>zahození a zhutnění výkopů (0,3x0,5)</t>
  </si>
  <si>
    <t>3386429</t>
  </si>
  <si>
    <t>Pol71</t>
  </si>
  <si>
    <t>zahození a zhutnění výkopů (0,3x0,15)</t>
  </si>
  <si>
    <t>573061720</t>
  </si>
  <si>
    <t>Pol72</t>
  </si>
  <si>
    <t>ostatní montážní a pomocné práce</t>
  </si>
  <si>
    <t>-1419023761</t>
  </si>
  <si>
    <t>IP 77</t>
  </si>
  <si>
    <t>drobný a spojovací material</t>
  </si>
  <si>
    <t>kpl</t>
  </si>
  <si>
    <t>371647000</t>
  </si>
  <si>
    <t>Pol73</t>
  </si>
  <si>
    <t>odvoz výkopku do 30 km a uložení na skládku vč. poplatku za skládku</t>
  </si>
  <si>
    <t>-1309038621</t>
  </si>
  <si>
    <t>Pol74</t>
  </si>
  <si>
    <t>ekologická likvidace svítidel</t>
  </si>
  <si>
    <t>-1079626487</t>
  </si>
  <si>
    <t>Pol75</t>
  </si>
  <si>
    <t>revize</t>
  </si>
  <si>
    <t>286985524</t>
  </si>
  <si>
    <t>Pol76</t>
  </si>
  <si>
    <t>doprava</t>
  </si>
  <si>
    <t>-1305978090</t>
  </si>
  <si>
    <t>Pol77</t>
  </si>
  <si>
    <t>zákres dle skutečného stavu</t>
  </si>
  <si>
    <t>-13504206</t>
  </si>
  <si>
    <t xml:space="preserve">Poznámka k položce:_x000d_
Upozornění: Přesné délky kabelů musí být před zahájením prací ověřeny měřením  ;geodetické zaměření provedeného stavu je součástí oddílu VRN ; Poznámka: Uváděné typy jsou doporučené, které lze nahradit ekvivalenty se stejnými parametry.</t>
  </si>
  <si>
    <t xml:space="preserve">SO 461A - SO 461A  Přeložka sdělovacího vedení CETIN - přeložka sloupu s kabelem do země-Policie ČR</t>
  </si>
  <si>
    <t>Cetin</t>
  </si>
  <si>
    <t>PSV - Práce a dodávky PSV</t>
  </si>
  <si>
    <t xml:space="preserve">    742 - Cetin PČR</t>
  </si>
  <si>
    <t>PSV</t>
  </si>
  <si>
    <t>Práce a dodávky PSV</t>
  </si>
  <si>
    <t>742</t>
  </si>
  <si>
    <t>Cetin PČR</t>
  </si>
  <si>
    <t>952345</t>
  </si>
  <si>
    <t>Rýha v trávě 35/70-100</t>
  </si>
  <si>
    <t>947820492</t>
  </si>
  <si>
    <t>955053</t>
  </si>
  <si>
    <t>Vytyčení trasy v zastavěném terénu</t>
  </si>
  <si>
    <t>-1669249073</t>
  </si>
  <si>
    <t>955015</t>
  </si>
  <si>
    <t>Demontáž samonos. Kabelů do 5 XN</t>
  </si>
  <si>
    <t>34143250</t>
  </si>
  <si>
    <t>955292</t>
  </si>
  <si>
    <t>Montáž rozvaděče skříň.zasek.do 50 čtyř.</t>
  </si>
  <si>
    <t>1103282703</t>
  </si>
  <si>
    <t>954990</t>
  </si>
  <si>
    <t>Montáž úložných kabelů do 15 XN</t>
  </si>
  <si>
    <t>1416806770</t>
  </si>
  <si>
    <t>955298</t>
  </si>
  <si>
    <t>Ukončení jedné čtyřky v rozvaděči</t>
  </si>
  <si>
    <t>1653748950</t>
  </si>
  <si>
    <t>955259</t>
  </si>
  <si>
    <t>Ukončení kabelu v rozvaděči</t>
  </si>
  <si>
    <t>1597275115</t>
  </si>
  <si>
    <t>955987</t>
  </si>
  <si>
    <t>Ukončení kabelu vnitřního v rozvaděči</t>
  </si>
  <si>
    <t>1158303862</t>
  </si>
  <si>
    <t>955024</t>
  </si>
  <si>
    <t>Zrušení jednoduch. Patkového stožáru</t>
  </si>
  <si>
    <t>-1811688705</t>
  </si>
  <si>
    <t>955312</t>
  </si>
  <si>
    <t>Zrušení skříň.rozv.na omítku</t>
  </si>
  <si>
    <t>849857187</t>
  </si>
  <si>
    <t>955081</t>
  </si>
  <si>
    <t>Zrušení ukončení jedné čtyřky v rozvad.</t>
  </si>
  <si>
    <t>844659249</t>
  </si>
  <si>
    <t>955083</t>
  </si>
  <si>
    <t>Zrušení ukončení kabelu v rozvaděči</t>
  </si>
  <si>
    <t>-427710569</t>
  </si>
  <si>
    <t>955988</t>
  </si>
  <si>
    <t>Zrušení ukončení kabelu vnitř. V rozvaděči</t>
  </si>
  <si>
    <t>926465868</t>
  </si>
  <si>
    <t>955198</t>
  </si>
  <si>
    <t>Plán geom.pro VBŘ do 200m vč.(kus=100m)</t>
  </si>
  <si>
    <t>-1816904621</t>
  </si>
  <si>
    <t>955313</t>
  </si>
  <si>
    <t>Uzavření sml. o SB o VBŘ</t>
  </si>
  <si>
    <t>-1824890389</t>
  </si>
  <si>
    <t>955315</t>
  </si>
  <si>
    <t>Uzavření sml.na zákl.SSB a přípr.vkl.VBŘ</t>
  </si>
  <si>
    <t>-59321915</t>
  </si>
  <si>
    <t>958085</t>
  </si>
  <si>
    <t>Zjištění vkladu/výmazu věcného břemene do/z KN</t>
  </si>
  <si>
    <t>-487141215</t>
  </si>
  <si>
    <t>955208</t>
  </si>
  <si>
    <t>Zřízení převodu v rozvaděči-Zřízení -1.pár</t>
  </si>
  <si>
    <t>1846637370</t>
  </si>
  <si>
    <t>955209</t>
  </si>
  <si>
    <t>Zřízení převodu v rozvaděči-Zřízení-další pár</t>
  </si>
  <si>
    <t>1082086642</t>
  </si>
  <si>
    <t>303918</t>
  </si>
  <si>
    <t>Deska krycí plast, 300x1000 mm</t>
  </si>
  <si>
    <t>-864555747</t>
  </si>
  <si>
    <t>303813</t>
  </si>
  <si>
    <t>Fólie výstražná 330mm PE oranžová</t>
  </si>
  <si>
    <t>-387443048</t>
  </si>
  <si>
    <t>300117</t>
  </si>
  <si>
    <t>Kabel plastový TCEPKPFLE 5x4x0,6</t>
  </si>
  <si>
    <t>339063994</t>
  </si>
  <si>
    <t>306320</t>
  </si>
  <si>
    <t>Skříň rozvaděče MRK 20-QT 10-20p-pod omítku</t>
  </si>
  <si>
    <t>650957295</t>
  </si>
  <si>
    <t>309380</t>
  </si>
  <si>
    <t>Svorkovnice zář.rozp.SID-C 79103-53400</t>
  </si>
  <si>
    <t>1678134927</t>
  </si>
  <si>
    <t>316266</t>
  </si>
  <si>
    <t>Zámek skříně 1370 L2 Jih-24313</t>
  </si>
  <si>
    <t>-1014115503</t>
  </si>
  <si>
    <t>SO 461B - SO 461B Přeložka sdělovacího vedení CETIN - přeložka podzemního kabelu u parkoviště</t>
  </si>
  <si>
    <t>742 - Přeložka Cetin u lékárny</t>
  </si>
  <si>
    <t>Přeložka Cetin u lékárny</t>
  </si>
  <si>
    <t>953634</t>
  </si>
  <si>
    <t>Projekt tlkm liniové metalické sítě</t>
  </si>
  <si>
    <t>JV</t>
  </si>
  <si>
    <t>-1838631352</t>
  </si>
  <si>
    <t>957746</t>
  </si>
  <si>
    <t>Šetření technické rozšířené</t>
  </si>
  <si>
    <t>-1385829887</t>
  </si>
  <si>
    <t>958470</t>
  </si>
  <si>
    <t>Zpracování cenové kalkulace</t>
  </si>
  <si>
    <t>1737574166</t>
  </si>
  <si>
    <t>954970</t>
  </si>
  <si>
    <t>Pokládka PE nebo vrapované chráničky</t>
  </si>
  <si>
    <t>515706107</t>
  </si>
  <si>
    <t>954951</t>
  </si>
  <si>
    <t>Rýha v chodníku litý asfalt 35/50-70</t>
  </si>
  <si>
    <t>-1377604402</t>
  </si>
  <si>
    <t>-1402037445</t>
  </si>
  <si>
    <t>954955</t>
  </si>
  <si>
    <t>Rýha vjezd litý asfalt 35/70-90</t>
  </si>
  <si>
    <t>-1016333875</t>
  </si>
  <si>
    <t>902838556</t>
  </si>
  <si>
    <t>955017</t>
  </si>
  <si>
    <t>Demontáž jednoduch.patkového stožáru</t>
  </si>
  <si>
    <t>1404627232</t>
  </si>
  <si>
    <t>917643968</t>
  </si>
  <si>
    <t>952649</t>
  </si>
  <si>
    <t>Měření jednosměrné během stavby-první čtyřka</t>
  </si>
  <si>
    <t>-1699001691</t>
  </si>
  <si>
    <t>952650</t>
  </si>
  <si>
    <t>Měření jednosměrné během stavby- další čtyřka</t>
  </si>
  <si>
    <t>2124495019</t>
  </si>
  <si>
    <t>952644</t>
  </si>
  <si>
    <t>Měření střídavé během stavby - další čtyřka</t>
  </si>
  <si>
    <t>-1322451997</t>
  </si>
  <si>
    <t>952643</t>
  </si>
  <si>
    <t>Měření střídavé během stavby - první čtyřka</t>
  </si>
  <si>
    <t>-1057511864</t>
  </si>
  <si>
    <t>952647</t>
  </si>
  <si>
    <t>Měření útlumu během stavby - první čtyřka</t>
  </si>
  <si>
    <t>-1894970983</t>
  </si>
  <si>
    <t>955000</t>
  </si>
  <si>
    <t>Montáž jedné čtyřky s oboustr.číslováním</t>
  </si>
  <si>
    <t>-1724710907</t>
  </si>
  <si>
    <t>955285</t>
  </si>
  <si>
    <t>Montáž spojky hrncové</t>
  </si>
  <si>
    <t>-617521117</t>
  </si>
  <si>
    <t>955281</t>
  </si>
  <si>
    <t>Montáž spojky smrštitelné do 50 čtyřek</t>
  </si>
  <si>
    <t>-1879039839</t>
  </si>
  <si>
    <t>Montáž úložných kabeků do 15 XN</t>
  </si>
  <si>
    <t>1229340768</t>
  </si>
  <si>
    <t>954991</t>
  </si>
  <si>
    <t>Montáž úložných kabeků do 50 XN</t>
  </si>
  <si>
    <t>129797945</t>
  </si>
  <si>
    <t>761356572</t>
  </si>
  <si>
    <t>Ukončení kabelů v rozvaděči</t>
  </si>
  <si>
    <t>2086881766</t>
  </si>
  <si>
    <t>954989</t>
  </si>
  <si>
    <t>Vystrojení na stávajících podpěrách</t>
  </si>
  <si>
    <t>939290381</t>
  </si>
  <si>
    <t>958556</t>
  </si>
  <si>
    <t>Zpracování dok.skut.provedení nad 50 m</t>
  </si>
  <si>
    <t>-621915534</t>
  </si>
  <si>
    <t>-144497989</t>
  </si>
  <si>
    <t>-2039893523</t>
  </si>
  <si>
    <t>956286</t>
  </si>
  <si>
    <t>Zaměření trasy pro stavbu nad 100 m do 1 km</t>
  </si>
  <si>
    <t>956898414</t>
  </si>
  <si>
    <t>956285</t>
  </si>
  <si>
    <t>Zaměření trasy pro stavbu nad 100 m do 1 km pevná částka</t>
  </si>
  <si>
    <t>246069509</t>
  </si>
  <si>
    <t>955204</t>
  </si>
  <si>
    <t>Zrušení převodu v rozvaděči - 1.pár</t>
  </si>
  <si>
    <t>-351357195</t>
  </si>
  <si>
    <t>955205</t>
  </si>
  <si>
    <t>Zrušení převodu v rozvaděči - další pár</t>
  </si>
  <si>
    <t>-1214628090</t>
  </si>
  <si>
    <t>Zřízení převodu v rozvaděči - Zřízení - 1. pár</t>
  </si>
  <si>
    <t>-1046257103</t>
  </si>
  <si>
    <t>Zřízení převodu v rozvaděči- Zřízení - další pár</t>
  </si>
  <si>
    <t>-1122613191</t>
  </si>
  <si>
    <t>Deska krycí plast. 300x1000 mm</t>
  </si>
  <si>
    <t>1637049885</t>
  </si>
  <si>
    <t>Fólie výstražná 330mm PE ozanžová</t>
  </si>
  <si>
    <t>1111956453</t>
  </si>
  <si>
    <t>300118</t>
  </si>
  <si>
    <t>Kabel plastový TCEPKPFLE 10x4x0,6</t>
  </si>
  <si>
    <t>712829461</t>
  </si>
  <si>
    <t>300120</t>
  </si>
  <si>
    <t>Kabel plastový TCEPKPFLE 25x4x0,6</t>
  </si>
  <si>
    <t>-1654654293</t>
  </si>
  <si>
    <t>300130</t>
  </si>
  <si>
    <t>Kabel plastový TCEPKPFLE 50x4x0,8</t>
  </si>
  <si>
    <t>-2143390328</t>
  </si>
  <si>
    <t>-1506449328</t>
  </si>
  <si>
    <t>312240</t>
  </si>
  <si>
    <t>Konektor UY2 přímý - plněný</t>
  </si>
  <si>
    <t>574283036</t>
  </si>
  <si>
    <t>319307</t>
  </si>
  <si>
    <t>Kryt kabelový FA 251 89 hluboký d. 289mm</t>
  </si>
  <si>
    <t>135372741</t>
  </si>
  <si>
    <t>312425</t>
  </si>
  <si>
    <t>Modul konektor. 9700-10P</t>
  </si>
  <si>
    <t>-1193565208</t>
  </si>
  <si>
    <t>306701</t>
  </si>
  <si>
    <t>Napínač šroubový oko-hák M 16</t>
  </si>
  <si>
    <t>2003710181</t>
  </si>
  <si>
    <t>303272</t>
  </si>
  <si>
    <t>Očnice kovová FeZn pro lano 7,1mm</t>
  </si>
  <si>
    <t>-360216774</t>
  </si>
  <si>
    <t>314750</t>
  </si>
  <si>
    <t>Spojka kabelová HSU univerzální hrncová</t>
  </si>
  <si>
    <t>-1646705279</t>
  </si>
  <si>
    <t>316619</t>
  </si>
  <si>
    <t>Spojka kabelová NITTO F1 JCSA 140</t>
  </si>
  <si>
    <t>371928615</t>
  </si>
  <si>
    <t>316625</t>
  </si>
  <si>
    <t>Spojka kabelová NITTO F2 JCSA 200</t>
  </si>
  <si>
    <t>1413374114</t>
  </si>
  <si>
    <t>316631</t>
  </si>
  <si>
    <t>Spojka kabelová NITTO F3 JCSA 300</t>
  </si>
  <si>
    <t>-543190151</t>
  </si>
  <si>
    <t>306997</t>
  </si>
  <si>
    <t>Svorka lanová D 4-6 mm</t>
  </si>
  <si>
    <t>1637335269</t>
  </si>
  <si>
    <t>1205536408</t>
  </si>
  <si>
    <t>306457</t>
  </si>
  <si>
    <t>Šroub s okem M 16 x 140 ČSN021371</t>
  </si>
  <si>
    <t>1253708519</t>
  </si>
  <si>
    <t>302655</t>
  </si>
  <si>
    <t>Trubka PE 110/3,5/6000mm</t>
  </si>
  <si>
    <t>1028518095</t>
  </si>
  <si>
    <t>401646</t>
  </si>
  <si>
    <t>Matice šestihranná M 16,0 ČSN 021601</t>
  </si>
  <si>
    <t>129466237</t>
  </si>
  <si>
    <t>404063</t>
  </si>
  <si>
    <t>Podložka D 17 mm ČSN 021702</t>
  </si>
  <si>
    <t>528994478</t>
  </si>
  <si>
    <t>SO 701 - SO 701 Přístřešek pro popelnice</t>
  </si>
  <si>
    <t>Ing. Čech</t>
  </si>
  <si>
    <t xml:space="preserve">    6 - Úpravy povrchů, podlahy a osazování výplní</t>
  </si>
  <si>
    <t xml:space="preserve">    762 - Konstrukce tesařské</t>
  </si>
  <si>
    <t xml:space="preserve">      998 - Přesun hmot</t>
  </si>
  <si>
    <t>564730011</t>
  </si>
  <si>
    <t>Podklad z kameniva hrubého drceného vel. 8-16 mm tl 100 mm - dlažba</t>
  </si>
  <si>
    <t>370368644</t>
  </si>
  <si>
    <t>564750111</t>
  </si>
  <si>
    <t>Podklad z kameniva hrubého drceného vel. 16-32 mm tl 150 mm - dlažba</t>
  </si>
  <si>
    <t>1708777565</t>
  </si>
  <si>
    <t>1804788840</t>
  </si>
  <si>
    <t>596211111</t>
  </si>
  <si>
    <t>Kladení zámkové dlažby komunikací pro pěší tl 60 mm skupiny A pl do 100 m2</t>
  </si>
  <si>
    <t>-2141203654</t>
  </si>
  <si>
    <t>BTB.22212</t>
  </si>
  <si>
    <t>dlažba kostka 20x20x6 cm přírodní</t>
  </si>
  <si>
    <t>-68780399</t>
  </si>
  <si>
    <t>52*1,02 "ztratné</t>
  </si>
  <si>
    <t>122201102</t>
  </si>
  <si>
    <t>Odkopávky a prokopávky nezapažené v hornině tř. 3</t>
  </si>
  <si>
    <t>820828838</t>
  </si>
  <si>
    <t>3*3*0,6 "chodník před přístřeškem</t>
  </si>
  <si>
    <t>4*6,3*1,3 "základy</t>
  </si>
  <si>
    <t>9*6,3*1,8"základy</t>
  </si>
  <si>
    <t>122201109</t>
  </si>
  <si>
    <t>Příplatek za lepivost u odkopávek v hornině tř. 1 až 3</t>
  </si>
  <si>
    <t>983496989</t>
  </si>
  <si>
    <t>140,22</t>
  </si>
  <si>
    <t>-1530656389</t>
  </si>
  <si>
    <t>21552729</t>
  </si>
  <si>
    <t>990419284</t>
  </si>
  <si>
    <t>-1590085035</t>
  </si>
  <si>
    <t>819307136</t>
  </si>
  <si>
    <t>140,22*18 "předpokl. skládka vzd. 28 km</t>
  </si>
  <si>
    <t>-1373075332</t>
  </si>
  <si>
    <t>626347505</t>
  </si>
  <si>
    <t>140,22*1,9</t>
  </si>
  <si>
    <t>451577877</t>
  </si>
  <si>
    <t>Podklad nebo lože pod dlažbu vodorovný nebo do sklonu 1:5 ze štěrkopísku tl do 100 mm pod základy</t>
  </si>
  <si>
    <t>974409122</t>
  </si>
  <si>
    <t>34*1,3</t>
  </si>
  <si>
    <t>451317777</t>
  </si>
  <si>
    <t>Podklad nebo lože pod dlažbu vodorovný nebo do sklonu 1:5 z betonu prostého tl do 100 mm</t>
  </si>
  <si>
    <t>-101728970</t>
  </si>
  <si>
    <t>274321118</t>
  </si>
  <si>
    <t>Základové pasy, prahy, věnce a ostruhy mostních konstrukcí ze ŽB C 30/37 XC1</t>
  </si>
  <si>
    <t>-1763306923</t>
  </si>
  <si>
    <t>Úpravy povrchů, podlahy a osazování výplní</t>
  </si>
  <si>
    <t>628332111</t>
  </si>
  <si>
    <t>Omítka cementová zdí a valů zatřená hrubá</t>
  </si>
  <si>
    <t>-1941992933</t>
  </si>
  <si>
    <t>Poznámka k položce:_x000d_
nákup,doprava materialu,práce</t>
  </si>
  <si>
    <t>160</t>
  </si>
  <si>
    <t>762</t>
  </si>
  <si>
    <t>Konstrukce tesařské</t>
  </si>
  <si>
    <t>762332132</t>
  </si>
  <si>
    <t>Montáž vázaných kcí krovů pravidelných z hraněného řeziva průřezové plochy do 224 cm2 - sloupek</t>
  </si>
  <si>
    <t>-1362395208</t>
  </si>
  <si>
    <t>0,5*3"sloupek 140/140 mm</t>
  </si>
  <si>
    <t>0,9*2"sloupek 140/140 mm</t>
  </si>
  <si>
    <t>1,6*3"sloupek 140/140</t>
  </si>
  <si>
    <t>1,8*2"sloupek 140/140</t>
  </si>
  <si>
    <t>2,1*2"sloupek 140/140</t>
  </si>
  <si>
    <t>2,9*1"sloupek 140/140</t>
  </si>
  <si>
    <t>26*1,2 "pásek 100/140</t>
  </si>
  <si>
    <t>6*10"krokev 100/120</t>
  </si>
  <si>
    <t>7,6*27"lat 40/60</t>
  </si>
  <si>
    <t>60512130</t>
  </si>
  <si>
    <t xml:space="preserve">hranol stavební řezivo průřezu do 224cm2 </t>
  </si>
  <si>
    <t>2080122018</t>
  </si>
  <si>
    <t>315*0,14*0,14</t>
  </si>
  <si>
    <t>762332134</t>
  </si>
  <si>
    <t>Montáž vázaných kcí krovů pravidelných z hraněného řeziva průřezové plochy do 450 cm2</t>
  </si>
  <si>
    <t>-1970125350</t>
  </si>
  <si>
    <t>7,6*5 "vaznice 140/220</t>
  </si>
  <si>
    <t>10*2 "vaznice 140/220</t>
  </si>
  <si>
    <t>5,56*1"vaznice 140/220</t>
  </si>
  <si>
    <t>60512140</t>
  </si>
  <si>
    <t xml:space="preserve">hranol stavební řezivo průřezu do 450cm2 </t>
  </si>
  <si>
    <t>1450315438</t>
  </si>
  <si>
    <t>64*0,14*0,22</t>
  </si>
  <si>
    <t>762895000</t>
  </si>
  <si>
    <t>Trámová botka</t>
  </si>
  <si>
    <t>-151355416</t>
  </si>
  <si>
    <t>63171255</t>
  </si>
  <si>
    <t>deska sklolaminátová trapéz, tl 0,99mm, profil 250/ 50</t>
  </si>
  <si>
    <t>1670240293</t>
  </si>
  <si>
    <t>Poznámka k položce:_x000d_
nákup,doprava, osazení</t>
  </si>
  <si>
    <t>KMB.BSKS1313</t>
  </si>
  <si>
    <t>Okapní plech měděný</t>
  </si>
  <si>
    <t>770750094</t>
  </si>
  <si>
    <t>59244095</t>
  </si>
  <si>
    <t>okapnice plechová</t>
  </si>
  <si>
    <t>-623902486</t>
  </si>
  <si>
    <t>Poznámka k položce:_x000d_
Spotřeba: 1 kus/1,8 m</t>
  </si>
  <si>
    <t>55344203</t>
  </si>
  <si>
    <t>svod kruhový Cu 80mm</t>
  </si>
  <si>
    <t>-418357323</t>
  </si>
  <si>
    <t>Pol84</t>
  </si>
  <si>
    <t>Nopová folie 27 x 3</t>
  </si>
  <si>
    <t>-167572314</t>
  </si>
  <si>
    <t>KBB.2202300001000</t>
  </si>
  <si>
    <t>tvarovka vedlejší betonová hladká dělitelná přírod. KB1/30-A 29x19x39 cm</t>
  </si>
  <si>
    <t>1266534306</t>
  </si>
  <si>
    <t>Poznámka k položce:_x000d_
nákup,doprava,pokládka do maltového lože včetně, včetně všech prací souvisejících</t>
  </si>
  <si>
    <t>35*2/0,19*0,29</t>
  </si>
  <si>
    <t>24590815</t>
  </si>
  <si>
    <t>prostředek impregnační na ochranu dřeva</t>
  </si>
  <si>
    <t>145795683</t>
  </si>
  <si>
    <t>CLL.S1023AC0000L8</t>
  </si>
  <si>
    <t xml:space="preserve">lak syntetický lazurovací na dřevo bezbarvý </t>
  </si>
  <si>
    <t>litr</t>
  </si>
  <si>
    <t>-225111020</t>
  </si>
  <si>
    <t>452368211</t>
  </si>
  <si>
    <t>Výztuž podkladních desek nebo bloků nebo pražců otevřený výkop ze svařovaných sítí Kari</t>
  </si>
  <si>
    <t>2137718602</t>
  </si>
  <si>
    <t>Poznámka k položce:_x000d_
Kari průměr 8 - 150/150, nákup,doprava, položení</t>
  </si>
  <si>
    <t>0,062</t>
  </si>
  <si>
    <t>452368113</t>
  </si>
  <si>
    <t>Výztuž podkladních desek nebo bloků nebo pražců otevřený výkop z betonářské oceli 10 505</t>
  </si>
  <si>
    <t>99485317</t>
  </si>
  <si>
    <t>469151111</t>
  </si>
  <si>
    <t>Zřízení folie jako izolace u domu</t>
  </si>
  <si>
    <t>-850588327</t>
  </si>
  <si>
    <t>28323500</t>
  </si>
  <si>
    <t>fólie multifunkční profilovaná (nopová) 1,0 x 20 m</t>
  </si>
  <si>
    <t>-1928070365</t>
  </si>
  <si>
    <t>Poznámka k položce:_x000d_
je možno najít alternativu, horní spára bude zacelena hrubším štěrkem nebo lištou dle rozhodnutí investora na místě, nutno počítat s lištou</t>
  </si>
  <si>
    <t>1853529448</t>
  </si>
  <si>
    <t>59217003</t>
  </si>
  <si>
    <t>obrubník betonový zahradní 500x50x250mm</t>
  </si>
  <si>
    <t>-390360853</t>
  </si>
  <si>
    <t>40*2</t>
  </si>
  <si>
    <t>184911161</t>
  </si>
  <si>
    <t>Mulčování záhonů kačírkem tl. vrstvy do 0,1 m v rovině a svahu do 1:5</t>
  </si>
  <si>
    <t>1875139431</t>
  </si>
  <si>
    <t>58343911</t>
  </si>
  <si>
    <t>kamenivo drcené hrubé frakce 11/22</t>
  </si>
  <si>
    <t>-894803780</t>
  </si>
  <si>
    <t>17*0,1*2,1</t>
  </si>
  <si>
    <t>3,57*0,25 'Přepočtené koeficientem množství</t>
  </si>
  <si>
    <t>998223011</t>
  </si>
  <si>
    <t>Přesun hmot pro pozemní komunikace s krytem dlážděným</t>
  </si>
  <si>
    <t>1243322536</t>
  </si>
  <si>
    <t>SO 801 - SO 801 Sadové úpravy</t>
  </si>
  <si>
    <t>pan Čada</t>
  </si>
  <si>
    <t>18 - Úprava terenu</t>
  </si>
  <si>
    <t>HSV - Přesun hmot, ostatní</t>
  </si>
  <si>
    <t>Úprava terenu</t>
  </si>
  <si>
    <t>184802215</t>
  </si>
  <si>
    <t>Chemické odplevelení před založením kultury nad 20 m2 granulátem na široko ve svahu do 1:2</t>
  </si>
  <si>
    <t>952515615</t>
  </si>
  <si>
    <t>181111122</t>
  </si>
  <si>
    <t>Plošná úprava terénu do 500 m2 zemina tř 1 až 4 nerovnosti do 150 mm ve svahu do 1:2</t>
  </si>
  <si>
    <t>961153383</t>
  </si>
  <si>
    <t>IP 801</t>
  </si>
  <si>
    <t>roundup - nákup,doprava</t>
  </si>
  <si>
    <t>l</t>
  </si>
  <si>
    <t>-1427227166</t>
  </si>
  <si>
    <t>350*0,1</t>
  </si>
  <si>
    <t>183403253</t>
  </si>
  <si>
    <t>Obdělání půdy hrabáním ve svahu do 1:2</t>
  </si>
  <si>
    <t>865700345</t>
  </si>
  <si>
    <t>182303112</t>
  </si>
  <si>
    <t>Doplnění zeminy nebo substrátu na travnatých plochách tl 50 mm rovina ve svahu do 1:2</t>
  </si>
  <si>
    <t>-203821679</t>
  </si>
  <si>
    <t>Pol122</t>
  </si>
  <si>
    <t>Kompost - nákup,doprava</t>
  </si>
  <si>
    <t>-250872733</t>
  </si>
  <si>
    <t>Poznámka k položce:_x000d_
kompost</t>
  </si>
  <si>
    <t>183205131</t>
  </si>
  <si>
    <t>Založení záhonu ve svahu do 1:2 zemina tř 1 a 2</t>
  </si>
  <si>
    <t>-1461377138</t>
  </si>
  <si>
    <t>185802123</t>
  </si>
  <si>
    <t>Hnojení půdy umělým hnojivem na široko ve svahu do 1:2 30g/m2</t>
  </si>
  <si>
    <t>1824108647</t>
  </si>
  <si>
    <t>OPG.10343</t>
  </si>
  <si>
    <t>hnojivo granulované</t>
  </si>
  <si>
    <t>-1868718402</t>
  </si>
  <si>
    <t>166</t>
  </si>
  <si>
    <t>184911312</t>
  </si>
  <si>
    <t>Položení mulčovací textilie ve svahu do 1:2</t>
  </si>
  <si>
    <t>-1236626551</t>
  </si>
  <si>
    <t>Pol126</t>
  </si>
  <si>
    <t>mulčovací folie - nákup,doprava</t>
  </si>
  <si>
    <t>1870683576</t>
  </si>
  <si>
    <t>Poznámka k položce:_x000d_
Černá mulčovací textilie</t>
  </si>
  <si>
    <t>183111213</t>
  </si>
  <si>
    <t>Jamky pro výsadbu s výměnou 50 % půdy zeminy tř 1 až 4 objem do 0,01 m3 v rovině a svahu do 1:5</t>
  </si>
  <si>
    <t>-584733786</t>
  </si>
  <si>
    <t>16+33+18+26+75+90+100+140+165+205+125+220+95+75+50+25</t>
  </si>
  <si>
    <t>184102110</t>
  </si>
  <si>
    <t>Výsadba dřeviny s balem D do 0,1 m do jamky se zalitím v rovině a svahu do 1:5</t>
  </si>
  <si>
    <t>1092325932</t>
  </si>
  <si>
    <t>Poznámka k položce:_x000d_
kořenový bal bude soudržný, nepoškozený. Výsadbový material bude kvalitní, bez známek napadení chorobami ši škůdci. Výsadbový material bude před vlastní výsadbou zkontrolován autorským nebo technickým dozorem a odsouhlasen investorem</t>
  </si>
  <si>
    <t>1458-13-12</t>
  </si>
  <si>
    <t>Pol130</t>
  </si>
  <si>
    <t>Forsythia x intermedia 40/60</t>
  </si>
  <si>
    <t>-262574653</t>
  </si>
  <si>
    <t>Pol131</t>
  </si>
  <si>
    <t>Mahonia aquifolium 40/60</t>
  </si>
  <si>
    <t>-1284513642</t>
  </si>
  <si>
    <t>Pol132</t>
  </si>
  <si>
    <t>Potentilla fruticosa "Abbotswood" 40/60</t>
  </si>
  <si>
    <t>195317349</t>
  </si>
  <si>
    <t>Pol133</t>
  </si>
  <si>
    <t>Rosa rugosa 40/60</t>
  </si>
  <si>
    <t>1252968532</t>
  </si>
  <si>
    <t>Pol134</t>
  </si>
  <si>
    <t>Výsadba květin do připravené půdy se zalitím, trvalek</t>
  </si>
  <si>
    <t>997312327</t>
  </si>
  <si>
    <t>Pol136</t>
  </si>
  <si>
    <t>Astilbe arendsii "Bonanza"</t>
  </si>
  <si>
    <t>162273885</t>
  </si>
  <si>
    <t>Pol137</t>
  </si>
  <si>
    <t>Astilbe arendsii "Brautschleier"</t>
  </si>
  <si>
    <t>1213709812</t>
  </si>
  <si>
    <t>Pol138</t>
  </si>
  <si>
    <t>Bergenia hybrida "Britten"</t>
  </si>
  <si>
    <t>-398703542</t>
  </si>
  <si>
    <t>Pol139</t>
  </si>
  <si>
    <t>Brunnera macrophylla</t>
  </si>
  <si>
    <t>-1747322585</t>
  </si>
  <si>
    <t>Pol140</t>
  </si>
  <si>
    <t>Doronicum orientale</t>
  </si>
  <si>
    <t>2010488254</t>
  </si>
  <si>
    <t>Pol141</t>
  </si>
  <si>
    <t>Heuchera x brizoides "Pruhoniciana"</t>
  </si>
  <si>
    <t>-796007305</t>
  </si>
  <si>
    <t>Pol142</t>
  </si>
  <si>
    <t>Heuchera x brizoides "Scintillation"</t>
  </si>
  <si>
    <t>-1241522699</t>
  </si>
  <si>
    <t>Pol143</t>
  </si>
  <si>
    <t>Hosta fortunei "Aureomarginata"</t>
  </si>
  <si>
    <t>599453980</t>
  </si>
  <si>
    <t>Pol144</t>
  </si>
  <si>
    <t>Hosta fortunei "Patriot"</t>
  </si>
  <si>
    <t>-1689484625</t>
  </si>
  <si>
    <t>Pol145</t>
  </si>
  <si>
    <t>Monarda didyma "Scorpion"</t>
  </si>
  <si>
    <t>-89678595</t>
  </si>
  <si>
    <t>Pol146</t>
  </si>
  <si>
    <t>Nepeta fassenii "Six Hills Giant"</t>
  </si>
  <si>
    <t>-434446113</t>
  </si>
  <si>
    <t>Pol147</t>
  </si>
  <si>
    <t>Rudbeckia fulgida "Goldsturm"</t>
  </si>
  <si>
    <t>-392141212</t>
  </si>
  <si>
    <t>Pol148</t>
  </si>
  <si>
    <t>Mulčování vysazených rostlin kůrou tl. Do 100 mm v rovině</t>
  </si>
  <si>
    <t>734957830</t>
  </si>
  <si>
    <t>Pol150</t>
  </si>
  <si>
    <t xml:space="preserve">Hloubení jamek s výměnou  půdy na 50% objemu do 0,125 m3</t>
  </si>
  <si>
    <t>174471340</t>
  </si>
  <si>
    <t>Pol151</t>
  </si>
  <si>
    <t>Výsadba dřeviny s balem při průměru do 500 mm</t>
  </si>
  <si>
    <t>1736550058</t>
  </si>
  <si>
    <t>Pol153</t>
  </si>
  <si>
    <t>Rhododendron "Saturnus" 100/125</t>
  </si>
  <si>
    <t>-1064714979</t>
  </si>
  <si>
    <t>Pol154</t>
  </si>
  <si>
    <t xml:space="preserve">Rhododendron luteum  100/125</t>
  </si>
  <si>
    <t>1368385745</t>
  </si>
  <si>
    <t>Pol155</t>
  </si>
  <si>
    <t xml:space="preserve">Physocarpus opulifolius "Darts Gold"  100/125</t>
  </si>
  <si>
    <t>-505581590</t>
  </si>
  <si>
    <t>Pol156</t>
  </si>
  <si>
    <t xml:space="preserve">Physocarpus opulifolius "Andre"  100/125</t>
  </si>
  <si>
    <t>2083070360</t>
  </si>
  <si>
    <t>Pol157</t>
  </si>
  <si>
    <t xml:space="preserve">Syringa vulgaris  100/125</t>
  </si>
  <si>
    <t>-1073747946</t>
  </si>
  <si>
    <t>184215112</t>
  </si>
  <si>
    <t>Ukotvení kmene dřevin jedním kůlem D do 0,1 m délky do 2 m</t>
  </si>
  <si>
    <t>441338441</t>
  </si>
  <si>
    <t>Pol160</t>
  </si>
  <si>
    <t>kůl dřevěný frézovaný impregnovaný pr. 70 mm dl. 200 cm</t>
  </si>
  <si>
    <t>-253001663</t>
  </si>
  <si>
    <t>183101115</t>
  </si>
  <si>
    <t>Hloubení jamek bez výměny půdy zeminy tř 1 až 4 objem do 0,4 m3 v rovině a svahu do 1:5</t>
  </si>
  <si>
    <t>-1567509673</t>
  </si>
  <si>
    <t>184102115</t>
  </si>
  <si>
    <t>Výsadba dřeviny s balem D do 0,6 m do jamky se zalitím v rovině a svahu do 1:5</t>
  </si>
  <si>
    <t>550565460</t>
  </si>
  <si>
    <t>Poznámka k položce:_x000d_
specifikace stromů:_x000d_
ve školce min 2 x přesazované, obvod kmínku dle seznamu, s balem, i. kval. třída, stromy budou mít průběžný terminál, větvení typické pro daný druh, bez poškozených větví, kořenový bal bude soudržný, nepoškozený. Výsadbový material bude kvalitní, bez známek napadení chorobami ši škůdci. Výsadbový material bude před vlastní výsadbou zkontrolován autorským nebo technickým dozorem a odsouhlasen investorem</t>
  </si>
  <si>
    <t>Pol162</t>
  </si>
  <si>
    <t>Fraxinus excelsior "Altena" 16/18cm jasan ztepilý</t>
  </si>
  <si>
    <t>972673866</t>
  </si>
  <si>
    <t>Pol163</t>
  </si>
  <si>
    <t>Picea omorika 200/250cm smrk omorika</t>
  </si>
  <si>
    <t>533317051</t>
  </si>
  <si>
    <t>184215133</t>
  </si>
  <si>
    <t>Ukotvení kmene dřevin třemi kůly D do 0,1 m délky do 3 m</t>
  </si>
  <si>
    <t>1606578400</t>
  </si>
  <si>
    <t>Pol165</t>
  </si>
  <si>
    <t>kůl dřevěný frézovaný impregnovaný pr. 70 mm dl. 250 cm</t>
  </si>
  <si>
    <t>1532203190</t>
  </si>
  <si>
    <t>Pol166</t>
  </si>
  <si>
    <t>kůl dřevěný frézovaný impregnovaný pr. 70 mm dl. 300 cm půlený</t>
  </si>
  <si>
    <t>-1492683886</t>
  </si>
  <si>
    <t>Pol167</t>
  </si>
  <si>
    <t>textilní úvazek</t>
  </si>
  <si>
    <t>536852222</t>
  </si>
  <si>
    <t>Přesun hmot, ostatní</t>
  </si>
  <si>
    <t>183911131</t>
  </si>
  <si>
    <t>kontrola dřevin</t>
  </si>
  <si>
    <t>-441767976</t>
  </si>
  <si>
    <t xml:space="preserve">Poznámka k položce:_x000d_
doplnění uhynulých rostlin, doplnění mulčovací kůry, kontrola pevnosti kotvení, kontrola úvazků, zápis do SDeníku o provedené kontrole v souladu  s závazným stanoviskem MěÚ Rotava odboru ekonomiky a majetku ze dne 26.6.2019_x000d_
_x000d_
kontrola bude provedena před kolaudací a následně po 5 ti letech provozu</t>
  </si>
  <si>
    <t>185804312</t>
  </si>
  <si>
    <t>Zalití rostlin vodou - perioda 5 let</t>
  </si>
  <si>
    <t>68227244</t>
  </si>
  <si>
    <t>10*6*5 "po dobu pěti let 6 x ročně minimálně</t>
  </si>
  <si>
    <t>185808521</t>
  </si>
  <si>
    <t>sekání trávníku s naložením a odvozem odpadu do 20 km - perioda 5 let</t>
  </si>
  <si>
    <t>ha</t>
  </si>
  <si>
    <t>-869574673</t>
  </si>
  <si>
    <t>0,04*4*5</t>
  </si>
  <si>
    <t>Přesun hmot pro sadovnické práce</t>
  </si>
  <si>
    <t>1591182698</t>
  </si>
  <si>
    <t>VRN - VRN Vedlejší rozpočtové náklady</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</si>
  <si>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</si>
  <si>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</si>
  <si>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</si>
  <si>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</si>
  <si>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</si>
  <si>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</si>
  <si>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</si>
  <si>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012103000</t>
  </si>
  <si>
    <t>Geodetické práce před výstavbou</t>
  </si>
  <si>
    <t>1024</t>
  </si>
  <si>
    <t>-1178611973</t>
  </si>
  <si>
    <t>Poznámka k položce:_x000d_
vytyčení hranic pozemků,vytyčení staveniště a stavebního objektu, určení průběhu nadzemního nebo podzemního stávajícího i plánovaného vedení, určení vytyčovací sítě, ...</t>
  </si>
  <si>
    <t>012203000</t>
  </si>
  <si>
    <t>Geodetické práce při provádění stavby</t>
  </si>
  <si>
    <t>-620415109</t>
  </si>
  <si>
    <t>Poznámka k položce:_x000d_
výšková měření, výpočet objemů, atd. které mají charakter kontrolních a upřesnujících činností</t>
  </si>
  <si>
    <t>013244000</t>
  </si>
  <si>
    <t>Realizační dokumentace stavby (RDS)</t>
  </si>
  <si>
    <t>512</t>
  </si>
  <si>
    <t>-1196564066</t>
  </si>
  <si>
    <t>013254000</t>
  </si>
  <si>
    <t>Dokumentace skutečného provedení stavby (DSPS)</t>
  </si>
  <si>
    <t>876201860</t>
  </si>
  <si>
    <t xml:space="preserve">Poznámka k položce:_x000d_
týká se všech objektů stavby, komunikace, kanalizace deštová a splašková, vodovod,  veřejné osvětlení, event. plyn</t>
  </si>
  <si>
    <t>013254000-1</t>
  </si>
  <si>
    <t>Zaměření skutečného provedení stavby</t>
  </si>
  <si>
    <t>429162337</t>
  </si>
  <si>
    <t>075</t>
  </si>
  <si>
    <t>Provozní vlivy - ochranná pásma</t>
  </si>
  <si>
    <t>-2029840749</t>
  </si>
  <si>
    <t>Poznámka k položce:_x000d_
elektrického vedení, vodárenská (vodní zdroje,vodojemy.čistírny vod,vodovodní řady),přírodních hodnot (zákaz poškození přírodního prostředí,zákaz hluku), protipožární a jiná, dále ochrana odkrytých stáv. zařízení dle stavebného povolení, obnovení výstražných folií porušených během stavby</t>
  </si>
  <si>
    <t>IP 33</t>
  </si>
  <si>
    <t>Vytyčení stáv. inženýrských sítí</t>
  </si>
  <si>
    <t>100652834</t>
  </si>
  <si>
    <t>IP 35</t>
  </si>
  <si>
    <t>Geometrický plán stavby včetně všech kartografických prací</t>
  </si>
  <si>
    <t>2019806323</t>
  </si>
  <si>
    <t>IP 42</t>
  </si>
  <si>
    <t>archeologický dozor</t>
  </si>
  <si>
    <t>520219913</t>
  </si>
  <si>
    <t>VRN3</t>
  </si>
  <si>
    <t>Zařízení staveniště</t>
  </si>
  <si>
    <t>032002000</t>
  </si>
  <si>
    <t>Vybavení staveniště vč. zrušení</t>
  </si>
  <si>
    <t>-1081858277</t>
  </si>
  <si>
    <t>Poznámka k položce:_x000d_
včetně event. čištění znečištěných okolních komunikací používaných pro stavbu, včetně event. nutné skrývky a zpětného nánosu ornice, včetně nutného oplocení, dále dle TZ POV</t>
  </si>
  <si>
    <t>034303000</t>
  </si>
  <si>
    <t>Dopravněinženýrské opatření během stavby (DIO)</t>
  </si>
  <si>
    <t>-1194949002</t>
  </si>
  <si>
    <t>034503000</t>
  </si>
  <si>
    <t>Informační tabule na staveništi</t>
  </si>
  <si>
    <t>-27273936</t>
  </si>
  <si>
    <t>VRN4</t>
  </si>
  <si>
    <t>Inženýrská činnost</t>
  </si>
  <si>
    <t>041903000</t>
  </si>
  <si>
    <t>Kontrolní prohlídky</t>
  </si>
  <si>
    <t>-884978816</t>
  </si>
  <si>
    <t xml:space="preserve">Poznámka k položce:_x000d_
vyhotovení plánu kontrolních prohlídek se stavebním úřadem, příprava podkaldů pro jednotlivé prohlídky, koordinace </t>
  </si>
  <si>
    <t>043103000</t>
  </si>
  <si>
    <t>Zkoušky bez rozlišení</t>
  </si>
  <si>
    <t>-1878262355</t>
  </si>
  <si>
    <t>Poznámka k položce:_x000d_
všechny potřené zkoušky dle ČSN (hutnící,...), statická nebo dynamická zemní pláně (min 2 ks), další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</si>
</sst>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s="1" customFormat="1"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1</v>
      </c>
      <c r="AO10" s="21"/>
      <c r="AP10" s="21"/>
      <c r="AQ10" s="21"/>
      <c r="AR10" s="19"/>
      <c r="BE10" s="30"/>
      <c r="BS10" s="16" t="s">
        <v>6</v>
      </c>
    </row>
    <row r="11" s="1" customFormat="1" ht="18.48" customHeight="1">
      <c r="B11" s="20"/>
      <c r="C11" s="21"/>
      <c r="D11" s="21"/>
      <c r="E11" s="26" t="s">
        <v>32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33</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35</v>
      </c>
      <c r="AO13" s="21"/>
      <c r="AP13" s="21"/>
      <c r="AQ13" s="21"/>
      <c r="AR13" s="19"/>
      <c r="BE13" s="30"/>
      <c r="BS13" s="16" t="s">
        <v>6</v>
      </c>
    </row>
    <row r="14">
      <c r="B14" s="20"/>
      <c r="C14" s="21"/>
      <c r="D14" s="21"/>
      <c r="E14" s="34" t="s">
        <v>35</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33</v>
      </c>
      <c r="AL14" s="21"/>
      <c r="AM14" s="21"/>
      <c r="AN14" s="34" t="s">
        <v>35</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1</v>
      </c>
      <c r="AO16" s="21"/>
      <c r="AP16" s="21"/>
      <c r="AQ16" s="21"/>
      <c r="AR16" s="19"/>
      <c r="BE16" s="30"/>
      <c r="BS16" s="16" t="s">
        <v>4</v>
      </c>
    </row>
    <row r="17" s="1" customFormat="1" ht="18.48" customHeight="1">
      <c r="B17" s="20"/>
      <c r="C17" s="21"/>
      <c r="D17" s="21"/>
      <c r="E17" s="26"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33</v>
      </c>
      <c r="AL17" s="21"/>
      <c r="AM17" s="21"/>
      <c r="AN17" s="26" t="s">
        <v>1</v>
      </c>
      <c r="AO17" s="21"/>
      <c r="AP17" s="21"/>
      <c r="AQ17" s="21"/>
      <c r="AR17" s="19"/>
      <c r="BE17" s="30"/>
      <c r="BS17" s="16" t="s">
        <v>38</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1</v>
      </c>
      <c r="AO19" s="21"/>
      <c r="AP19" s="21"/>
      <c r="AQ19" s="21"/>
      <c r="AR19" s="19"/>
      <c r="BE19" s="30"/>
      <c r="BS19" s="16" t="s">
        <v>6</v>
      </c>
    </row>
    <row r="20" s="1" customFormat="1" ht="18.48" customHeight="1">
      <c r="B20" s="20"/>
      <c r="C20" s="21"/>
      <c r="D20" s="21"/>
      <c r="E20" s="26" t="s">
        <v>37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33</v>
      </c>
      <c r="AL20" s="21"/>
      <c r="AM20" s="21"/>
      <c r="AN20" s="26" t="s">
        <v>1</v>
      </c>
      <c r="AO20" s="21"/>
      <c r="AP20" s="21"/>
      <c r="AQ20" s="21"/>
      <c r="AR20" s="19"/>
      <c r="BE20" s="30"/>
      <c r="BS20" s="16" t="s">
        <v>38</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2" customFormat="1" ht="25.92" customHeight="1">
      <c r="A26" s="38"/>
      <c r="B26" s="39"/>
      <c r="C26" s="40"/>
      <c r="D26" s="41" t="s">
        <v>41</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0"/>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0"/>
    </row>
    <row r="28" s="2" customFormat="1">
      <c r="A28" s="38"/>
      <c r="B28" s="39"/>
      <c r="C28" s="40"/>
      <c r="D28" s="40"/>
      <c r="E28" s="40"/>
      <c r="F28" s="40"/>
      <c r="G28" s="40"/>
      <c r="H28" s="40"/>
      <c r="I28" s="40"/>
      <c r="J28" s="40"/>
      <c r="K28" s="40"/>
      <c r="L28" s="45" t="s">
        <v>42</v>
      </c>
      <c r="M28" s="45"/>
      <c r="N28" s="45"/>
      <c r="O28" s="45"/>
      <c r="P28" s="45"/>
      <c r="Q28" s="40"/>
      <c r="R28" s="40"/>
      <c r="S28" s="40"/>
      <c r="T28" s="40"/>
      <c r="U28" s="40"/>
      <c r="V28" s="40"/>
      <c r="W28" s="45" t="s">
        <v>43</v>
      </c>
      <c r="X28" s="45"/>
      <c r="Y28" s="45"/>
      <c r="Z28" s="45"/>
      <c r="AA28" s="45"/>
      <c r="AB28" s="45"/>
      <c r="AC28" s="45"/>
      <c r="AD28" s="45"/>
      <c r="AE28" s="45"/>
      <c r="AF28" s="40"/>
      <c r="AG28" s="40"/>
      <c r="AH28" s="40"/>
      <c r="AI28" s="40"/>
      <c r="AJ28" s="40"/>
      <c r="AK28" s="45" t="s">
        <v>44</v>
      </c>
      <c r="AL28" s="45"/>
      <c r="AM28" s="45"/>
      <c r="AN28" s="45"/>
      <c r="AO28" s="45"/>
      <c r="AP28" s="40"/>
      <c r="AQ28" s="40"/>
      <c r="AR28" s="44"/>
      <c r="BE28" s="30"/>
    </row>
    <row r="29" s="3" customFormat="1" ht="14.4" customHeight="1">
      <c r="A29" s="3"/>
      <c r="B29" s="46"/>
      <c r="C29" s="47"/>
      <c r="D29" s="31" t="s">
        <v>45</v>
      </c>
      <c r="E29" s="47"/>
      <c r="F29" s="31" t="s">
        <v>46</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1" t="s">
        <v>47</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1" t="s">
        <v>48</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1" t="s">
        <v>49</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1" t="s">
        <v>50</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0"/>
    </row>
    <row r="35" s="2" customFormat="1" ht="25.92" customHeight="1">
      <c r="A35" s="38"/>
      <c r="B35" s="39"/>
      <c r="C35" s="52"/>
      <c r="D35" s="53" t="s">
        <v>51</v>
      </c>
      <c r="E35" s="54"/>
      <c r="F35" s="54"/>
      <c r="G35" s="54"/>
      <c r="H35" s="54"/>
      <c r="I35" s="54"/>
      <c r="J35" s="54"/>
      <c r="K35" s="54"/>
      <c r="L35" s="54"/>
      <c r="M35" s="54"/>
      <c r="N35" s="54"/>
      <c r="O35" s="54"/>
      <c r="P35" s="54"/>
      <c r="Q35" s="54"/>
      <c r="R35" s="54"/>
      <c r="S35" s="54"/>
      <c r="T35" s="55" t="s">
        <v>52</v>
      </c>
      <c r="U35" s="54"/>
      <c r="V35" s="54"/>
      <c r="W35" s="54"/>
      <c r="X35" s="56" t="s">
        <v>53</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9"/>
      <c r="C49" s="60"/>
      <c r="D49" s="61" t="s">
        <v>54</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55</v>
      </c>
      <c r="AI49" s="62"/>
      <c r="AJ49" s="62"/>
      <c r="AK49" s="62"/>
      <c r="AL49" s="62"/>
      <c r="AM49" s="62"/>
      <c r="AN49" s="62"/>
      <c r="AO49" s="62"/>
      <c r="AP49" s="60"/>
      <c r="AQ49" s="60"/>
      <c r="AR49" s="63"/>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8"/>
      <c r="B60" s="39"/>
      <c r="C60" s="40"/>
      <c r="D60" s="64" t="s">
        <v>56</v>
      </c>
      <c r="E60" s="42"/>
      <c r="F60" s="42"/>
      <c r="G60" s="42"/>
      <c r="H60" s="42"/>
      <c r="I60" s="42"/>
      <c r="J60" s="42"/>
      <c r="K60" s="42"/>
      <c r="L60" s="42"/>
      <c r="M60" s="42"/>
      <c r="N60" s="42"/>
      <c r="O60" s="42"/>
      <c r="P60" s="42"/>
      <c r="Q60" s="42"/>
      <c r="R60" s="42"/>
      <c r="S60" s="42"/>
      <c r="T60" s="42"/>
      <c r="U60" s="42"/>
      <c r="V60" s="64" t="s">
        <v>57</v>
      </c>
      <c r="W60" s="42"/>
      <c r="X60" s="42"/>
      <c r="Y60" s="42"/>
      <c r="Z60" s="42"/>
      <c r="AA60" s="42"/>
      <c r="AB60" s="42"/>
      <c r="AC60" s="42"/>
      <c r="AD60" s="42"/>
      <c r="AE60" s="42"/>
      <c r="AF60" s="42"/>
      <c r="AG60" s="42"/>
      <c r="AH60" s="64" t="s">
        <v>56</v>
      </c>
      <c r="AI60" s="42"/>
      <c r="AJ60" s="42"/>
      <c r="AK60" s="42"/>
      <c r="AL60" s="42"/>
      <c r="AM60" s="64" t="s">
        <v>57</v>
      </c>
      <c r="AN60" s="42"/>
      <c r="AO60" s="42"/>
      <c r="AP60" s="40"/>
      <c r="AQ60" s="40"/>
      <c r="AR60" s="44"/>
      <c r="BE60" s="38"/>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8"/>
      <c r="B64" s="39"/>
      <c r="C64" s="40"/>
      <c r="D64" s="61" t="s">
        <v>58</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59</v>
      </c>
      <c r="AI64" s="65"/>
      <c r="AJ64" s="65"/>
      <c r="AK64" s="65"/>
      <c r="AL64" s="65"/>
      <c r="AM64" s="65"/>
      <c r="AN64" s="65"/>
      <c r="AO64" s="65"/>
      <c r="AP64" s="40"/>
      <c r="AQ64" s="40"/>
      <c r="AR64" s="44"/>
      <c r="BE64" s="38"/>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8"/>
      <c r="B75" s="39"/>
      <c r="C75" s="40"/>
      <c r="D75" s="64" t="s">
        <v>56</v>
      </c>
      <c r="E75" s="42"/>
      <c r="F75" s="42"/>
      <c r="G75" s="42"/>
      <c r="H75" s="42"/>
      <c r="I75" s="42"/>
      <c r="J75" s="42"/>
      <c r="K75" s="42"/>
      <c r="L75" s="42"/>
      <c r="M75" s="42"/>
      <c r="N75" s="42"/>
      <c r="O75" s="42"/>
      <c r="P75" s="42"/>
      <c r="Q75" s="42"/>
      <c r="R75" s="42"/>
      <c r="S75" s="42"/>
      <c r="T75" s="42"/>
      <c r="U75" s="42"/>
      <c r="V75" s="64" t="s">
        <v>57</v>
      </c>
      <c r="W75" s="42"/>
      <c r="X75" s="42"/>
      <c r="Y75" s="42"/>
      <c r="Z75" s="42"/>
      <c r="AA75" s="42"/>
      <c r="AB75" s="42"/>
      <c r="AC75" s="42"/>
      <c r="AD75" s="42"/>
      <c r="AE75" s="42"/>
      <c r="AF75" s="42"/>
      <c r="AG75" s="42"/>
      <c r="AH75" s="64" t="s">
        <v>56</v>
      </c>
      <c r="AI75" s="42"/>
      <c r="AJ75" s="42"/>
      <c r="AK75" s="42"/>
      <c r="AL75" s="42"/>
      <c r="AM75" s="64" t="s">
        <v>57</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2" t="s">
        <v>60</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1" t="s">
        <v>13</v>
      </c>
      <c r="D84" s="71"/>
      <c r="E84" s="71"/>
      <c r="F84" s="71"/>
      <c r="G84" s="71"/>
      <c r="H84" s="71"/>
      <c r="I84" s="71"/>
      <c r="J84" s="71"/>
      <c r="K84" s="71"/>
      <c r="L84" s="71" t="str">
        <f>K5</f>
        <v>822018</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 xml:space="preserve">822018  Odstavná a parkovací plocha u lékárny v Rotavě</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1" t="s">
        <v>22</v>
      </c>
      <c r="D87" s="40"/>
      <c r="E87" s="40"/>
      <c r="F87" s="40"/>
      <c r="G87" s="40"/>
      <c r="H87" s="40"/>
      <c r="I87" s="40"/>
      <c r="J87" s="40"/>
      <c r="K87" s="40"/>
      <c r="L87" s="78" t="str">
        <f>IF(K8="","",K8)</f>
        <v>Rotava</v>
      </c>
      <c r="M87" s="40"/>
      <c r="N87" s="40"/>
      <c r="O87" s="40"/>
      <c r="P87" s="40"/>
      <c r="Q87" s="40"/>
      <c r="R87" s="40"/>
      <c r="S87" s="40"/>
      <c r="T87" s="40"/>
      <c r="U87" s="40"/>
      <c r="V87" s="40"/>
      <c r="W87" s="40"/>
      <c r="X87" s="40"/>
      <c r="Y87" s="40"/>
      <c r="Z87" s="40"/>
      <c r="AA87" s="40"/>
      <c r="AB87" s="40"/>
      <c r="AC87" s="40"/>
      <c r="AD87" s="40"/>
      <c r="AE87" s="40"/>
      <c r="AF87" s="40"/>
      <c r="AG87" s="40"/>
      <c r="AH87" s="40"/>
      <c r="AI87" s="31" t="s">
        <v>24</v>
      </c>
      <c r="AJ87" s="40"/>
      <c r="AK87" s="40"/>
      <c r="AL87" s="40"/>
      <c r="AM87" s="79" t="str">
        <f>IF(AN8= "","",AN8)</f>
        <v>30. 6. 2019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1" t="s">
        <v>30</v>
      </c>
      <c r="D89" s="40"/>
      <c r="E89" s="40"/>
      <c r="F89" s="40"/>
      <c r="G89" s="40"/>
      <c r="H89" s="40"/>
      <c r="I89" s="40"/>
      <c r="J89" s="40"/>
      <c r="K89" s="40"/>
      <c r="L89" s="71" t="str">
        <f>IF(E11= "","",E11)</f>
        <v>Město Rotava</v>
      </c>
      <c r="M89" s="40"/>
      <c r="N89" s="40"/>
      <c r="O89" s="40"/>
      <c r="P89" s="40"/>
      <c r="Q89" s="40"/>
      <c r="R89" s="40"/>
      <c r="S89" s="40"/>
      <c r="T89" s="40"/>
      <c r="U89" s="40"/>
      <c r="V89" s="40"/>
      <c r="W89" s="40"/>
      <c r="X89" s="40"/>
      <c r="Y89" s="40"/>
      <c r="Z89" s="40"/>
      <c r="AA89" s="40"/>
      <c r="AB89" s="40"/>
      <c r="AC89" s="40"/>
      <c r="AD89" s="40"/>
      <c r="AE89" s="40"/>
      <c r="AF89" s="40"/>
      <c r="AG89" s="40"/>
      <c r="AH89" s="40"/>
      <c r="AI89" s="31" t="s">
        <v>36</v>
      </c>
      <c r="AJ89" s="40"/>
      <c r="AK89" s="40"/>
      <c r="AL89" s="40"/>
      <c r="AM89" s="80" t="str">
        <f>IF(E17="","",E17)</f>
        <v>DSVA s.r.o.</v>
      </c>
      <c r="AN89" s="71"/>
      <c r="AO89" s="71"/>
      <c r="AP89" s="71"/>
      <c r="AQ89" s="40"/>
      <c r="AR89" s="44"/>
      <c r="AS89" s="81" t="s">
        <v>61</v>
      </c>
      <c r="AT89" s="82"/>
      <c r="AU89" s="83"/>
      <c r="AV89" s="83"/>
      <c r="AW89" s="83"/>
      <c r="AX89" s="83"/>
      <c r="AY89" s="83"/>
      <c r="AZ89" s="83"/>
      <c r="BA89" s="83"/>
      <c r="BB89" s="83"/>
      <c r="BC89" s="83"/>
      <c r="BD89" s="84"/>
      <c r="BE89" s="38"/>
    </row>
    <row r="90" s="2" customFormat="1" ht="15.15" customHeight="1">
      <c r="A90" s="38"/>
      <c r="B90" s="39"/>
      <c r="C90" s="31" t="s">
        <v>34</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1" t="s">
        <v>39</v>
      </c>
      <c r="AJ90" s="40"/>
      <c r="AK90" s="40"/>
      <c r="AL90" s="40"/>
      <c r="AM90" s="80" t="str">
        <f>IF(E20="","",E20)</f>
        <v>DSVA s.r.o.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62</v>
      </c>
      <c r="D92" s="94"/>
      <c r="E92" s="94"/>
      <c r="F92" s="94"/>
      <c r="G92" s="94"/>
      <c r="H92" s="95"/>
      <c r="I92" s="96" t="s">
        <v>63</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64</v>
      </c>
      <c r="AH92" s="94"/>
      <c r="AI92" s="94"/>
      <c r="AJ92" s="94"/>
      <c r="AK92" s="94"/>
      <c r="AL92" s="94"/>
      <c r="AM92" s="94"/>
      <c r="AN92" s="96" t="s">
        <v>65</v>
      </c>
      <c r="AO92" s="94"/>
      <c r="AP92" s="98"/>
      <c r="AQ92" s="99" t="s">
        <v>66</v>
      </c>
      <c r="AR92" s="44"/>
      <c r="AS92" s="100" t="s">
        <v>67</v>
      </c>
      <c r="AT92" s="101" t="s">
        <v>68</v>
      </c>
      <c r="AU92" s="101" t="s">
        <v>69</v>
      </c>
      <c r="AV92" s="101" t="s">
        <v>70</v>
      </c>
      <c r="AW92" s="101" t="s">
        <v>71</v>
      </c>
      <c r="AX92" s="101" t="s">
        <v>72</v>
      </c>
      <c r="AY92" s="101" t="s">
        <v>73</v>
      </c>
      <c r="AZ92" s="101" t="s">
        <v>74</v>
      </c>
      <c r="BA92" s="101" t="s">
        <v>75</v>
      </c>
      <c r="BB92" s="101" t="s">
        <v>76</v>
      </c>
      <c r="BC92" s="101" t="s">
        <v>77</v>
      </c>
      <c r="BD92" s="102" t="s">
        <v>78</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79</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ROUND(SUM(AG95:AG107),2)</f>
        <v>0</v>
      </c>
      <c r="AH94" s="109"/>
      <c r="AI94" s="109"/>
      <c r="AJ94" s="109"/>
      <c r="AK94" s="109"/>
      <c r="AL94" s="109"/>
      <c r="AM94" s="109"/>
      <c r="AN94" s="110">
        <f>SUM(AG94,AT94)</f>
        <v>0</v>
      </c>
      <c r="AO94" s="110"/>
      <c r="AP94" s="110"/>
      <c r="AQ94" s="111" t="s">
        <v>1</v>
      </c>
      <c r="AR94" s="112"/>
      <c r="AS94" s="113">
        <f>ROUND(SUM(AS95:AS107),2)</f>
        <v>0</v>
      </c>
      <c r="AT94" s="114">
        <f>ROUND(SUM(AV94:AW94),2)</f>
        <v>0</v>
      </c>
      <c r="AU94" s="115">
        <f>ROUND(SUM(AU95:AU107),5)</f>
        <v>0</v>
      </c>
      <c r="AV94" s="114">
        <f>ROUND(AZ94*L29,2)</f>
        <v>0</v>
      </c>
      <c r="AW94" s="114">
        <f>ROUND(BA94*L30,2)</f>
        <v>0</v>
      </c>
      <c r="AX94" s="114">
        <f>ROUND(BB94*L29,2)</f>
        <v>0</v>
      </c>
      <c r="AY94" s="114">
        <f>ROUND(BC94*L30,2)</f>
        <v>0</v>
      </c>
      <c r="AZ94" s="114">
        <f>ROUND(SUM(AZ95:AZ107),2)</f>
        <v>0</v>
      </c>
      <c r="BA94" s="114">
        <f>ROUND(SUM(BA95:BA107),2)</f>
        <v>0</v>
      </c>
      <c r="BB94" s="114">
        <f>ROUND(SUM(BB95:BB107),2)</f>
        <v>0</v>
      </c>
      <c r="BC94" s="114">
        <f>ROUND(SUM(BC95:BC107),2)</f>
        <v>0</v>
      </c>
      <c r="BD94" s="116">
        <f>ROUND(SUM(BD95:BD107),2)</f>
        <v>0</v>
      </c>
      <c r="BE94" s="6"/>
      <c r="BS94" s="117" t="s">
        <v>80</v>
      </c>
      <c r="BT94" s="117" t="s">
        <v>81</v>
      </c>
      <c r="BU94" s="118" t="s">
        <v>82</v>
      </c>
      <c r="BV94" s="117" t="s">
        <v>83</v>
      </c>
      <c r="BW94" s="117" t="s">
        <v>5</v>
      </c>
      <c r="BX94" s="117" t="s">
        <v>84</v>
      </c>
      <c r="CL94" s="117" t="s">
        <v>19</v>
      </c>
    </row>
    <row r="95" s="7" customFormat="1" ht="16.5" customHeight="1">
      <c r="A95" s="119" t="s">
        <v>85</v>
      </c>
      <c r="B95" s="120"/>
      <c r="C95" s="121"/>
      <c r="D95" s="122" t="s">
        <v>86</v>
      </c>
      <c r="E95" s="122"/>
      <c r="F95" s="122"/>
      <c r="G95" s="122"/>
      <c r="H95" s="122"/>
      <c r="I95" s="123"/>
      <c r="J95" s="122" t="s">
        <v>87</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SO 101 Odstavná ...'!J30</f>
        <v>0</v>
      </c>
      <c r="AH95" s="123"/>
      <c r="AI95" s="123"/>
      <c r="AJ95" s="123"/>
      <c r="AK95" s="123"/>
      <c r="AL95" s="123"/>
      <c r="AM95" s="123"/>
      <c r="AN95" s="124">
        <f>SUM(AG95,AT95)</f>
        <v>0</v>
      </c>
      <c r="AO95" s="123"/>
      <c r="AP95" s="123"/>
      <c r="AQ95" s="125" t="s">
        <v>88</v>
      </c>
      <c r="AR95" s="126"/>
      <c r="AS95" s="127">
        <v>0</v>
      </c>
      <c r="AT95" s="128">
        <f>ROUND(SUM(AV95:AW95),2)</f>
        <v>0</v>
      </c>
      <c r="AU95" s="129">
        <f>'SO 101 - SO 101 Odstavná ...'!P125</f>
        <v>0</v>
      </c>
      <c r="AV95" s="128">
        <f>'SO 101 - SO 101 Odstavná ...'!J33</f>
        <v>0</v>
      </c>
      <c r="AW95" s="128">
        <f>'SO 101 - SO 101 Odstavná ...'!J34</f>
        <v>0</v>
      </c>
      <c r="AX95" s="128">
        <f>'SO 101 - SO 101 Odstavná ...'!J35</f>
        <v>0</v>
      </c>
      <c r="AY95" s="128">
        <f>'SO 101 - SO 101 Odstavná ...'!J36</f>
        <v>0</v>
      </c>
      <c r="AZ95" s="128">
        <f>'SO 101 - SO 101 Odstavná ...'!F33</f>
        <v>0</v>
      </c>
      <c r="BA95" s="128">
        <f>'SO 101 - SO 101 Odstavná ...'!F34</f>
        <v>0</v>
      </c>
      <c r="BB95" s="128">
        <f>'SO 101 - SO 101 Odstavná ...'!F35</f>
        <v>0</v>
      </c>
      <c r="BC95" s="128">
        <f>'SO 101 - SO 101 Odstavná ...'!F36</f>
        <v>0</v>
      </c>
      <c r="BD95" s="130">
        <f>'SO 101 - SO 101 Odstavná ...'!F37</f>
        <v>0</v>
      </c>
      <c r="BE95" s="7"/>
      <c r="BT95" s="131" t="s">
        <v>89</v>
      </c>
      <c r="BV95" s="131" t="s">
        <v>83</v>
      </c>
      <c r="BW95" s="131" t="s">
        <v>90</v>
      </c>
      <c r="BX95" s="131" t="s">
        <v>5</v>
      </c>
      <c r="CL95" s="131" t="s">
        <v>19</v>
      </c>
      <c r="CM95" s="131" t="s">
        <v>21</v>
      </c>
    </row>
    <row r="96" s="7" customFormat="1" ht="27" customHeight="1">
      <c r="A96" s="119" t="s">
        <v>85</v>
      </c>
      <c r="B96" s="120"/>
      <c r="C96" s="121"/>
      <c r="D96" s="122" t="s">
        <v>91</v>
      </c>
      <c r="E96" s="122"/>
      <c r="F96" s="122"/>
      <c r="G96" s="122"/>
      <c r="H96" s="122"/>
      <c r="I96" s="123"/>
      <c r="J96" s="122" t="s">
        <v>92</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301-1 - SO 301-1 Vodov...'!J30</f>
        <v>0</v>
      </c>
      <c r="AH96" s="123"/>
      <c r="AI96" s="123"/>
      <c r="AJ96" s="123"/>
      <c r="AK96" s="123"/>
      <c r="AL96" s="123"/>
      <c r="AM96" s="123"/>
      <c r="AN96" s="124">
        <f>SUM(AG96,AT96)</f>
        <v>0</v>
      </c>
      <c r="AO96" s="123"/>
      <c r="AP96" s="123"/>
      <c r="AQ96" s="125" t="s">
        <v>88</v>
      </c>
      <c r="AR96" s="126"/>
      <c r="AS96" s="127">
        <v>0</v>
      </c>
      <c r="AT96" s="128">
        <f>ROUND(SUM(AV96:AW96),2)</f>
        <v>0</v>
      </c>
      <c r="AU96" s="129">
        <f>'SO 301-1 - SO 301-1 Vodov...'!P121</f>
        <v>0</v>
      </c>
      <c r="AV96" s="128">
        <f>'SO 301-1 - SO 301-1 Vodov...'!J33</f>
        <v>0</v>
      </c>
      <c r="AW96" s="128">
        <f>'SO 301-1 - SO 301-1 Vodov...'!J34</f>
        <v>0</v>
      </c>
      <c r="AX96" s="128">
        <f>'SO 301-1 - SO 301-1 Vodov...'!J35</f>
        <v>0</v>
      </c>
      <c r="AY96" s="128">
        <f>'SO 301-1 - SO 301-1 Vodov...'!J36</f>
        <v>0</v>
      </c>
      <c r="AZ96" s="128">
        <f>'SO 301-1 - SO 301-1 Vodov...'!F33</f>
        <v>0</v>
      </c>
      <c r="BA96" s="128">
        <f>'SO 301-1 - SO 301-1 Vodov...'!F34</f>
        <v>0</v>
      </c>
      <c r="BB96" s="128">
        <f>'SO 301-1 - SO 301-1 Vodov...'!F35</f>
        <v>0</v>
      </c>
      <c r="BC96" s="128">
        <f>'SO 301-1 - SO 301-1 Vodov...'!F36</f>
        <v>0</v>
      </c>
      <c r="BD96" s="130">
        <f>'SO 301-1 - SO 301-1 Vodov...'!F37</f>
        <v>0</v>
      </c>
      <c r="BE96" s="7"/>
      <c r="BT96" s="131" t="s">
        <v>89</v>
      </c>
      <c r="BV96" s="131" t="s">
        <v>83</v>
      </c>
      <c r="BW96" s="131" t="s">
        <v>93</v>
      </c>
      <c r="BX96" s="131" t="s">
        <v>5</v>
      </c>
      <c r="CL96" s="131" t="s">
        <v>19</v>
      </c>
      <c r="CM96" s="131" t="s">
        <v>21</v>
      </c>
    </row>
    <row r="97" s="7" customFormat="1" ht="27" customHeight="1">
      <c r="A97" s="119" t="s">
        <v>85</v>
      </c>
      <c r="B97" s="120"/>
      <c r="C97" s="121"/>
      <c r="D97" s="122" t="s">
        <v>94</v>
      </c>
      <c r="E97" s="122"/>
      <c r="F97" s="122"/>
      <c r="G97" s="122"/>
      <c r="H97" s="122"/>
      <c r="I97" s="123"/>
      <c r="J97" s="122" t="s">
        <v>95</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301-2 - SO 301-2 Stoka A'!J30</f>
        <v>0</v>
      </c>
      <c r="AH97" s="123"/>
      <c r="AI97" s="123"/>
      <c r="AJ97" s="123"/>
      <c r="AK97" s="123"/>
      <c r="AL97" s="123"/>
      <c r="AM97" s="123"/>
      <c r="AN97" s="124">
        <f>SUM(AG97,AT97)</f>
        <v>0</v>
      </c>
      <c r="AO97" s="123"/>
      <c r="AP97" s="123"/>
      <c r="AQ97" s="125" t="s">
        <v>88</v>
      </c>
      <c r="AR97" s="126"/>
      <c r="AS97" s="127">
        <v>0</v>
      </c>
      <c r="AT97" s="128">
        <f>ROUND(SUM(AV97:AW97),2)</f>
        <v>0</v>
      </c>
      <c r="AU97" s="129">
        <f>'SO 301-2 - SO 301-2 Stoka A'!P121</f>
        <v>0</v>
      </c>
      <c r="AV97" s="128">
        <f>'SO 301-2 - SO 301-2 Stoka A'!J33</f>
        <v>0</v>
      </c>
      <c r="AW97" s="128">
        <f>'SO 301-2 - SO 301-2 Stoka A'!J34</f>
        <v>0</v>
      </c>
      <c r="AX97" s="128">
        <f>'SO 301-2 - SO 301-2 Stoka A'!J35</f>
        <v>0</v>
      </c>
      <c r="AY97" s="128">
        <f>'SO 301-2 - SO 301-2 Stoka A'!J36</f>
        <v>0</v>
      </c>
      <c r="AZ97" s="128">
        <f>'SO 301-2 - SO 301-2 Stoka A'!F33</f>
        <v>0</v>
      </c>
      <c r="BA97" s="128">
        <f>'SO 301-2 - SO 301-2 Stoka A'!F34</f>
        <v>0</v>
      </c>
      <c r="BB97" s="128">
        <f>'SO 301-2 - SO 301-2 Stoka A'!F35</f>
        <v>0</v>
      </c>
      <c r="BC97" s="128">
        <f>'SO 301-2 - SO 301-2 Stoka A'!F36</f>
        <v>0</v>
      </c>
      <c r="BD97" s="130">
        <f>'SO 301-2 - SO 301-2 Stoka A'!F37</f>
        <v>0</v>
      </c>
      <c r="BE97" s="7"/>
      <c r="BT97" s="131" t="s">
        <v>89</v>
      </c>
      <c r="BV97" s="131" t="s">
        <v>83</v>
      </c>
      <c r="BW97" s="131" t="s">
        <v>96</v>
      </c>
      <c r="BX97" s="131" t="s">
        <v>5</v>
      </c>
      <c r="CL97" s="131" t="s">
        <v>19</v>
      </c>
      <c r="CM97" s="131" t="s">
        <v>21</v>
      </c>
    </row>
    <row r="98" s="7" customFormat="1" ht="27" customHeight="1">
      <c r="A98" s="119" t="s">
        <v>85</v>
      </c>
      <c r="B98" s="120"/>
      <c r="C98" s="121"/>
      <c r="D98" s="122" t="s">
        <v>97</v>
      </c>
      <c r="E98" s="122"/>
      <c r="F98" s="122"/>
      <c r="G98" s="122"/>
      <c r="H98" s="122"/>
      <c r="I98" s="123"/>
      <c r="J98" s="122" t="s">
        <v>98</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301-3 - SO 301-3 Stoka B'!J30</f>
        <v>0</v>
      </c>
      <c r="AH98" s="123"/>
      <c r="AI98" s="123"/>
      <c r="AJ98" s="123"/>
      <c r="AK98" s="123"/>
      <c r="AL98" s="123"/>
      <c r="AM98" s="123"/>
      <c r="AN98" s="124">
        <f>SUM(AG98,AT98)</f>
        <v>0</v>
      </c>
      <c r="AO98" s="123"/>
      <c r="AP98" s="123"/>
      <c r="AQ98" s="125" t="s">
        <v>88</v>
      </c>
      <c r="AR98" s="126"/>
      <c r="AS98" s="127">
        <v>0</v>
      </c>
      <c r="AT98" s="128">
        <f>ROUND(SUM(AV98:AW98),2)</f>
        <v>0</v>
      </c>
      <c r="AU98" s="129">
        <f>'SO 301-3 - SO 301-3 Stoka B'!P121</f>
        <v>0</v>
      </c>
      <c r="AV98" s="128">
        <f>'SO 301-3 - SO 301-3 Stoka B'!J33</f>
        <v>0</v>
      </c>
      <c r="AW98" s="128">
        <f>'SO 301-3 - SO 301-3 Stoka B'!J34</f>
        <v>0</v>
      </c>
      <c r="AX98" s="128">
        <f>'SO 301-3 - SO 301-3 Stoka B'!J35</f>
        <v>0</v>
      </c>
      <c r="AY98" s="128">
        <f>'SO 301-3 - SO 301-3 Stoka B'!J36</f>
        <v>0</v>
      </c>
      <c r="AZ98" s="128">
        <f>'SO 301-3 - SO 301-3 Stoka B'!F33</f>
        <v>0</v>
      </c>
      <c r="BA98" s="128">
        <f>'SO 301-3 - SO 301-3 Stoka B'!F34</f>
        <v>0</v>
      </c>
      <c r="BB98" s="128">
        <f>'SO 301-3 - SO 301-3 Stoka B'!F35</f>
        <v>0</v>
      </c>
      <c r="BC98" s="128">
        <f>'SO 301-3 - SO 301-3 Stoka B'!F36</f>
        <v>0</v>
      </c>
      <c r="BD98" s="130">
        <f>'SO 301-3 - SO 301-3 Stoka B'!F37</f>
        <v>0</v>
      </c>
      <c r="BE98" s="7"/>
      <c r="BT98" s="131" t="s">
        <v>89</v>
      </c>
      <c r="BV98" s="131" t="s">
        <v>83</v>
      </c>
      <c r="BW98" s="131" t="s">
        <v>99</v>
      </c>
      <c r="BX98" s="131" t="s">
        <v>5</v>
      </c>
      <c r="CL98" s="131" t="s">
        <v>19</v>
      </c>
      <c r="CM98" s="131" t="s">
        <v>21</v>
      </c>
    </row>
    <row r="99" s="7" customFormat="1" ht="27" customHeight="1">
      <c r="A99" s="119" t="s">
        <v>85</v>
      </c>
      <c r="B99" s="120"/>
      <c r="C99" s="121"/>
      <c r="D99" s="122" t="s">
        <v>100</v>
      </c>
      <c r="E99" s="122"/>
      <c r="F99" s="122"/>
      <c r="G99" s="122"/>
      <c r="H99" s="122"/>
      <c r="I99" s="123"/>
      <c r="J99" s="122" t="s">
        <v>101</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'SO 301-4 - SO 301-4 Stoka C'!J30</f>
        <v>0</v>
      </c>
      <c r="AH99" s="123"/>
      <c r="AI99" s="123"/>
      <c r="AJ99" s="123"/>
      <c r="AK99" s="123"/>
      <c r="AL99" s="123"/>
      <c r="AM99" s="123"/>
      <c r="AN99" s="124">
        <f>SUM(AG99,AT99)</f>
        <v>0</v>
      </c>
      <c r="AO99" s="123"/>
      <c r="AP99" s="123"/>
      <c r="AQ99" s="125" t="s">
        <v>88</v>
      </c>
      <c r="AR99" s="126"/>
      <c r="AS99" s="127">
        <v>0</v>
      </c>
      <c r="AT99" s="128">
        <f>ROUND(SUM(AV99:AW99),2)</f>
        <v>0</v>
      </c>
      <c r="AU99" s="129">
        <f>'SO 301-4 - SO 301-4 Stoka C'!P122</f>
        <v>0</v>
      </c>
      <c r="AV99" s="128">
        <f>'SO 301-4 - SO 301-4 Stoka C'!J33</f>
        <v>0</v>
      </c>
      <c r="AW99" s="128">
        <f>'SO 301-4 - SO 301-4 Stoka C'!J34</f>
        <v>0</v>
      </c>
      <c r="AX99" s="128">
        <f>'SO 301-4 - SO 301-4 Stoka C'!J35</f>
        <v>0</v>
      </c>
      <c r="AY99" s="128">
        <f>'SO 301-4 - SO 301-4 Stoka C'!J36</f>
        <v>0</v>
      </c>
      <c r="AZ99" s="128">
        <f>'SO 301-4 - SO 301-4 Stoka C'!F33</f>
        <v>0</v>
      </c>
      <c r="BA99" s="128">
        <f>'SO 301-4 - SO 301-4 Stoka C'!F34</f>
        <v>0</v>
      </c>
      <c r="BB99" s="128">
        <f>'SO 301-4 - SO 301-4 Stoka C'!F35</f>
        <v>0</v>
      </c>
      <c r="BC99" s="128">
        <f>'SO 301-4 - SO 301-4 Stoka C'!F36</f>
        <v>0</v>
      </c>
      <c r="BD99" s="130">
        <f>'SO 301-4 - SO 301-4 Stoka C'!F37</f>
        <v>0</v>
      </c>
      <c r="BE99" s="7"/>
      <c r="BT99" s="131" t="s">
        <v>89</v>
      </c>
      <c r="BV99" s="131" t="s">
        <v>83</v>
      </c>
      <c r="BW99" s="131" t="s">
        <v>102</v>
      </c>
      <c r="BX99" s="131" t="s">
        <v>5</v>
      </c>
      <c r="CL99" s="131" t="s">
        <v>19</v>
      </c>
      <c r="CM99" s="131" t="s">
        <v>21</v>
      </c>
    </row>
    <row r="100" s="7" customFormat="1" ht="27" customHeight="1">
      <c r="A100" s="119" t="s">
        <v>85</v>
      </c>
      <c r="B100" s="120"/>
      <c r="C100" s="121"/>
      <c r="D100" s="122" t="s">
        <v>103</v>
      </c>
      <c r="E100" s="122"/>
      <c r="F100" s="122"/>
      <c r="G100" s="122"/>
      <c r="H100" s="122"/>
      <c r="I100" s="123"/>
      <c r="J100" s="122" t="s">
        <v>104</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'SO 301-5 - SO 301-5 Stoka D'!J30</f>
        <v>0</v>
      </c>
      <c r="AH100" s="123"/>
      <c r="AI100" s="123"/>
      <c r="AJ100" s="123"/>
      <c r="AK100" s="123"/>
      <c r="AL100" s="123"/>
      <c r="AM100" s="123"/>
      <c r="AN100" s="124">
        <f>SUM(AG100,AT100)</f>
        <v>0</v>
      </c>
      <c r="AO100" s="123"/>
      <c r="AP100" s="123"/>
      <c r="AQ100" s="125" t="s">
        <v>88</v>
      </c>
      <c r="AR100" s="126"/>
      <c r="AS100" s="127">
        <v>0</v>
      </c>
      <c r="AT100" s="128">
        <f>ROUND(SUM(AV100:AW100),2)</f>
        <v>0</v>
      </c>
      <c r="AU100" s="129">
        <f>'SO 301-5 - SO 301-5 Stoka D'!P121</f>
        <v>0</v>
      </c>
      <c r="AV100" s="128">
        <f>'SO 301-5 - SO 301-5 Stoka D'!J33</f>
        <v>0</v>
      </c>
      <c r="AW100" s="128">
        <f>'SO 301-5 - SO 301-5 Stoka D'!J34</f>
        <v>0</v>
      </c>
      <c r="AX100" s="128">
        <f>'SO 301-5 - SO 301-5 Stoka D'!J35</f>
        <v>0</v>
      </c>
      <c r="AY100" s="128">
        <f>'SO 301-5 - SO 301-5 Stoka D'!J36</f>
        <v>0</v>
      </c>
      <c r="AZ100" s="128">
        <f>'SO 301-5 - SO 301-5 Stoka D'!F33</f>
        <v>0</v>
      </c>
      <c r="BA100" s="128">
        <f>'SO 301-5 - SO 301-5 Stoka D'!F34</f>
        <v>0</v>
      </c>
      <c r="BB100" s="128">
        <f>'SO 301-5 - SO 301-5 Stoka D'!F35</f>
        <v>0</v>
      </c>
      <c r="BC100" s="128">
        <f>'SO 301-5 - SO 301-5 Stoka D'!F36</f>
        <v>0</v>
      </c>
      <c r="BD100" s="130">
        <f>'SO 301-5 - SO 301-5 Stoka D'!F37</f>
        <v>0</v>
      </c>
      <c r="BE100" s="7"/>
      <c r="BT100" s="131" t="s">
        <v>89</v>
      </c>
      <c r="BV100" s="131" t="s">
        <v>83</v>
      </c>
      <c r="BW100" s="131" t="s">
        <v>105</v>
      </c>
      <c r="BX100" s="131" t="s">
        <v>5</v>
      </c>
      <c r="CL100" s="131" t="s">
        <v>19</v>
      </c>
      <c r="CM100" s="131" t="s">
        <v>21</v>
      </c>
    </row>
    <row r="101" s="7" customFormat="1" ht="27" customHeight="1">
      <c r="A101" s="119" t="s">
        <v>85</v>
      </c>
      <c r="B101" s="120"/>
      <c r="C101" s="121"/>
      <c r="D101" s="122" t="s">
        <v>106</v>
      </c>
      <c r="E101" s="122"/>
      <c r="F101" s="122"/>
      <c r="G101" s="122"/>
      <c r="H101" s="122"/>
      <c r="I101" s="123"/>
      <c r="J101" s="122" t="s">
        <v>107</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'SO 301-6 - SO 301-6 Splaš...'!J30</f>
        <v>0</v>
      </c>
      <c r="AH101" s="123"/>
      <c r="AI101" s="123"/>
      <c r="AJ101" s="123"/>
      <c r="AK101" s="123"/>
      <c r="AL101" s="123"/>
      <c r="AM101" s="123"/>
      <c r="AN101" s="124">
        <f>SUM(AG101,AT101)</f>
        <v>0</v>
      </c>
      <c r="AO101" s="123"/>
      <c r="AP101" s="123"/>
      <c r="AQ101" s="125" t="s">
        <v>88</v>
      </c>
      <c r="AR101" s="126"/>
      <c r="AS101" s="127">
        <v>0</v>
      </c>
      <c r="AT101" s="128">
        <f>ROUND(SUM(AV101:AW101),2)</f>
        <v>0</v>
      </c>
      <c r="AU101" s="129">
        <f>'SO 301-6 - SO 301-6 Splaš...'!P121</f>
        <v>0</v>
      </c>
      <c r="AV101" s="128">
        <f>'SO 301-6 - SO 301-6 Splaš...'!J33</f>
        <v>0</v>
      </c>
      <c r="AW101" s="128">
        <f>'SO 301-6 - SO 301-6 Splaš...'!J34</f>
        <v>0</v>
      </c>
      <c r="AX101" s="128">
        <f>'SO 301-6 - SO 301-6 Splaš...'!J35</f>
        <v>0</v>
      </c>
      <c r="AY101" s="128">
        <f>'SO 301-6 - SO 301-6 Splaš...'!J36</f>
        <v>0</v>
      </c>
      <c r="AZ101" s="128">
        <f>'SO 301-6 - SO 301-6 Splaš...'!F33</f>
        <v>0</v>
      </c>
      <c r="BA101" s="128">
        <f>'SO 301-6 - SO 301-6 Splaš...'!F34</f>
        <v>0</v>
      </c>
      <c r="BB101" s="128">
        <f>'SO 301-6 - SO 301-6 Splaš...'!F35</f>
        <v>0</v>
      </c>
      <c r="BC101" s="128">
        <f>'SO 301-6 - SO 301-6 Splaš...'!F36</f>
        <v>0</v>
      </c>
      <c r="BD101" s="130">
        <f>'SO 301-6 - SO 301-6 Splaš...'!F37</f>
        <v>0</v>
      </c>
      <c r="BE101" s="7"/>
      <c r="BT101" s="131" t="s">
        <v>89</v>
      </c>
      <c r="BV101" s="131" t="s">
        <v>83</v>
      </c>
      <c r="BW101" s="131" t="s">
        <v>108</v>
      </c>
      <c r="BX101" s="131" t="s">
        <v>5</v>
      </c>
      <c r="CL101" s="131" t="s">
        <v>19</v>
      </c>
      <c r="CM101" s="131" t="s">
        <v>21</v>
      </c>
    </row>
    <row r="102" s="7" customFormat="1" ht="16.5" customHeight="1">
      <c r="A102" s="119" t="s">
        <v>85</v>
      </c>
      <c r="B102" s="120"/>
      <c r="C102" s="121"/>
      <c r="D102" s="122" t="s">
        <v>109</v>
      </c>
      <c r="E102" s="122"/>
      <c r="F102" s="122"/>
      <c r="G102" s="122"/>
      <c r="H102" s="122"/>
      <c r="I102" s="123"/>
      <c r="J102" s="122" t="s">
        <v>110</v>
      </c>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4">
        <f>'SO 431 - SO 431 Veřejné o...'!J30</f>
        <v>0</v>
      </c>
      <c r="AH102" s="123"/>
      <c r="AI102" s="123"/>
      <c r="AJ102" s="123"/>
      <c r="AK102" s="123"/>
      <c r="AL102" s="123"/>
      <c r="AM102" s="123"/>
      <c r="AN102" s="124">
        <f>SUM(AG102,AT102)</f>
        <v>0</v>
      </c>
      <c r="AO102" s="123"/>
      <c r="AP102" s="123"/>
      <c r="AQ102" s="125" t="s">
        <v>88</v>
      </c>
      <c r="AR102" s="126"/>
      <c r="AS102" s="127">
        <v>0</v>
      </c>
      <c r="AT102" s="128">
        <f>ROUND(SUM(AV102:AW102),2)</f>
        <v>0</v>
      </c>
      <c r="AU102" s="129">
        <f>'SO 431 - SO 431 Veřejné o...'!P117</f>
        <v>0</v>
      </c>
      <c r="AV102" s="128">
        <f>'SO 431 - SO 431 Veřejné o...'!J33</f>
        <v>0</v>
      </c>
      <c r="AW102" s="128">
        <f>'SO 431 - SO 431 Veřejné o...'!J34</f>
        <v>0</v>
      </c>
      <c r="AX102" s="128">
        <f>'SO 431 - SO 431 Veřejné o...'!J35</f>
        <v>0</v>
      </c>
      <c r="AY102" s="128">
        <f>'SO 431 - SO 431 Veřejné o...'!J36</f>
        <v>0</v>
      </c>
      <c r="AZ102" s="128">
        <f>'SO 431 - SO 431 Veřejné o...'!F33</f>
        <v>0</v>
      </c>
      <c r="BA102" s="128">
        <f>'SO 431 - SO 431 Veřejné o...'!F34</f>
        <v>0</v>
      </c>
      <c r="BB102" s="128">
        <f>'SO 431 - SO 431 Veřejné o...'!F35</f>
        <v>0</v>
      </c>
      <c r="BC102" s="128">
        <f>'SO 431 - SO 431 Veřejné o...'!F36</f>
        <v>0</v>
      </c>
      <c r="BD102" s="130">
        <f>'SO 431 - SO 431 Veřejné o...'!F37</f>
        <v>0</v>
      </c>
      <c r="BE102" s="7"/>
      <c r="BT102" s="131" t="s">
        <v>89</v>
      </c>
      <c r="BV102" s="131" t="s">
        <v>83</v>
      </c>
      <c r="BW102" s="131" t="s">
        <v>111</v>
      </c>
      <c r="BX102" s="131" t="s">
        <v>5</v>
      </c>
      <c r="CL102" s="131" t="s">
        <v>19</v>
      </c>
      <c r="CM102" s="131" t="s">
        <v>21</v>
      </c>
    </row>
    <row r="103" s="7" customFormat="1" ht="40.5" customHeight="1">
      <c r="A103" s="119" t="s">
        <v>85</v>
      </c>
      <c r="B103" s="120"/>
      <c r="C103" s="121"/>
      <c r="D103" s="122" t="s">
        <v>112</v>
      </c>
      <c r="E103" s="122"/>
      <c r="F103" s="122"/>
      <c r="G103" s="122"/>
      <c r="H103" s="122"/>
      <c r="I103" s="123"/>
      <c r="J103" s="122" t="s">
        <v>113</v>
      </c>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4">
        <f>'SO 461A - SO 461A  Přelož...'!J30</f>
        <v>0</v>
      </c>
      <c r="AH103" s="123"/>
      <c r="AI103" s="123"/>
      <c r="AJ103" s="123"/>
      <c r="AK103" s="123"/>
      <c r="AL103" s="123"/>
      <c r="AM103" s="123"/>
      <c r="AN103" s="124">
        <f>SUM(AG103,AT103)</f>
        <v>0</v>
      </c>
      <c r="AO103" s="123"/>
      <c r="AP103" s="123"/>
      <c r="AQ103" s="125" t="s">
        <v>88</v>
      </c>
      <c r="AR103" s="126"/>
      <c r="AS103" s="127">
        <v>0</v>
      </c>
      <c r="AT103" s="128">
        <f>ROUND(SUM(AV103:AW103),2)</f>
        <v>0</v>
      </c>
      <c r="AU103" s="129">
        <f>'SO 461A - SO 461A  Přelož...'!P118</f>
        <v>0</v>
      </c>
      <c r="AV103" s="128">
        <f>'SO 461A - SO 461A  Přelož...'!J33</f>
        <v>0</v>
      </c>
      <c r="AW103" s="128">
        <f>'SO 461A - SO 461A  Přelož...'!J34</f>
        <v>0</v>
      </c>
      <c r="AX103" s="128">
        <f>'SO 461A - SO 461A  Přelož...'!J35</f>
        <v>0</v>
      </c>
      <c r="AY103" s="128">
        <f>'SO 461A - SO 461A  Přelož...'!J36</f>
        <v>0</v>
      </c>
      <c r="AZ103" s="128">
        <f>'SO 461A - SO 461A  Přelož...'!F33</f>
        <v>0</v>
      </c>
      <c r="BA103" s="128">
        <f>'SO 461A - SO 461A  Přelož...'!F34</f>
        <v>0</v>
      </c>
      <c r="BB103" s="128">
        <f>'SO 461A - SO 461A  Přelož...'!F35</f>
        <v>0</v>
      </c>
      <c r="BC103" s="128">
        <f>'SO 461A - SO 461A  Přelož...'!F36</f>
        <v>0</v>
      </c>
      <c r="BD103" s="130">
        <f>'SO 461A - SO 461A  Přelož...'!F37</f>
        <v>0</v>
      </c>
      <c r="BE103" s="7"/>
      <c r="BT103" s="131" t="s">
        <v>89</v>
      </c>
      <c r="BV103" s="131" t="s">
        <v>83</v>
      </c>
      <c r="BW103" s="131" t="s">
        <v>114</v>
      </c>
      <c r="BX103" s="131" t="s">
        <v>5</v>
      </c>
      <c r="CL103" s="131" t="s">
        <v>19</v>
      </c>
      <c r="CM103" s="131" t="s">
        <v>21</v>
      </c>
    </row>
    <row r="104" s="7" customFormat="1" ht="40.5" customHeight="1">
      <c r="A104" s="119" t="s">
        <v>85</v>
      </c>
      <c r="B104" s="120"/>
      <c r="C104" s="121"/>
      <c r="D104" s="122" t="s">
        <v>115</v>
      </c>
      <c r="E104" s="122"/>
      <c r="F104" s="122"/>
      <c r="G104" s="122"/>
      <c r="H104" s="122"/>
      <c r="I104" s="123"/>
      <c r="J104" s="122" t="s">
        <v>116</v>
      </c>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4">
        <f>'SO 461B - SO 461B Přeložk...'!J30</f>
        <v>0</v>
      </c>
      <c r="AH104" s="123"/>
      <c r="AI104" s="123"/>
      <c r="AJ104" s="123"/>
      <c r="AK104" s="123"/>
      <c r="AL104" s="123"/>
      <c r="AM104" s="123"/>
      <c r="AN104" s="124">
        <f>SUM(AG104,AT104)</f>
        <v>0</v>
      </c>
      <c r="AO104" s="123"/>
      <c r="AP104" s="123"/>
      <c r="AQ104" s="125" t="s">
        <v>88</v>
      </c>
      <c r="AR104" s="126"/>
      <c r="AS104" s="127">
        <v>0</v>
      </c>
      <c r="AT104" s="128">
        <f>ROUND(SUM(AV104:AW104),2)</f>
        <v>0</v>
      </c>
      <c r="AU104" s="129">
        <f>'SO 461B - SO 461B Přeložk...'!P117</f>
        <v>0</v>
      </c>
      <c r="AV104" s="128">
        <f>'SO 461B - SO 461B Přeložk...'!J33</f>
        <v>0</v>
      </c>
      <c r="AW104" s="128">
        <f>'SO 461B - SO 461B Přeložk...'!J34</f>
        <v>0</v>
      </c>
      <c r="AX104" s="128">
        <f>'SO 461B - SO 461B Přeložk...'!J35</f>
        <v>0</v>
      </c>
      <c r="AY104" s="128">
        <f>'SO 461B - SO 461B Přeložk...'!J36</f>
        <v>0</v>
      </c>
      <c r="AZ104" s="128">
        <f>'SO 461B - SO 461B Přeložk...'!F33</f>
        <v>0</v>
      </c>
      <c r="BA104" s="128">
        <f>'SO 461B - SO 461B Přeložk...'!F34</f>
        <v>0</v>
      </c>
      <c r="BB104" s="128">
        <f>'SO 461B - SO 461B Přeložk...'!F35</f>
        <v>0</v>
      </c>
      <c r="BC104" s="128">
        <f>'SO 461B - SO 461B Přeložk...'!F36</f>
        <v>0</v>
      </c>
      <c r="BD104" s="130">
        <f>'SO 461B - SO 461B Přeložk...'!F37</f>
        <v>0</v>
      </c>
      <c r="BE104" s="7"/>
      <c r="BT104" s="131" t="s">
        <v>89</v>
      </c>
      <c r="BV104" s="131" t="s">
        <v>83</v>
      </c>
      <c r="BW104" s="131" t="s">
        <v>117</v>
      </c>
      <c r="BX104" s="131" t="s">
        <v>5</v>
      </c>
      <c r="CL104" s="131" t="s">
        <v>19</v>
      </c>
      <c r="CM104" s="131" t="s">
        <v>21</v>
      </c>
    </row>
    <row r="105" s="7" customFormat="1" ht="16.5" customHeight="1">
      <c r="A105" s="119" t="s">
        <v>85</v>
      </c>
      <c r="B105" s="120"/>
      <c r="C105" s="121"/>
      <c r="D105" s="122" t="s">
        <v>118</v>
      </c>
      <c r="E105" s="122"/>
      <c r="F105" s="122"/>
      <c r="G105" s="122"/>
      <c r="H105" s="122"/>
      <c r="I105" s="123"/>
      <c r="J105" s="122" t="s">
        <v>119</v>
      </c>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4">
        <f>'SO 701 - SO 701 Přístřeše...'!J30</f>
        <v>0</v>
      </c>
      <c r="AH105" s="123"/>
      <c r="AI105" s="123"/>
      <c r="AJ105" s="123"/>
      <c r="AK105" s="123"/>
      <c r="AL105" s="123"/>
      <c r="AM105" s="123"/>
      <c r="AN105" s="124">
        <f>SUM(AG105,AT105)</f>
        <v>0</v>
      </c>
      <c r="AO105" s="123"/>
      <c r="AP105" s="123"/>
      <c r="AQ105" s="125" t="s">
        <v>88</v>
      </c>
      <c r="AR105" s="126"/>
      <c r="AS105" s="127">
        <v>0</v>
      </c>
      <c r="AT105" s="128">
        <f>ROUND(SUM(AV105:AW105),2)</f>
        <v>0</v>
      </c>
      <c r="AU105" s="129">
        <f>'SO 701 - SO 701 Přístřeše...'!P124</f>
        <v>0</v>
      </c>
      <c r="AV105" s="128">
        <f>'SO 701 - SO 701 Přístřeše...'!J33</f>
        <v>0</v>
      </c>
      <c r="AW105" s="128">
        <f>'SO 701 - SO 701 Přístřeše...'!J34</f>
        <v>0</v>
      </c>
      <c r="AX105" s="128">
        <f>'SO 701 - SO 701 Přístřeše...'!J35</f>
        <v>0</v>
      </c>
      <c r="AY105" s="128">
        <f>'SO 701 - SO 701 Přístřeše...'!J36</f>
        <v>0</v>
      </c>
      <c r="AZ105" s="128">
        <f>'SO 701 - SO 701 Přístřeše...'!F33</f>
        <v>0</v>
      </c>
      <c r="BA105" s="128">
        <f>'SO 701 - SO 701 Přístřeše...'!F34</f>
        <v>0</v>
      </c>
      <c r="BB105" s="128">
        <f>'SO 701 - SO 701 Přístřeše...'!F35</f>
        <v>0</v>
      </c>
      <c r="BC105" s="128">
        <f>'SO 701 - SO 701 Přístřeše...'!F36</f>
        <v>0</v>
      </c>
      <c r="BD105" s="130">
        <f>'SO 701 - SO 701 Přístřeše...'!F37</f>
        <v>0</v>
      </c>
      <c r="BE105" s="7"/>
      <c r="BT105" s="131" t="s">
        <v>89</v>
      </c>
      <c r="BV105" s="131" t="s">
        <v>83</v>
      </c>
      <c r="BW105" s="131" t="s">
        <v>120</v>
      </c>
      <c r="BX105" s="131" t="s">
        <v>5</v>
      </c>
      <c r="CL105" s="131" t="s">
        <v>19</v>
      </c>
      <c r="CM105" s="131" t="s">
        <v>21</v>
      </c>
    </row>
    <row r="106" s="7" customFormat="1" ht="16.5" customHeight="1">
      <c r="A106" s="119" t="s">
        <v>85</v>
      </c>
      <c r="B106" s="120"/>
      <c r="C106" s="121"/>
      <c r="D106" s="122" t="s">
        <v>121</v>
      </c>
      <c r="E106" s="122"/>
      <c r="F106" s="122"/>
      <c r="G106" s="122"/>
      <c r="H106" s="122"/>
      <c r="I106" s="123"/>
      <c r="J106" s="122" t="s">
        <v>122</v>
      </c>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4">
        <f>'SO 801 - SO 801 Sadové úp...'!J30</f>
        <v>0</v>
      </c>
      <c r="AH106" s="123"/>
      <c r="AI106" s="123"/>
      <c r="AJ106" s="123"/>
      <c r="AK106" s="123"/>
      <c r="AL106" s="123"/>
      <c r="AM106" s="123"/>
      <c r="AN106" s="124">
        <f>SUM(AG106,AT106)</f>
        <v>0</v>
      </c>
      <c r="AO106" s="123"/>
      <c r="AP106" s="123"/>
      <c r="AQ106" s="125" t="s">
        <v>88</v>
      </c>
      <c r="AR106" s="126"/>
      <c r="AS106" s="127">
        <v>0</v>
      </c>
      <c r="AT106" s="128">
        <f>ROUND(SUM(AV106:AW106),2)</f>
        <v>0</v>
      </c>
      <c r="AU106" s="129">
        <f>'SO 801 - SO 801 Sadové úp...'!P118</f>
        <v>0</v>
      </c>
      <c r="AV106" s="128">
        <f>'SO 801 - SO 801 Sadové úp...'!J33</f>
        <v>0</v>
      </c>
      <c r="AW106" s="128">
        <f>'SO 801 - SO 801 Sadové úp...'!J34</f>
        <v>0</v>
      </c>
      <c r="AX106" s="128">
        <f>'SO 801 - SO 801 Sadové úp...'!J35</f>
        <v>0</v>
      </c>
      <c r="AY106" s="128">
        <f>'SO 801 - SO 801 Sadové úp...'!J36</f>
        <v>0</v>
      </c>
      <c r="AZ106" s="128">
        <f>'SO 801 - SO 801 Sadové úp...'!F33</f>
        <v>0</v>
      </c>
      <c r="BA106" s="128">
        <f>'SO 801 - SO 801 Sadové úp...'!F34</f>
        <v>0</v>
      </c>
      <c r="BB106" s="128">
        <f>'SO 801 - SO 801 Sadové úp...'!F35</f>
        <v>0</v>
      </c>
      <c r="BC106" s="128">
        <f>'SO 801 - SO 801 Sadové úp...'!F36</f>
        <v>0</v>
      </c>
      <c r="BD106" s="130">
        <f>'SO 801 - SO 801 Sadové úp...'!F37</f>
        <v>0</v>
      </c>
      <c r="BE106" s="7"/>
      <c r="BT106" s="131" t="s">
        <v>89</v>
      </c>
      <c r="BV106" s="131" t="s">
        <v>83</v>
      </c>
      <c r="BW106" s="131" t="s">
        <v>123</v>
      </c>
      <c r="BX106" s="131" t="s">
        <v>5</v>
      </c>
      <c r="CL106" s="131" t="s">
        <v>19</v>
      </c>
      <c r="CM106" s="131" t="s">
        <v>21</v>
      </c>
    </row>
    <row r="107" s="7" customFormat="1" ht="16.5" customHeight="1">
      <c r="A107" s="119" t="s">
        <v>85</v>
      </c>
      <c r="B107" s="120"/>
      <c r="C107" s="121"/>
      <c r="D107" s="122" t="s">
        <v>124</v>
      </c>
      <c r="E107" s="122"/>
      <c r="F107" s="122"/>
      <c r="G107" s="122"/>
      <c r="H107" s="122"/>
      <c r="I107" s="123"/>
      <c r="J107" s="122" t="s">
        <v>125</v>
      </c>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4">
        <f>'VRN - VRN Vedlejší rozpoč...'!J30</f>
        <v>0</v>
      </c>
      <c r="AH107" s="123"/>
      <c r="AI107" s="123"/>
      <c r="AJ107" s="123"/>
      <c r="AK107" s="123"/>
      <c r="AL107" s="123"/>
      <c r="AM107" s="123"/>
      <c r="AN107" s="124">
        <f>SUM(AG107,AT107)</f>
        <v>0</v>
      </c>
      <c r="AO107" s="123"/>
      <c r="AP107" s="123"/>
      <c r="AQ107" s="125" t="s">
        <v>88</v>
      </c>
      <c r="AR107" s="126"/>
      <c r="AS107" s="132">
        <v>0</v>
      </c>
      <c r="AT107" s="133">
        <f>ROUND(SUM(AV107:AW107),2)</f>
        <v>0</v>
      </c>
      <c r="AU107" s="134">
        <f>'VRN - VRN Vedlejší rozpoč...'!P120</f>
        <v>0</v>
      </c>
      <c r="AV107" s="133">
        <f>'VRN - VRN Vedlejší rozpoč...'!J33</f>
        <v>0</v>
      </c>
      <c r="AW107" s="133">
        <f>'VRN - VRN Vedlejší rozpoč...'!J34</f>
        <v>0</v>
      </c>
      <c r="AX107" s="133">
        <f>'VRN - VRN Vedlejší rozpoč...'!J35</f>
        <v>0</v>
      </c>
      <c r="AY107" s="133">
        <f>'VRN - VRN Vedlejší rozpoč...'!J36</f>
        <v>0</v>
      </c>
      <c r="AZ107" s="133">
        <f>'VRN - VRN Vedlejší rozpoč...'!F33</f>
        <v>0</v>
      </c>
      <c r="BA107" s="133">
        <f>'VRN - VRN Vedlejší rozpoč...'!F34</f>
        <v>0</v>
      </c>
      <c r="BB107" s="133">
        <f>'VRN - VRN Vedlejší rozpoč...'!F35</f>
        <v>0</v>
      </c>
      <c r="BC107" s="133">
        <f>'VRN - VRN Vedlejší rozpoč...'!F36</f>
        <v>0</v>
      </c>
      <c r="BD107" s="135">
        <f>'VRN - VRN Vedlejší rozpoč...'!F37</f>
        <v>0</v>
      </c>
      <c r="BE107" s="7"/>
      <c r="BT107" s="131" t="s">
        <v>89</v>
      </c>
      <c r="BV107" s="131" t="s">
        <v>83</v>
      </c>
      <c r="BW107" s="131" t="s">
        <v>126</v>
      </c>
      <c r="BX107" s="131" t="s">
        <v>5</v>
      </c>
      <c r="CL107" s="131" t="s">
        <v>19</v>
      </c>
      <c r="CM107" s="131" t="s">
        <v>21</v>
      </c>
    </row>
    <row r="108" s="2" customFormat="1" ht="30" customHeight="1">
      <c r="A108" s="38"/>
      <c r="B108" s="39"/>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4"/>
      <c r="AS108" s="38"/>
      <c r="AT108" s="38"/>
      <c r="AU108" s="38"/>
      <c r="AV108" s="38"/>
      <c r="AW108" s="38"/>
      <c r="AX108" s="38"/>
      <c r="AY108" s="38"/>
      <c r="AZ108" s="38"/>
      <c r="BA108" s="38"/>
      <c r="BB108" s="38"/>
      <c r="BC108" s="38"/>
      <c r="BD108" s="38"/>
      <c r="BE108" s="38"/>
    </row>
    <row r="109" s="2" customFormat="1" ht="6.96" customHeight="1">
      <c r="A109" s="38"/>
      <c r="B109" s="66"/>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44"/>
      <c r="AS109" s="38"/>
      <c r="AT109" s="38"/>
      <c r="AU109" s="38"/>
      <c r="AV109" s="38"/>
      <c r="AW109" s="38"/>
      <c r="AX109" s="38"/>
      <c r="AY109" s="38"/>
      <c r="AZ109" s="38"/>
      <c r="BA109" s="38"/>
      <c r="BB109" s="38"/>
      <c r="BC109" s="38"/>
      <c r="BD109" s="38"/>
      <c r="BE109" s="38"/>
    </row>
  </sheetData>
  <sheetProtection sheet="1" formatColumns="0" formatRows="0" objects="1" scenarios="1" spinCount="100000" saltValue="+/+9vrSqoDzfSEfYINrf5b/TgoCaCguAC0vF6Lpy0VEJfhGSFNauBHKxkjalfJKye9J4QZwYNNN22tPe+NyO/g==" hashValue="e+h41CbBtzOkEWZkQaaAZZKb09ryMNWainNxO1+Ts35454HLMa3Ib5Z7n+0jcVk7s95TbIxLewJ+SkeOZt7wVw==" algorithmName="SHA-512" password="CC35"/>
  <mergeCells count="9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AN103:AP103"/>
    <mergeCell ref="AN104:AP104"/>
    <mergeCell ref="AN105:AP105"/>
    <mergeCell ref="AN106:AP106"/>
    <mergeCell ref="AN107:AP107"/>
    <mergeCell ref="D102:H102"/>
    <mergeCell ref="D95:H95"/>
    <mergeCell ref="D96:H96"/>
    <mergeCell ref="D97:H97"/>
    <mergeCell ref="D98:H98"/>
    <mergeCell ref="D99:H99"/>
    <mergeCell ref="D100:H100"/>
    <mergeCell ref="D101:H101"/>
    <mergeCell ref="D103:H103"/>
    <mergeCell ref="D104:H104"/>
    <mergeCell ref="D105:H105"/>
    <mergeCell ref="D106:H106"/>
    <mergeCell ref="D107:H107"/>
    <mergeCell ref="AG104:AM104"/>
    <mergeCell ref="AG103:AM103"/>
    <mergeCell ref="AG105:AM105"/>
    <mergeCell ref="AG106:AM106"/>
    <mergeCell ref="AG107:AM107"/>
    <mergeCell ref="C92:G92"/>
    <mergeCell ref="I92:AF92"/>
    <mergeCell ref="J95:AF95"/>
    <mergeCell ref="J96:AF96"/>
    <mergeCell ref="J97:AF97"/>
    <mergeCell ref="J98:AF98"/>
    <mergeCell ref="J99:AF99"/>
    <mergeCell ref="J100:AF100"/>
    <mergeCell ref="J101:AF101"/>
    <mergeCell ref="J102:AF102"/>
    <mergeCell ref="J103:AF103"/>
    <mergeCell ref="J104:AF104"/>
    <mergeCell ref="J105:AF105"/>
    <mergeCell ref="J106:AF106"/>
    <mergeCell ref="J107:AF107"/>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s>
  <hyperlinks>
    <hyperlink ref="A95" location="'SO 101 - SO 101 Odstavná ...'!C2" display="/"/>
    <hyperlink ref="A96" location="'SO 301-1 - SO 301-1 Vodov...'!C2" display="/"/>
    <hyperlink ref="A97" location="'SO 301-2 - SO 301-2 Stoka A'!C2" display="/"/>
    <hyperlink ref="A98" location="'SO 301-3 - SO 301-3 Stoka B'!C2" display="/"/>
    <hyperlink ref="A99" location="'SO 301-4 - SO 301-4 Stoka C'!C2" display="/"/>
    <hyperlink ref="A100" location="'SO 301-5 - SO 301-5 Stoka D'!C2" display="/"/>
    <hyperlink ref="A101" location="'SO 301-6 - SO 301-6 Splaš...'!C2" display="/"/>
    <hyperlink ref="A102" location="'SO 431 - SO 431 Veřejné o...'!C2" display="/"/>
    <hyperlink ref="A103" location="'SO 461A - SO 461A  Přelož...'!C2" display="/"/>
    <hyperlink ref="A104" location="'SO 461B - SO 461B Přeložk...'!C2" display="/"/>
    <hyperlink ref="A105" location="'SO 701 - SO 701 Přístřeše...'!C2" display="/"/>
    <hyperlink ref="A106" location="'SO 801 - SO 801 Sadové úp...'!C2" display="/"/>
    <hyperlink ref="A107" location="'VRN - VRN Vedlejší rozpoč...'!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114</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27" customHeight="1">
      <c r="A9" s="38"/>
      <c r="B9" s="44"/>
      <c r="C9" s="38"/>
      <c r="D9" s="38"/>
      <c r="E9" s="145" t="s">
        <v>1407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1408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1408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ROUND((SUM(BE118:BE145)),  2)</f>
        <v>0</v>
      </c>
      <c r="G33" s="38"/>
      <c r="H33" s="38"/>
      <c r="I33" s="162">
        <v>0.20999999999999999</v>
      </c>
      <c r="J33" s="161">
        <f>ROUND(((SUM(BE118:BE145))*I33),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ROUND((SUM(BF118:BF145)),  2)</f>
        <v>0</v>
      </c>
      <c r="G34" s="38"/>
      <c r="H34" s="38"/>
      <c r="I34" s="162">
        <v>0.14999999999999999</v>
      </c>
      <c r="J34" s="161">
        <f>ROUND(((SUM(BF118:BF145))*I34),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ROUND((SUM(BG118:BG145)),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ROUND((SUM(BH118:BH145)),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ROUND((SUM(BI118:BI145)),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27" customHeight="1">
      <c r="A87" s="38"/>
      <c r="B87" s="39"/>
      <c r="C87" s="40"/>
      <c r="D87" s="40"/>
      <c r="E87" s="76" t="str">
        <f>E9</f>
        <v xml:space="preserve">SO 461A - SO 461A  Přeložka sdělovacího vedení CETIN - přeložka sloupu s kabelem do země-Policie ČR</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Cetin</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Cetin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J118</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1409</v>
      </c>
      <c r="E97" s="196"/>
      <c r="F97" s="196"/>
      <c r="G97" s="196"/>
      <c r="H97" s="196"/>
      <c r="I97" s="197"/>
      <c r="J97" s="198">
        <f>J119</f>
        <v>0</v>
      </c>
      <c r="K97" s="194"/>
      <c r="L97" s="199"/>
      <c r="S97" s="9"/>
      <c r="T97" s="9"/>
      <c r="U97" s="9"/>
      <c r="V97" s="9"/>
      <c r="W97" s="9"/>
      <c r="X97" s="9"/>
      <c r="Y97" s="9"/>
      <c r="Z97" s="9"/>
      <c r="AA97" s="9"/>
      <c r="AB97" s="9"/>
      <c r="AC97" s="9"/>
      <c r="AD97" s="9"/>
      <c r="AE97" s="9"/>
    </row>
    <row r="98" s="10" customFormat="1" ht="19.92" customHeight="1">
      <c r="A98" s="10"/>
      <c r="B98" s="200"/>
      <c r="C98" s="201"/>
      <c r="D98" s="202" t="s">
        <v>1410</v>
      </c>
      <c r="E98" s="203"/>
      <c r="F98" s="203"/>
      <c r="G98" s="203"/>
      <c r="H98" s="203"/>
      <c r="I98" s="204"/>
      <c r="J98" s="205">
        <f>J120</f>
        <v>0</v>
      </c>
      <c r="K98" s="201"/>
      <c r="L98" s="206"/>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144"/>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183"/>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186"/>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2" t="s">
        <v>144</v>
      </c>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1" t="s">
        <v>16</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87" t="str">
        <f>E7</f>
        <v xml:space="preserve">822018  Odstavná a parkovací plocha u lékárny v Rotavě</v>
      </c>
      <c r="F108" s="31"/>
      <c r="G108" s="31"/>
      <c r="H108" s="31"/>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1" t="s">
        <v>128</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27" customHeight="1">
      <c r="A110" s="38"/>
      <c r="B110" s="39"/>
      <c r="C110" s="40"/>
      <c r="D110" s="40"/>
      <c r="E110" s="76" t="str">
        <f>E9</f>
        <v xml:space="preserve">SO 461A - SO 461A  Přeložka sdělovacího vedení CETIN - přeložka sloupu s kabelem do země-Policie ČR</v>
      </c>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22</v>
      </c>
      <c r="D112" s="40"/>
      <c r="E112" s="40"/>
      <c r="F112" s="26" t="str">
        <f>F12</f>
        <v>Rotava</v>
      </c>
      <c r="G112" s="40"/>
      <c r="H112" s="40"/>
      <c r="I112" s="147" t="s">
        <v>24</v>
      </c>
      <c r="J112" s="79" t="str">
        <f>IF(J12="","",J12)</f>
        <v>30. 6. 2019</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1" t="s">
        <v>30</v>
      </c>
      <c r="D114" s="40"/>
      <c r="E114" s="40"/>
      <c r="F114" s="26" t="str">
        <f>E15</f>
        <v>Město Rotava</v>
      </c>
      <c r="G114" s="40"/>
      <c r="H114" s="40"/>
      <c r="I114" s="147" t="s">
        <v>36</v>
      </c>
      <c r="J114" s="36" t="str">
        <f>E21</f>
        <v>Cetin</v>
      </c>
      <c r="K114" s="40"/>
      <c r="L114" s="63"/>
      <c r="S114" s="38"/>
      <c r="T114" s="38"/>
      <c r="U114" s="38"/>
      <c r="V114" s="38"/>
      <c r="W114" s="38"/>
      <c r="X114" s="38"/>
      <c r="Y114" s="38"/>
      <c r="Z114" s="38"/>
      <c r="AA114" s="38"/>
      <c r="AB114" s="38"/>
      <c r="AC114" s="38"/>
      <c r="AD114" s="38"/>
      <c r="AE114" s="38"/>
    </row>
    <row r="115" s="2" customFormat="1" ht="15.15" customHeight="1">
      <c r="A115" s="38"/>
      <c r="B115" s="39"/>
      <c r="C115" s="31" t="s">
        <v>34</v>
      </c>
      <c r="D115" s="40"/>
      <c r="E115" s="40"/>
      <c r="F115" s="26" t="str">
        <f>IF(E18="","",E18)</f>
        <v>Vyplň údaj</v>
      </c>
      <c r="G115" s="40"/>
      <c r="H115" s="40"/>
      <c r="I115" s="147" t="s">
        <v>39</v>
      </c>
      <c r="J115" s="36" t="str">
        <f>E24</f>
        <v>Cetin</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11" customFormat="1" ht="29.28" customHeight="1">
      <c r="A117" s="207"/>
      <c r="B117" s="208"/>
      <c r="C117" s="209" t="s">
        <v>145</v>
      </c>
      <c r="D117" s="210" t="s">
        <v>66</v>
      </c>
      <c r="E117" s="210" t="s">
        <v>62</v>
      </c>
      <c r="F117" s="210" t="s">
        <v>63</v>
      </c>
      <c r="G117" s="210" t="s">
        <v>146</v>
      </c>
      <c r="H117" s="210" t="s">
        <v>147</v>
      </c>
      <c r="I117" s="211" t="s">
        <v>148</v>
      </c>
      <c r="J117" s="212" t="s">
        <v>132</v>
      </c>
      <c r="K117" s="213" t="s">
        <v>149</v>
      </c>
      <c r="L117" s="214"/>
      <c r="M117" s="100" t="s">
        <v>1</v>
      </c>
      <c r="N117" s="101" t="s">
        <v>45</v>
      </c>
      <c r="O117" s="101" t="s">
        <v>150</v>
      </c>
      <c r="P117" s="101" t="s">
        <v>151</v>
      </c>
      <c r="Q117" s="101" t="s">
        <v>152</v>
      </c>
      <c r="R117" s="101" t="s">
        <v>153</v>
      </c>
      <c r="S117" s="101" t="s">
        <v>154</v>
      </c>
      <c r="T117" s="102" t="s">
        <v>155</v>
      </c>
      <c r="U117" s="207"/>
      <c r="V117" s="207"/>
      <c r="W117" s="207"/>
      <c r="X117" s="207"/>
      <c r="Y117" s="207"/>
      <c r="Z117" s="207"/>
      <c r="AA117" s="207"/>
      <c r="AB117" s="207"/>
      <c r="AC117" s="207"/>
      <c r="AD117" s="207"/>
      <c r="AE117" s="207"/>
    </row>
    <row r="118" s="2" customFormat="1" ht="22.8" customHeight="1">
      <c r="A118" s="38"/>
      <c r="B118" s="39"/>
      <c r="C118" s="107" t="s">
        <v>156</v>
      </c>
      <c r="D118" s="40"/>
      <c r="E118" s="40"/>
      <c r="F118" s="40"/>
      <c r="G118" s="40"/>
      <c r="H118" s="40"/>
      <c r="I118" s="144"/>
      <c r="J118" s="215">
        <f>BK118</f>
        <v>0</v>
      </c>
      <c r="K118" s="40"/>
      <c r="L118" s="44"/>
      <c r="M118" s="103"/>
      <c r="N118" s="216"/>
      <c r="O118" s="104"/>
      <c r="P118" s="217">
        <f>P119</f>
        <v>0</v>
      </c>
      <c r="Q118" s="104"/>
      <c r="R118" s="217">
        <f>R119</f>
        <v>0</v>
      </c>
      <c r="S118" s="104"/>
      <c r="T118" s="218">
        <f>T119</f>
        <v>0</v>
      </c>
      <c r="U118" s="38"/>
      <c r="V118" s="38"/>
      <c r="W118" s="38"/>
      <c r="X118" s="38"/>
      <c r="Y118" s="38"/>
      <c r="Z118" s="38"/>
      <c r="AA118" s="38"/>
      <c r="AB118" s="38"/>
      <c r="AC118" s="38"/>
      <c r="AD118" s="38"/>
      <c r="AE118" s="38"/>
      <c r="AT118" s="16" t="s">
        <v>80</v>
      </c>
      <c r="AU118" s="16" t="s">
        <v>134</v>
      </c>
      <c r="BK118" s="219">
        <f>BK119</f>
        <v>0</v>
      </c>
    </row>
    <row r="119" s="12" customFormat="1" ht="25.92" customHeight="1">
      <c r="A119" s="12"/>
      <c r="B119" s="220"/>
      <c r="C119" s="221"/>
      <c r="D119" s="222" t="s">
        <v>80</v>
      </c>
      <c r="E119" s="223" t="s">
        <v>1411</v>
      </c>
      <c r="F119" s="223" t="s">
        <v>1412</v>
      </c>
      <c r="G119" s="221"/>
      <c r="H119" s="221"/>
      <c r="I119" s="224"/>
      <c r="J119" s="225">
        <f>BK119</f>
        <v>0</v>
      </c>
      <c r="K119" s="221"/>
      <c r="L119" s="226"/>
      <c r="M119" s="227"/>
      <c r="N119" s="228"/>
      <c r="O119" s="228"/>
      <c r="P119" s="229">
        <f>P120</f>
        <v>0</v>
      </c>
      <c r="Q119" s="228"/>
      <c r="R119" s="229">
        <f>R120</f>
        <v>0</v>
      </c>
      <c r="S119" s="228"/>
      <c r="T119" s="230">
        <f>T120</f>
        <v>0</v>
      </c>
      <c r="U119" s="12"/>
      <c r="V119" s="12"/>
      <c r="W119" s="12"/>
      <c r="X119" s="12"/>
      <c r="Y119" s="12"/>
      <c r="Z119" s="12"/>
      <c r="AA119" s="12"/>
      <c r="AB119" s="12"/>
      <c r="AC119" s="12"/>
      <c r="AD119" s="12"/>
      <c r="AE119" s="12"/>
      <c r="AR119" s="231" t="s">
        <v>21</v>
      </c>
      <c r="AT119" s="232" t="s">
        <v>80</v>
      </c>
      <c r="AU119" s="232" t="s">
        <v>81</v>
      </c>
      <c r="AY119" s="231" t="s">
        <v>159</v>
      </c>
      <c r="BK119" s="233">
        <f>BK120</f>
        <v>0</v>
      </c>
    </row>
    <row r="120" s="12" customFormat="1" ht="22.8" customHeight="1">
      <c r="A120" s="12"/>
      <c r="B120" s="220"/>
      <c r="C120" s="221"/>
      <c r="D120" s="222" t="s">
        <v>80</v>
      </c>
      <c r="E120" s="234" t="s">
        <v>1413</v>
      </c>
      <c r="F120" s="234" t="s">
        <v>1414</v>
      </c>
      <c r="G120" s="221"/>
      <c r="H120" s="221"/>
      <c r="I120" s="224"/>
      <c r="J120" s="235">
        <f>BK120</f>
        <v>0</v>
      </c>
      <c r="K120" s="221"/>
      <c r="L120" s="226"/>
      <c r="M120" s="227"/>
      <c r="N120" s="228"/>
      <c r="O120" s="228"/>
      <c r="P120" s="229">
        <f>SUM(P121:P145)</f>
        <v>0</v>
      </c>
      <c r="Q120" s="228"/>
      <c r="R120" s="229">
        <f>SUM(R121:R145)</f>
        <v>0</v>
      </c>
      <c r="S120" s="228"/>
      <c r="T120" s="230">
        <f>SUM(T121:T145)</f>
        <v>0</v>
      </c>
      <c r="U120" s="12"/>
      <c r="V120" s="12"/>
      <c r="W120" s="12"/>
      <c r="X120" s="12"/>
      <c r="Y120" s="12"/>
      <c r="Z120" s="12"/>
      <c r="AA120" s="12"/>
      <c r="AB120" s="12"/>
      <c r="AC120" s="12"/>
      <c r="AD120" s="12"/>
      <c r="AE120" s="12"/>
      <c r="AR120" s="231" t="s">
        <v>21</v>
      </c>
      <c r="AT120" s="232" t="s">
        <v>80</v>
      </c>
      <c r="AU120" s="232" t="s">
        <v>89</v>
      </c>
      <c r="AY120" s="231" t="s">
        <v>159</v>
      </c>
      <c r="BK120" s="233">
        <f>SUM(BK121:BK145)</f>
        <v>0</v>
      </c>
    </row>
    <row r="121" s="2" customFormat="1" ht="16.5" customHeight="1">
      <c r="A121" s="38"/>
      <c r="B121" s="39"/>
      <c r="C121" s="236" t="s">
        <v>89</v>
      </c>
      <c r="D121" s="236" t="s">
        <v>161</v>
      </c>
      <c r="E121" s="237" t="s">
        <v>1415</v>
      </c>
      <c r="F121" s="238" t="s">
        <v>1416</v>
      </c>
      <c r="G121" s="239" t="s">
        <v>229</v>
      </c>
      <c r="H121" s="240">
        <v>50</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21</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1417</v>
      </c>
    </row>
    <row r="122" s="2" customFormat="1" ht="16.5" customHeight="1">
      <c r="A122" s="38"/>
      <c r="B122" s="39"/>
      <c r="C122" s="236" t="s">
        <v>21</v>
      </c>
      <c r="D122" s="236" t="s">
        <v>161</v>
      </c>
      <c r="E122" s="237" t="s">
        <v>1418</v>
      </c>
      <c r="F122" s="238" t="s">
        <v>1419</v>
      </c>
      <c r="G122" s="239" t="s">
        <v>229</v>
      </c>
      <c r="H122" s="240">
        <v>50</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21</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1420</v>
      </c>
    </row>
    <row r="123" s="2" customFormat="1" ht="16.5" customHeight="1">
      <c r="A123" s="38"/>
      <c r="B123" s="39"/>
      <c r="C123" s="236" t="s">
        <v>173</v>
      </c>
      <c r="D123" s="236" t="s">
        <v>161</v>
      </c>
      <c r="E123" s="237" t="s">
        <v>1421</v>
      </c>
      <c r="F123" s="238" t="s">
        <v>1422</v>
      </c>
      <c r="G123" s="239" t="s">
        <v>229</v>
      </c>
      <c r="H123" s="240">
        <v>50</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21</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1423</v>
      </c>
    </row>
    <row r="124" s="2" customFormat="1" ht="16.5" customHeight="1">
      <c r="A124" s="38"/>
      <c r="B124" s="39"/>
      <c r="C124" s="236" t="s">
        <v>165</v>
      </c>
      <c r="D124" s="236" t="s">
        <v>161</v>
      </c>
      <c r="E124" s="237" t="s">
        <v>1424</v>
      </c>
      <c r="F124" s="238" t="s">
        <v>1425</v>
      </c>
      <c r="G124" s="239" t="s">
        <v>1004</v>
      </c>
      <c r="H124" s="240">
        <v>1</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1426</v>
      </c>
    </row>
    <row r="125" s="2" customFormat="1" ht="16.5" customHeight="1">
      <c r="A125" s="38"/>
      <c r="B125" s="39"/>
      <c r="C125" s="236" t="s">
        <v>183</v>
      </c>
      <c r="D125" s="236" t="s">
        <v>161</v>
      </c>
      <c r="E125" s="237" t="s">
        <v>1427</v>
      </c>
      <c r="F125" s="238" t="s">
        <v>1428</v>
      </c>
      <c r="G125" s="239" t="s">
        <v>229</v>
      </c>
      <c r="H125" s="240">
        <v>50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1429</v>
      </c>
    </row>
    <row r="126" s="2" customFormat="1" ht="16.5" customHeight="1">
      <c r="A126" s="38"/>
      <c r="B126" s="39"/>
      <c r="C126" s="236" t="s">
        <v>188</v>
      </c>
      <c r="D126" s="236" t="s">
        <v>161</v>
      </c>
      <c r="E126" s="237" t="s">
        <v>1430</v>
      </c>
      <c r="F126" s="238" t="s">
        <v>1431</v>
      </c>
      <c r="G126" s="239" t="s">
        <v>1004</v>
      </c>
      <c r="H126" s="240">
        <v>10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1432</v>
      </c>
    </row>
    <row r="127" s="2" customFormat="1" ht="16.5" customHeight="1">
      <c r="A127" s="38"/>
      <c r="B127" s="39"/>
      <c r="C127" s="236" t="s">
        <v>196</v>
      </c>
      <c r="D127" s="236" t="s">
        <v>161</v>
      </c>
      <c r="E127" s="237" t="s">
        <v>1433</v>
      </c>
      <c r="F127" s="238" t="s">
        <v>1434</v>
      </c>
      <c r="G127" s="239" t="s">
        <v>1004</v>
      </c>
      <c r="H127" s="240">
        <v>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1435</v>
      </c>
    </row>
    <row r="128" s="2" customFormat="1" ht="16.5" customHeight="1">
      <c r="A128" s="38"/>
      <c r="B128" s="39"/>
      <c r="C128" s="236" t="s">
        <v>201</v>
      </c>
      <c r="D128" s="236" t="s">
        <v>161</v>
      </c>
      <c r="E128" s="237" t="s">
        <v>1436</v>
      </c>
      <c r="F128" s="238" t="s">
        <v>1437</v>
      </c>
      <c r="G128" s="239" t="s">
        <v>1004</v>
      </c>
      <c r="H128" s="240">
        <v>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1438</v>
      </c>
    </row>
    <row r="129" s="2" customFormat="1" ht="16.5" customHeight="1">
      <c r="A129" s="38"/>
      <c r="B129" s="39"/>
      <c r="C129" s="236" t="s">
        <v>207</v>
      </c>
      <c r="D129" s="236" t="s">
        <v>161</v>
      </c>
      <c r="E129" s="237" t="s">
        <v>1439</v>
      </c>
      <c r="F129" s="238" t="s">
        <v>1440</v>
      </c>
      <c r="G129" s="239" t="s">
        <v>1004</v>
      </c>
      <c r="H129" s="240">
        <v>1</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1441</v>
      </c>
    </row>
    <row r="130" s="2" customFormat="1" ht="16.5" customHeight="1">
      <c r="A130" s="38"/>
      <c r="B130" s="39"/>
      <c r="C130" s="236" t="s">
        <v>215</v>
      </c>
      <c r="D130" s="236" t="s">
        <v>161</v>
      </c>
      <c r="E130" s="237" t="s">
        <v>1442</v>
      </c>
      <c r="F130" s="238" t="s">
        <v>1443</v>
      </c>
      <c r="G130" s="239" t="s">
        <v>1004</v>
      </c>
      <c r="H130" s="240">
        <v>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1444</v>
      </c>
    </row>
    <row r="131" s="2" customFormat="1" ht="16.5" customHeight="1">
      <c r="A131" s="38"/>
      <c r="B131" s="39"/>
      <c r="C131" s="236" t="s">
        <v>221</v>
      </c>
      <c r="D131" s="236" t="s">
        <v>161</v>
      </c>
      <c r="E131" s="237" t="s">
        <v>1445</v>
      </c>
      <c r="F131" s="238" t="s">
        <v>1446</v>
      </c>
      <c r="G131" s="239" t="s">
        <v>1004</v>
      </c>
      <c r="H131" s="240">
        <v>5</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1447</v>
      </c>
    </row>
    <row r="132" s="2" customFormat="1" ht="16.5" customHeight="1">
      <c r="A132" s="38"/>
      <c r="B132" s="39"/>
      <c r="C132" s="236" t="s">
        <v>226</v>
      </c>
      <c r="D132" s="236" t="s">
        <v>161</v>
      </c>
      <c r="E132" s="237" t="s">
        <v>1448</v>
      </c>
      <c r="F132" s="238" t="s">
        <v>1449</v>
      </c>
      <c r="G132" s="239" t="s">
        <v>1004</v>
      </c>
      <c r="H132" s="240">
        <v>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1450</v>
      </c>
    </row>
    <row r="133" s="2" customFormat="1" ht="16.5" customHeight="1">
      <c r="A133" s="38"/>
      <c r="B133" s="39"/>
      <c r="C133" s="236" t="s">
        <v>232</v>
      </c>
      <c r="D133" s="236" t="s">
        <v>161</v>
      </c>
      <c r="E133" s="237" t="s">
        <v>1451</v>
      </c>
      <c r="F133" s="238" t="s">
        <v>1452</v>
      </c>
      <c r="G133" s="239" t="s">
        <v>1004</v>
      </c>
      <c r="H133" s="240">
        <v>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1453</v>
      </c>
    </row>
    <row r="134" s="2" customFormat="1" ht="16.5" customHeight="1">
      <c r="A134" s="38"/>
      <c r="B134" s="39"/>
      <c r="C134" s="236" t="s">
        <v>239</v>
      </c>
      <c r="D134" s="236" t="s">
        <v>161</v>
      </c>
      <c r="E134" s="237" t="s">
        <v>1454</v>
      </c>
      <c r="F134" s="238" t="s">
        <v>1455</v>
      </c>
      <c r="G134" s="239" t="s">
        <v>1004</v>
      </c>
      <c r="H134" s="240">
        <v>1</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1456</v>
      </c>
    </row>
    <row r="135" s="2" customFormat="1" ht="16.5" customHeight="1">
      <c r="A135" s="38"/>
      <c r="B135" s="39"/>
      <c r="C135" s="236" t="s">
        <v>8</v>
      </c>
      <c r="D135" s="236" t="s">
        <v>161</v>
      </c>
      <c r="E135" s="237" t="s">
        <v>1457</v>
      </c>
      <c r="F135" s="238" t="s">
        <v>1458</v>
      </c>
      <c r="G135" s="239" t="s">
        <v>1004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1459</v>
      </c>
    </row>
    <row r="136" s="2" customFormat="1" ht="16.5" customHeight="1">
      <c r="A136" s="38"/>
      <c r="B136" s="39"/>
      <c r="C136" s="236" t="s">
        <v>249</v>
      </c>
      <c r="D136" s="236" t="s">
        <v>161</v>
      </c>
      <c r="E136" s="237" t="s">
        <v>1460</v>
      </c>
      <c r="F136" s="238" t="s">
        <v>1461</v>
      </c>
      <c r="G136" s="239" t="s">
        <v>1004</v>
      </c>
      <c r="H136" s="240">
        <v>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1462</v>
      </c>
    </row>
    <row r="137" s="2" customFormat="1" ht="16.5" customHeight="1">
      <c r="A137" s="38"/>
      <c r="B137" s="39"/>
      <c r="C137" s="236" t="s">
        <v>253</v>
      </c>
      <c r="D137" s="236" t="s">
        <v>161</v>
      </c>
      <c r="E137" s="237" t="s">
        <v>1463</v>
      </c>
      <c r="F137" s="238" t="s">
        <v>1464</v>
      </c>
      <c r="G137" s="239" t="s">
        <v>1004</v>
      </c>
      <c r="H137" s="240">
        <v>1</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1465</v>
      </c>
    </row>
    <row r="138" s="2" customFormat="1" ht="16.5" customHeight="1">
      <c r="A138" s="38"/>
      <c r="B138" s="39"/>
      <c r="C138" s="236" t="s">
        <v>258</v>
      </c>
      <c r="D138" s="236" t="s">
        <v>161</v>
      </c>
      <c r="E138" s="237" t="s">
        <v>1466</v>
      </c>
      <c r="F138" s="238" t="s">
        <v>1467</v>
      </c>
      <c r="G138" s="239" t="s">
        <v>1004</v>
      </c>
      <c r="H138" s="240">
        <v>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1468</v>
      </c>
    </row>
    <row r="139" s="2" customFormat="1" ht="16.5" customHeight="1">
      <c r="A139" s="38"/>
      <c r="B139" s="39"/>
      <c r="C139" s="236" t="s">
        <v>262</v>
      </c>
      <c r="D139" s="236" t="s">
        <v>161</v>
      </c>
      <c r="E139" s="237" t="s">
        <v>1469</v>
      </c>
      <c r="F139" s="238" t="s">
        <v>1470</v>
      </c>
      <c r="G139" s="239" t="s">
        <v>1004</v>
      </c>
      <c r="H139" s="240">
        <v>2</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1471</v>
      </c>
    </row>
    <row r="140" s="2" customFormat="1" ht="16.5" customHeight="1">
      <c r="A140" s="38"/>
      <c r="B140" s="39"/>
      <c r="C140" s="236" t="s">
        <v>266</v>
      </c>
      <c r="D140" s="236" t="s">
        <v>161</v>
      </c>
      <c r="E140" s="237" t="s">
        <v>1472</v>
      </c>
      <c r="F140" s="238" t="s">
        <v>1473</v>
      </c>
      <c r="G140" s="239" t="s">
        <v>1004</v>
      </c>
      <c r="H140" s="240">
        <v>50</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1474</v>
      </c>
    </row>
    <row r="141" s="2" customFormat="1" ht="16.5" customHeight="1">
      <c r="A141" s="38"/>
      <c r="B141" s="39"/>
      <c r="C141" s="236" t="s">
        <v>7</v>
      </c>
      <c r="D141" s="236" t="s">
        <v>161</v>
      </c>
      <c r="E141" s="237" t="s">
        <v>1475</v>
      </c>
      <c r="F141" s="238" t="s">
        <v>1476</v>
      </c>
      <c r="G141" s="239" t="s">
        <v>229</v>
      </c>
      <c r="H141" s="240">
        <v>50</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1477</v>
      </c>
    </row>
    <row r="142" s="2" customFormat="1" ht="16.5" customHeight="1">
      <c r="A142" s="38"/>
      <c r="B142" s="39"/>
      <c r="C142" s="236" t="s">
        <v>276</v>
      </c>
      <c r="D142" s="236" t="s">
        <v>161</v>
      </c>
      <c r="E142" s="237" t="s">
        <v>1478</v>
      </c>
      <c r="F142" s="238" t="s">
        <v>1479</v>
      </c>
      <c r="G142" s="239" t="s">
        <v>229</v>
      </c>
      <c r="H142" s="240">
        <v>50</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1480</v>
      </c>
    </row>
    <row r="143" s="2" customFormat="1" ht="16.5" customHeight="1">
      <c r="A143" s="38"/>
      <c r="B143" s="39"/>
      <c r="C143" s="236" t="s">
        <v>282</v>
      </c>
      <c r="D143" s="236" t="s">
        <v>161</v>
      </c>
      <c r="E143" s="237" t="s">
        <v>1481</v>
      </c>
      <c r="F143" s="238" t="s">
        <v>1482</v>
      </c>
      <c r="G143" s="239" t="s">
        <v>1004</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1483</v>
      </c>
    </row>
    <row r="144" s="2" customFormat="1" ht="16.5" customHeight="1">
      <c r="A144" s="38"/>
      <c r="B144" s="39"/>
      <c r="C144" s="236" t="s">
        <v>287</v>
      </c>
      <c r="D144" s="236" t="s">
        <v>161</v>
      </c>
      <c r="E144" s="237" t="s">
        <v>1484</v>
      </c>
      <c r="F144" s="238" t="s">
        <v>1485</v>
      </c>
      <c r="G144" s="239" t="s">
        <v>1004</v>
      </c>
      <c r="H144" s="240">
        <v>2</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1486</v>
      </c>
    </row>
    <row r="145" s="2" customFormat="1" ht="16.5" customHeight="1">
      <c r="A145" s="38"/>
      <c r="B145" s="39"/>
      <c r="C145" s="236" t="s">
        <v>295</v>
      </c>
      <c r="D145" s="236" t="s">
        <v>161</v>
      </c>
      <c r="E145" s="237" t="s">
        <v>1487</v>
      </c>
      <c r="F145" s="238" t="s">
        <v>1488</v>
      </c>
      <c r="G145" s="239" t="s">
        <v>1004</v>
      </c>
      <c r="H145" s="240">
        <v>1</v>
      </c>
      <c r="I145" s="241"/>
      <c r="J145" s="242">
        <f>ROUND(I145*H145,2)</f>
        <v>0</v>
      </c>
      <c r="K145" s="243"/>
      <c r="L145" s="44"/>
      <c r="M145" s="287" t="s">
        <v>1</v>
      </c>
      <c r="N145" s="288" t="s">
        <v>46</v>
      </c>
      <c r="O145" s="289"/>
      <c r="P145" s="290">
        <f>O145*H145</f>
        <v>0</v>
      </c>
      <c r="Q145" s="290">
        <v>0</v>
      </c>
      <c r="R145" s="290">
        <f>Q145*H145</f>
        <v>0</v>
      </c>
      <c r="S145" s="290">
        <v>0</v>
      </c>
      <c r="T145" s="291">
        <f>S145*H145</f>
        <v>0</v>
      </c>
      <c r="U145" s="38"/>
      <c r="V145" s="38"/>
      <c r="W145" s="38"/>
      <c r="X145" s="38"/>
      <c r="Y145" s="38"/>
      <c r="Z145" s="38"/>
      <c r="AA145" s="38"/>
      <c r="AB145" s="38"/>
      <c r="AC145" s="38"/>
      <c r="AD145" s="38"/>
      <c r="AE145" s="38"/>
      <c r="AR145" s="248" t="s">
        <v>165</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1489</v>
      </c>
    </row>
    <row r="146" s="2" customFormat="1" ht="6.96" customHeight="1">
      <c r="A146" s="38"/>
      <c r="B146" s="66"/>
      <c r="C146" s="67"/>
      <c r="D146" s="67"/>
      <c r="E146" s="67"/>
      <c r="F146" s="67"/>
      <c r="G146" s="67"/>
      <c r="H146" s="67"/>
      <c r="I146" s="183"/>
      <c r="J146" s="67"/>
      <c r="K146" s="67"/>
      <c r="L146" s="44"/>
      <c r="M146" s="38"/>
      <c r="O146" s="38"/>
      <c r="P146" s="38"/>
      <c r="Q146" s="38"/>
      <c r="R146" s="38"/>
      <c r="S146" s="38"/>
      <c r="T146" s="38"/>
      <c r="U146" s="38"/>
      <c r="V146" s="38"/>
      <c r="W146" s="38"/>
      <c r="X146" s="38"/>
      <c r="Y146" s="38"/>
      <c r="Z146" s="38"/>
      <c r="AA146" s="38"/>
      <c r="AB146" s="38"/>
      <c r="AC146" s="38"/>
      <c r="AD146" s="38"/>
      <c r="AE146" s="38"/>
    </row>
  </sheetData>
  <sheetProtection sheet="1" autoFilter="0" formatColumns="0" formatRows="0" objects="1" scenarios="1" spinCount="100000" saltValue="tEbcZyeKLL0o2tCXH7lNvqnuWel5G75qzFnCZfJRET/OHFh1lSdhKGSMC/4bxfUdfbrAs7iotPS5LG/LdPRQ1g==" hashValue="XenCQUwX7OOcp4UTwukr9U8vNcLwDS2zjvubm6qnmUT6iHxDLD9H46Q66BwgP27b3NL4LLergccwRLVF6HCgjg==" algorithmName="SHA-512" password="CC35"/>
  <autoFilter ref="C117:K145"/>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117</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27" customHeight="1">
      <c r="A9" s="38"/>
      <c r="B9" s="44"/>
      <c r="C9" s="38"/>
      <c r="D9" s="38"/>
      <c r="E9" s="145" t="s">
        <v>1490</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1408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1408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ROUND((SUM(BE117:BE171)),  2)</f>
        <v>0</v>
      </c>
      <c r="G33" s="38"/>
      <c r="H33" s="38"/>
      <c r="I33" s="162">
        <v>0.20999999999999999</v>
      </c>
      <c r="J33" s="161">
        <f>ROUND(((SUM(BE117:BE171))*I33),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ROUND((SUM(BF117:BF171)),  2)</f>
        <v>0</v>
      </c>
      <c r="G34" s="38"/>
      <c r="H34" s="38"/>
      <c r="I34" s="162">
        <v>0.14999999999999999</v>
      </c>
      <c r="J34" s="161">
        <f>ROUND(((SUM(BF117:BF171))*I34),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ROUND((SUM(BG117:BG171)),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ROUND((SUM(BH117:BH171)),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ROUND((SUM(BI117:BI171)),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27" customHeight="1">
      <c r="A87" s="38"/>
      <c r="B87" s="39"/>
      <c r="C87" s="40"/>
      <c r="D87" s="40"/>
      <c r="E87" s="76" t="str">
        <f>E9</f>
        <v>SO 461B - SO 461B Přeložka sdělovacího vedení CETIN - přeložka podzemního kabelu u parkoviště</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Cetin</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Cetin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J117</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1491</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2" t="s">
        <v>144</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1"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 xml:space="preserve">822018  Odstavná a parkovací plocha u lékárny v Rotavě</v>
      </c>
      <c r="F107" s="31"/>
      <c r="G107" s="31"/>
      <c r="H107" s="31"/>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1" t="s">
        <v>128</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27" customHeight="1">
      <c r="A109" s="38"/>
      <c r="B109" s="39"/>
      <c r="C109" s="40"/>
      <c r="D109" s="40"/>
      <c r="E109" s="76" t="str">
        <f>E9</f>
        <v>SO 461B - SO 461B Přeložka sdělovacího vedení CETIN - přeložka podzemního kabelu u parkoviště</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22</v>
      </c>
      <c r="D111" s="40"/>
      <c r="E111" s="40"/>
      <c r="F111" s="26" t="str">
        <f>F12</f>
        <v>Rotava</v>
      </c>
      <c r="G111" s="40"/>
      <c r="H111" s="40"/>
      <c r="I111" s="147" t="s">
        <v>24</v>
      </c>
      <c r="J111" s="79" t="str">
        <f>IF(J12="","",J12)</f>
        <v>30. 6. 2019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1" t="s">
        <v>30</v>
      </c>
      <c r="D113" s="40"/>
      <c r="E113" s="40"/>
      <c r="F113" s="26" t="str">
        <f>E15</f>
        <v>Město Rotava</v>
      </c>
      <c r="G113" s="40"/>
      <c r="H113" s="40"/>
      <c r="I113" s="147" t="s">
        <v>36</v>
      </c>
      <c r="J113" s="36" t="str">
        <f>E21</f>
        <v>Cetin</v>
      </c>
      <c r="K113" s="40"/>
      <c r="L113" s="63"/>
      <c r="S113" s="38"/>
      <c r="T113" s="38"/>
      <c r="U113" s="38"/>
      <c r="V113" s="38"/>
      <c r="W113" s="38"/>
      <c r="X113" s="38"/>
      <c r="Y113" s="38"/>
      <c r="Z113" s="38"/>
      <c r="AA113" s="38"/>
      <c r="AB113" s="38"/>
      <c r="AC113" s="38"/>
      <c r="AD113" s="38"/>
      <c r="AE113" s="38"/>
    </row>
    <row r="114" s="2" customFormat="1" ht="15.15" customHeight="1">
      <c r="A114" s="38"/>
      <c r="B114" s="39"/>
      <c r="C114" s="31" t="s">
        <v>34</v>
      </c>
      <c r="D114" s="40"/>
      <c r="E114" s="40"/>
      <c r="F114" s="26" t="str">
        <f>IF(E18="","",E18)</f>
        <v>Vyplň údaj</v>
      </c>
      <c r="G114" s="40"/>
      <c r="H114" s="40"/>
      <c r="I114" s="147" t="s">
        <v>39</v>
      </c>
      <c r="J114" s="36" t="str">
        <f>E24</f>
        <v>Cetin</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1" customFormat="1" ht="29.28" customHeight="1">
      <c r="A116" s="207"/>
      <c r="B116" s="208"/>
      <c r="C116" s="209" t="s">
        <v>145</v>
      </c>
      <c r="D116" s="210" t="s">
        <v>66</v>
      </c>
      <c r="E116" s="210" t="s">
        <v>62</v>
      </c>
      <c r="F116" s="210" t="s">
        <v>63</v>
      </c>
      <c r="G116" s="210" t="s">
        <v>146</v>
      </c>
      <c r="H116" s="210" t="s">
        <v>147</v>
      </c>
      <c r="I116" s="211" t="s">
        <v>148</v>
      </c>
      <c r="J116" s="212" t="s">
        <v>132</v>
      </c>
      <c r="K116" s="213" t="s">
        <v>149</v>
      </c>
      <c r="L116" s="214"/>
      <c r="M116" s="100" t="s">
        <v>1</v>
      </c>
      <c r="N116" s="101" t="s">
        <v>45</v>
      </c>
      <c r="O116" s="101" t="s">
        <v>150</v>
      </c>
      <c r="P116" s="101" t="s">
        <v>151</v>
      </c>
      <c r="Q116" s="101" t="s">
        <v>152</v>
      </c>
      <c r="R116" s="101" t="s">
        <v>153</v>
      </c>
      <c r="S116" s="101" t="s">
        <v>154</v>
      </c>
      <c r="T116" s="102" t="s">
        <v>155</v>
      </c>
      <c r="U116" s="207"/>
      <c r="V116" s="207"/>
      <c r="W116" s="207"/>
      <c r="X116" s="207"/>
      <c r="Y116" s="207"/>
      <c r="Z116" s="207"/>
      <c r="AA116" s="207"/>
      <c r="AB116" s="207"/>
      <c r="AC116" s="207"/>
      <c r="AD116" s="207"/>
      <c r="AE116" s="207"/>
    </row>
    <row r="117" s="2" customFormat="1" ht="22.8" customHeight="1">
      <c r="A117" s="38"/>
      <c r="B117" s="39"/>
      <c r="C117" s="107" t="s">
        <v>156</v>
      </c>
      <c r="D117" s="40"/>
      <c r="E117" s="40"/>
      <c r="F117" s="40"/>
      <c r="G117" s="40"/>
      <c r="H117" s="40"/>
      <c r="I117" s="144"/>
      <c r="J117" s="215">
        <f>BK117</f>
        <v>0</v>
      </c>
      <c r="K117" s="40"/>
      <c r="L117" s="44"/>
      <c r="M117" s="103"/>
      <c r="N117" s="216"/>
      <c r="O117" s="104"/>
      <c r="P117" s="217">
        <f>P118</f>
        <v>0</v>
      </c>
      <c r="Q117" s="104"/>
      <c r="R117" s="217">
        <f>R118</f>
        <v>0</v>
      </c>
      <c r="S117" s="104"/>
      <c r="T117" s="218">
        <f>T118</f>
        <v>0</v>
      </c>
      <c r="U117" s="38"/>
      <c r="V117" s="38"/>
      <c r="W117" s="38"/>
      <c r="X117" s="38"/>
      <c r="Y117" s="38"/>
      <c r="Z117" s="38"/>
      <c r="AA117" s="38"/>
      <c r="AB117" s="38"/>
      <c r="AC117" s="38"/>
      <c r="AD117" s="38"/>
      <c r="AE117" s="38"/>
      <c r="AT117" s="16" t="s">
        <v>80</v>
      </c>
      <c r="AU117" s="16" t="s">
        <v>134</v>
      </c>
      <c r="BK117" s="219">
        <f>BK118</f>
        <v>0</v>
      </c>
    </row>
    <row r="118" s="12" customFormat="1" ht="25.92" customHeight="1">
      <c r="A118" s="12"/>
      <c r="B118" s="220"/>
      <c r="C118" s="221"/>
      <c r="D118" s="222" t="s">
        <v>80</v>
      </c>
      <c r="E118" s="223" t="s">
        <v>1413</v>
      </c>
      <c r="F118" s="223" t="s">
        <v>1492</v>
      </c>
      <c r="G118" s="221"/>
      <c r="H118" s="221"/>
      <c r="I118" s="224"/>
      <c r="J118" s="225">
        <f>BK118</f>
        <v>0</v>
      </c>
      <c r="K118" s="221"/>
      <c r="L118" s="226"/>
      <c r="M118" s="227"/>
      <c r="N118" s="228"/>
      <c r="O118" s="228"/>
      <c r="P118" s="229">
        <f>SUM(P119:P171)</f>
        <v>0</v>
      </c>
      <c r="Q118" s="228"/>
      <c r="R118" s="229">
        <f>SUM(R119:R171)</f>
        <v>0</v>
      </c>
      <c r="S118" s="228"/>
      <c r="T118" s="230">
        <f>SUM(T119:T171)</f>
        <v>0</v>
      </c>
      <c r="U118" s="12"/>
      <c r="V118" s="12"/>
      <c r="W118" s="12"/>
      <c r="X118" s="12"/>
      <c r="Y118" s="12"/>
      <c r="Z118" s="12"/>
      <c r="AA118" s="12"/>
      <c r="AB118" s="12"/>
      <c r="AC118" s="12"/>
      <c r="AD118" s="12"/>
      <c r="AE118" s="12"/>
      <c r="AR118" s="231" t="s">
        <v>21</v>
      </c>
      <c r="AT118" s="232" t="s">
        <v>80</v>
      </c>
      <c r="AU118" s="232" t="s">
        <v>81</v>
      </c>
      <c r="AY118" s="231" t="s">
        <v>159</v>
      </c>
      <c r="BK118" s="233">
        <f>SUM(BK119:BK171)</f>
        <v>0</v>
      </c>
    </row>
    <row r="119" s="2" customFormat="1" ht="16.5" customHeight="1">
      <c r="A119" s="38"/>
      <c r="B119" s="39"/>
      <c r="C119" s="236" t="s">
        <v>89</v>
      </c>
      <c r="D119" s="236" t="s">
        <v>161</v>
      </c>
      <c r="E119" s="237" t="s">
        <v>1493</v>
      </c>
      <c r="F119" s="238" t="s">
        <v>1494</v>
      </c>
      <c r="G119" s="239" t="s">
        <v>1495</v>
      </c>
      <c r="H119" s="240">
        <v>20275.240000000002</v>
      </c>
      <c r="I119" s="241"/>
      <c r="J119" s="242">
        <f>ROUND(I119*H119,2)</f>
        <v>0</v>
      </c>
      <c r="K119" s="243"/>
      <c r="L119" s="44"/>
      <c r="M119" s="244" t="s">
        <v>1</v>
      </c>
      <c r="N119" s="245" t="s">
        <v>46</v>
      </c>
      <c r="O119" s="91"/>
      <c r="P119" s="246">
        <f>O119*H119</f>
        <v>0</v>
      </c>
      <c r="Q119" s="246">
        <v>0</v>
      </c>
      <c r="R119" s="246">
        <f>Q119*H119</f>
        <v>0</v>
      </c>
      <c r="S119" s="246">
        <v>0</v>
      </c>
      <c r="T119" s="247">
        <f>S119*H119</f>
        <v>0</v>
      </c>
      <c r="U119" s="38"/>
      <c r="V119" s="38"/>
      <c r="W119" s="38"/>
      <c r="X119" s="38"/>
      <c r="Y119" s="38"/>
      <c r="Z119" s="38"/>
      <c r="AA119" s="38"/>
      <c r="AB119" s="38"/>
      <c r="AC119" s="38"/>
      <c r="AD119" s="38"/>
      <c r="AE119" s="38"/>
      <c r="AR119" s="248" t="s">
        <v>165</v>
      </c>
      <c r="AT119" s="248" t="s">
        <v>161</v>
      </c>
      <c r="AU119" s="248" t="s">
        <v>89</v>
      </c>
      <c r="AY119" s="16" t="s">
        <v>159</v>
      </c>
      <c r="BE119" s="249">
        <f>IF(N119="základní",J119,0)</f>
        <v>0</v>
      </c>
      <c r="BF119" s="249">
        <f>IF(N119="snížená",J119,0)</f>
        <v>0</v>
      </c>
      <c r="BG119" s="249">
        <f>IF(N119="zákl. přenesená",J119,0)</f>
        <v>0</v>
      </c>
      <c r="BH119" s="249">
        <f>IF(N119="sníž. přenesená",J119,0)</f>
        <v>0</v>
      </c>
      <c r="BI119" s="249">
        <f>IF(N119="nulová",J119,0)</f>
        <v>0</v>
      </c>
      <c r="BJ119" s="16" t="s">
        <v>89</v>
      </c>
      <c r="BK119" s="249">
        <f>ROUND(I119*H119,2)</f>
        <v>0</v>
      </c>
      <c r="BL119" s="16" t="s">
        <v>165</v>
      </c>
      <c r="BM119" s="248" t="s">
        <v>1496</v>
      </c>
    </row>
    <row r="120" s="2" customFormat="1" ht="16.5" customHeight="1">
      <c r="A120" s="38"/>
      <c r="B120" s="39"/>
      <c r="C120" s="236" t="s">
        <v>21</v>
      </c>
      <c r="D120" s="236" t="s">
        <v>161</v>
      </c>
      <c r="E120" s="237" t="s">
        <v>1497</v>
      </c>
      <c r="F120" s="238" t="s">
        <v>1498</v>
      </c>
      <c r="G120" s="239" t="s">
        <v>1004</v>
      </c>
      <c r="H120" s="240">
        <v>1</v>
      </c>
      <c r="I120" s="241"/>
      <c r="J120" s="242">
        <f>ROUND(I120*H120,2)</f>
        <v>0</v>
      </c>
      <c r="K120" s="243"/>
      <c r="L120" s="44"/>
      <c r="M120" s="244" t="s">
        <v>1</v>
      </c>
      <c r="N120" s="245" t="s">
        <v>46</v>
      </c>
      <c r="O120" s="91"/>
      <c r="P120" s="246">
        <f>O120*H120</f>
        <v>0</v>
      </c>
      <c r="Q120" s="246">
        <v>0</v>
      </c>
      <c r="R120" s="246">
        <f>Q120*H120</f>
        <v>0</v>
      </c>
      <c r="S120" s="246">
        <v>0</v>
      </c>
      <c r="T120" s="247">
        <f>S120*H120</f>
        <v>0</v>
      </c>
      <c r="U120" s="38"/>
      <c r="V120" s="38"/>
      <c r="W120" s="38"/>
      <c r="X120" s="38"/>
      <c r="Y120" s="38"/>
      <c r="Z120" s="38"/>
      <c r="AA120" s="38"/>
      <c r="AB120" s="38"/>
      <c r="AC120" s="38"/>
      <c r="AD120" s="38"/>
      <c r="AE120" s="38"/>
      <c r="AR120" s="248" t="s">
        <v>165</v>
      </c>
      <c r="AT120" s="248" t="s">
        <v>161</v>
      </c>
      <c r="AU120" s="248" t="s">
        <v>89</v>
      </c>
      <c r="AY120" s="16" t="s">
        <v>159</v>
      </c>
      <c r="BE120" s="249">
        <f>IF(N120="základní",J120,0)</f>
        <v>0</v>
      </c>
      <c r="BF120" s="249">
        <f>IF(N120="snížená",J120,0)</f>
        <v>0</v>
      </c>
      <c r="BG120" s="249">
        <f>IF(N120="zákl. přenesená",J120,0)</f>
        <v>0</v>
      </c>
      <c r="BH120" s="249">
        <f>IF(N120="sníž. přenesená",J120,0)</f>
        <v>0</v>
      </c>
      <c r="BI120" s="249">
        <f>IF(N120="nulová",J120,0)</f>
        <v>0</v>
      </c>
      <c r="BJ120" s="16" t="s">
        <v>89</v>
      </c>
      <c r="BK120" s="249">
        <f>ROUND(I120*H120,2)</f>
        <v>0</v>
      </c>
      <c r="BL120" s="16" t="s">
        <v>165</v>
      </c>
      <c r="BM120" s="248" t="s">
        <v>1499</v>
      </c>
    </row>
    <row r="121" s="2" customFormat="1" ht="16.5" customHeight="1">
      <c r="A121" s="38"/>
      <c r="B121" s="39"/>
      <c r="C121" s="236" t="s">
        <v>173</v>
      </c>
      <c r="D121" s="236" t="s">
        <v>161</v>
      </c>
      <c r="E121" s="237" t="s">
        <v>1500</v>
      </c>
      <c r="F121" s="238" t="s">
        <v>1501</v>
      </c>
      <c r="G121" s="239" t="s">
        <v>1004</v>
      </c>
      <c r="H121" s="240">
        <v>1</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1502</v>
      </c>
    </row>
    <row r="122" s="2" customFormat="1" ht="16.5" customHeight="1">
      <c r="A122" s="38"/>
      <c r="B122" s="39"/>
      <c r="C122" s="236" t="s">
        <v>165</v>
      </c>
      <c r="D122" s="236" t="s">
        <v>161</v>
      </c>
      <c r="E122" s="237" t="s">
        <v>1503</v>
      </c>
      <c r="F122" s="238" t="s">
        <v>1504</v>
      </c>
      <c r="G122" s="239" t="s">
        <v>229</v>
      </c>
      <c r="H122" s="240">
        <v>20</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1505</v>
      </c>
    </row>
    <row r="123" s="2" customFormat="1" ht="16.5" customHeight="1">
      <c r="A123" s="38"/>
      <c r="B123" s="39"/>
      <c r="C123" s="236" t="s">
        <v>183</v>
      </c>
      <c r="D123" s="236" t="s">
        <v>161</v>
      </c>
      <c r="E123" s="237" t="s">
        <v>1506</v>
      </c>
      <c r="F123" s="238" t="s">
        <v>1507</v>
      </c>
      <c r="G123" s="239" t="s">
        <v>229</v>
      </c>
      <c r="H123" s="240">
        <v>10</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89</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1508</v>
      </c>
    </row>
    <row r="124" s="2" customFormat="1" ht="16.5" customHeight="1">
      <c r="A124" s="38"/>
      <c r="B124" s="39"/>
      <c r="C124" s="236" t="s">
        <v>188</v>
      </c>
      <c r="D124" s="236" t="s">
        <v>161</v>
      </c>
      <c r="E124" s="237" t="s">
        <v>1415</v>
      </c>
      <c r="F124" s="238" t="s">
        <v>1416</v>
      </c>
      <c r="G124" s="239" t="s">
        <v>229</v>
      </c>
      <c r="H124" s="240">
        <v>150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89</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1509</v>
      </c>
    </row>
    <row r="125" s="2" customFormat="1" ht="16.5" customHeight="1">
      <c r="A125" s="38"/>
      <c r="B125" s="39"/>
      <c r="C125" s="236" t="s">
        <v>196</v>
      </c>
      <c r="D125" s="236" t="s">
        <v>161</v>
      </c>
      <c r="E125" s="237" t="s">
        <v>1510</v>
      </c>
      <c r="F125" s="238" t="s">
        <v>1511</v>
      </c>
      <c r="G125" s="239" t="s">
        <v>229</v>
      </c>
      <c r="H125" s="240">
        <v>10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89</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1512</v>
      </c>
    </row>
    <row r="126" s="2" customFormat="1" ht="16.5" customHeight="1">
      <c r="A126" s="38"/>
      <c r="B126" s="39"/>
      <c r="C126" s="236" t="s">
        <v>201</v>
      </c>
      <c r="D126" s="236" t="s">
        <v>161</v>
      </c>
      <c r="E126" s="237" t="s">
        <v>1418</v>
      </c>
      <c r="F126" s="238" t="s">
        <v>1419</v>
      </c>
      <c r="G126" s="239" t="s">
        <v>229</v>
      </c>
      <c r="H126" s="240">
        <v>170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1513</v>
      </c>
    </row>
    <row r="127" s="2" customFormat="1" ht="16.5" customHeight="1">
      <c r="A127" s="38"/>
      <c r="B127" s="39"/>
      <c r="C127" s="236" t="s">
        <v>207</v>
      </c>
      <c r="D127" s="236" t="s">
        <v>161</v>
      </c>
      <c r="E127" s="237" t="s">
        <v>1514</v>
      </c>
      <c r="F127" s="238" t="s">
        <v>1515</v>
      </c>
      <c r="G127" s="239" t="s">
        <v>1004</v>
      </c>
      <c r="H127" s="240">
        <v>2</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1516</v>
      </c>
    </row>
    <row r="128" s="2" customFormat="1" ht="16.5" customHeight="1">
      <c r="A128" s="38"/>
      <c r="B128" s="39"/>
      <c r="C128" s="236" t="s">
        <v>215</v>
      </c>
      <c r="D128" s="236" t="s">
        <v>161</v>
      </c>
      <c r="E128" s="237" t="s">
        <v>1421</v>
      </c>
      <c r="F128" s="238" t="s">
        <v>1422</v>
      </c>
      <c r="G128" s="239" t="s">
        <v>229</v>
      </c>
      <c r="H128" s="240">
        <v>90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89</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1517</v>
      </c>
    </row>
    <row r="129" s="2" customFormat="1" ht="16.5" customHeight="1">
      <c r="A129" s="38"/>
      <c r="B129" s="39"/>
      <c r="C129" s="236" t="s">
        <v>221</v>
      </c>
      <c r="D129" s="236" t="s">
        <v>161</v>
      </c>
      <c r="E129" s="237" t="s">
        <v>1518</v>
      </c>
      <c r="F129" s="238" t="s">
        <v>1519</v>
      </c>
      <c r="G129" s="239" t="s">
        <v>1004</v>
      </c>
      <c r="H129" s="240">
        <v>4</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89</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1520</v>
      </c>
    </row>
    <row r="130" s="2" customFormat="1" ht="16.5" customHeight="1">
      <c r="A130" s="38"/>
      <c r="B130" s="39"/>
      <c r="C130" s="236" t="s">
        <v>226</v>
      </c>
      <c r="D130" s="236" t="s">
        <v>161</v>
      </c>
      <c r="E130" s="237" t="s">
        <v>1521</v>
      </c>
      <c r="F130" s="238" t="s">
        <v>1522</v>
      </c>
      <c r="G130" s="239" t="s">
        <v>1004</v>
      </c>
      <c r="H130" s="240">
        <v>71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89</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1523</v>
      </c>
    </row>
    <row r="131" s="2" customFormat="1" ht="16.5" customHeight="1">
      <c r="A131" s="38"/>
      <c r="B131" s="39"/>
      <c r="C131" s="236" t="s">
        <v>232</v>
      </c>
      <c r="D131" s="236" t="s">
        <v>161</v>
      </c>
      <c r="E131" s="237" t="s">
        <v>1524</v>
      </c>
      <c r="F131" s="238" t="s">
        <v>1525</v>
      </c>
      <c r="G131" s="239" t="s">
        <v>1004</v>
      </c>
      <c r="H131" s="240">
        <v>71</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1526</v>
      </c>
    </row>
    <row r="132" s="2" customFormat="1" ht="16.5" customHeight="1">
      <c r="A132" s="38"/>
      <c r="B132" s="39"/>
      <c r="C132" s="236" t="s">
        <v>239</v>
      </c>
      <c r="D132" s="236" t="s">
        <v>161</v>
      </c>
      <c r="E132" s="237" t="s">
        <v>1527</v>
      </c>
      <c r="F132" s="238" t="s">
        <v>1528</v>
      </c>
      <c r="G132" s="239" t="s">
        <v>1004</v>
      </c>
      <c r="H132" s="240">
        <v>4</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1529</v>
      </c>
    </row>
    <row r="133" s="2" customFormat="1" ht="16.5" customHeight="1">
      <c r="A133" s="38"/>
      <c r="B133" s="39"/>
      <c r="C133" s="236" t="s">
        <v>8</v>
      </c>
      <c r="D133" s="236" t="s">
        <v>161</v>
      </c>
      <c r="E133" s="237" t="s">
        <v>1530</v>
      </c>
      <c r="F133" s="238" t="s">
        <v>1531</v>
      </c>
      <c r="G133" s="239" t="s">
        <v>1004</v>
      </c>
      <c r="H133" s="240">
        <v>4</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89</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1532</v>
      </c>
    </row>
    <row r="134" s="2" customFormat="1" ht="16.5" customHeight="1">
      <c r="A134" s="38"/>
      <c r="B134" s="39"/>
      <c r="C134" s="236" t="s">
        <v>249</v>
      </c>
      <c r="D134" s="236" t="s">
        <v>161</v>
      </c>
      <c r="E134" s="237" t="s">
        <v>1533</v>
      </c>
      <c r="F134" s="238" t="s">
        <v>1534</v>
      </c>
      <c r="G134" s="239" t="s">
        <v>1004</v>
      </c>
      <c r="H134" s="240">
        <v>145</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89</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1535</v>
      </c>
    </row>
    <row r="135" s="2" customFormat="1" ht="16.5" customHeight="1">
      <c r="A135" s="38"/>
      <c r="B135" s="39"/>
      <c r="C135" s="236" t="s">
        <v>253</v>
      </c>
      <c r="D135" s="236" t="s">
        <v>161</v>
      </c>
      <c r="E135" s="237" t="s">
        <v>1536</v>
      </c>
      <c r="F135" s="238" t="s">
        <v>1537</v>
      </c>
      <c r="G135" s="239" t="s">
        <v>1004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89</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1538</v>
      </c>
    </row>
    <row r="136" s="2" customFormat="1" ht="16.5" customHeight="1">
      <c r="A136" s="38"/>
      <c r="B136" s="39"/>
      <c r="C136" s="236" t="s">
        <v>258</v>
      </c>
      <c r="D136" s="236" t="s">
        <v>161</v>
      </c>
      <c r="E136" s="237" t="s">
        <v>1539</v>
      </c>
      <c r="F136" s="238" t="s">
        <v>1540</v>
      </c>
      <c r="G136" s="239" t="s">
        <v>1004</v>
      </c>
      <c r="H136" s="240">
        <v>6</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1541</v>
      </c>
    </row>
    <row r="137" s="2" customFormat="1" ht="16.5" customHeight="1">
      <c r="A137" s="38"/>
      <c r="B137" s="39"/>
      <c r="C137" s="236" t="s">
        <v>262</v>
      </c>
      <c r="D137" s="236" t="s">
        <v>161</v>
      </c>
      <c r="E137" s="237" t="s">
        <v>1427</v>
      </c>
      <c r="F137" s="238" t="s">
        <v>1542</v>
      </c>
      <c r="G137" s="239" t="s">
        <v>229</v>
      </c>
      <c r="H137" s="240">
        <v>185</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89</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1543</v>
      </c>
    </row>
    <row r="138" s="2" customFormat="1" ht="16.5" customHeight="1">
      <c r="A138" s="38"/>
      <c r="B138" s="39"/>
      <c r="C138" s="236" t="s">
        <v>266</v>
      </c>
      <c r="D138" s="236" t="s">
        <v>161</v>
      </c>
      <c r="E138" s="237" t="s">
        <v>1544</v>
      </c>
      <c r="F138" s="238" t="s">
        <v>1545</v>
      </c>
      <c r="G138" s="239" t="s">
        <v>229</v>
      </c>
      <c r="H138" s="240">
        <v>150</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89</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1546</v>
      </c>
    </row>
    <row r="139" s="2" customFormat="1" ht="16.5" customHeight="1">
      <c r="A139" s="38"/>
      <c r="B139" s="39"/>
      <c r="C139" s="236" t="s">
        <v>7</v>
      </c>
      <c r="D139" s="236" t="s">
        <v>161</v>
      </c>
      <c r="E139" s="237" t="s">
        <v>1430</v>
      </c>
      <c r="F139" s="238" t="s">
        <v>1431</v>
      </c>
      <c r="G139" s="239" t="s">
        <v>1004</v>
      </c>
      <c r="H139" s="240">
        <v>5</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89</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1547</v>
      </c>
    </row>
    <row r="140" s="2" customFormat="1" ht="16.5" customHeight="1">
      <c r="A140" s="38"/>
      <c r="B140" s="39"/>
      <c r="C140" s="236" t="s">
        <v>276</v>
      </c>
      <c r="D140" s="236" t="s">
        <v>161</v>
      </c>
      <c r="E140" s="237" t="s">
        <v>1433</v>
      </c>
      <c r="F140" s="238" t="s">
        <v>1548</v>
      </c>
      <c r="G140" s="239" t="s">
        <v>1004</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89</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1549</v>
      </c>
    </row>
    <row r="141" s="2" customFormat="1" ht="16.5" customHeight="1">
      <c r="A141" s="38"/>
      <c r="B141" s="39"/>
      <c r="C141" s="236" t="s">
        <v>282</v>
      </c>
      <c r="D141" s="236" t="s">
        <v>161</v>
      </c>
      <c r="E141" s="237" t="s">
        <v>1550</v>
      </c>
      <c r="F141" s="238" t="s">
        <v>1551</v>
      </c>
      <c r="G141" s="239" t="s">
        <v>1004</v>
      </c>
      <c r="H141" s="240">
        <v>1</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1552</v>
      </c>
    </row>
    <row r="142" s="2" customFormat="1" ht="16.5" customHeight="1">
      <c r="A142" s="38"/>
      <c r="B142" s="39"/>
      <c r="C142" s="236" t="s">
        <v>287</v>
      </c>
      <c r="D142" s="236" t="s">
        <v>161</v>
      </c>
      <c r="E142" s="237" t="s">
        <v>1553</v>
      </c>
      <c r="F142" s="238" t="s">
        <v>1554</v>
      </c>
      <c r="G142" s="239" t="s">
        <v>1004</v>
      </c>
      <c r="H142" s="240">
        <v>1</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89</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1555</v>
      </c>
    </row>
    <row r="143" s="2" customFormat="1" ht="16.5" customHeight="1">
      <c r="A143" s="38"/>
      <c r="B143" s="39"/>
      <c r="C143" s="236" t="s">
        <v>295</v>
      </c>
      <c r="D143" s="236" t="s">
        <v>161</v>
      </c>
      <c r="E143" s="237" t="s">
        <v>1445</v>
      </c>
      <c r="F143" s="238" t="s">
        <v>1446</v>
      </c>
      <c r="G143" s="239" t="s">
        <v>1004</v>
      </c>
      <c r="H143" s="240">
        <v>5</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89</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1556</v>
      </c>
    </row>
    <row r="144" s="2" customFormat="1" ht="16.5" customHeight="1">
      <c r="A144" s="38"/>
      <c r="B144" s="39"/>
      <c r="C144" s="236" t="s">
        <v>299</v>
      </c>
      <c r="D144" s="236" t="s">
        <v>161</v>
      </c>
      <c r="E144" s="237" t="s">
        <v>1448</v>
      </c>
      <c r="F144" s="238" t="s">
        <v>1449</v>
      </c>
      <c r="G144" s="239" t="s">
        <v>1004</v>
      </c>
      <c r="H144" s="240">
        <v>1</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89</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1557</v>
      </c>
    </row>
    <row r="145" s="2" customFormat="1" ht="16.5" customHeight="1">
      <c r="A145" s="38"/>
      <c r="B145" s="39"/>
      <c r="C145" s="236" t="s">
        <v>303</v>
      </c>
      <c r="D145" s="236" t="s">
        <v>161</v>
      </c>
      <c r="E145" s="237" t="s">
        <v>1558</v>
      </c>
      <c r="F145" s="238" t="s">
        <v>1559</v>
      </c>
      <c r="G145" s="239" t="s">
        <v>229</v>
      </c>
      <c r="H145" s="240">
        <v>70</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89</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1560</v>
      </c>
    </row>
    <row r="146" s="2" customFormat="1" ht="24" customHeight="1">
      <c r="A146" s="38"/>
      <c r="B146" s="39"/>
      <c r="C146" s="236" t="s">
        <v>307</v>
      </c>
      <c r="D146" s="236" t="s">
        <v>161</v>
      </c>
      <c r="E146" s="237" t="s">
        <v>1561</v>
      </c>
      <c r="F146" s="238" t="s">
        <v>1562</v>
      </c>
      <c r="G146" s="239" t="s">
        <v>1004</v>
      </c>
      <c r="H146" s="240">
        <v>1</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1563</v>
      </c>
    </row>
    <row r="147" s="2" customFormat="1" ht="16.5" customHeight="1">
      <c r="A147" s="38"/>
      <c r="B147" s="39"/>
      <c r="C147" s="236" t="s">
        <v>311</v>
      </c>
      <c r="D147" s="236" t="s">
        <v>161</v>
      </c>
      <c r="E147" s="237" t="s">
        <v>1564</v>
      </c>
      <c r="F147" s="238" t="s">
        <v>1565</v>
      </c>
      <c r="G147" s="239" t="s">
        <v>1004</v>
      </c>
      <c r="H147" s="240">
        <v>1</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89</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1566</v>
      </c>
    </row>
    <row r="148" s="2" customFormat="1" ht="16.5" customHeight="1">
      <c r="A148" s="38"/>
      <c r="B148" s="39"/>
      <c r="C148" s="236" t="s">
        <v>318</v>
      </c>
      <c r="D148" s="236" t="s">
        <v>161</v>
      </c>
      <c r="E148" s="237" t="s">
        <v>1567</v>
      </c>
      <c r="F148" s="238" t="s">
        <v>1568</v>
      </c>
      <c r="G148" s="239" t="s">
        <v>1004</v>
      </c>
      <c r="H148" s="240">
        <v>2</v>
      </c>
      <c r="I148" s="241"/>
      <c r="J148" s="242">
        <f>ROUND(I148*H148,2)</f>
        <v>0</v>
      </c>
      <c r="K148" s="243"/>
      <c r="L148" s="44"/>
      <c r="M148" s="244" t="s">
        <v>1</v>
      </c>
      <c r="N148" s="245" t="s">
        <v>46</v>
      </c>
      <c r="O148" s="91"/>
      <c r="P148" s="246">
        <f>O148*H148</f>
        <v>0</v>
      </c>
      <c r="Q148" s="246">
        <v>0</v>
      </c>
      <c r="R148" s="246">
        <f>Q148*H148</f>
        <v>0</v>
      </c>
      <c r="S148" s="246">
        <v>0</v>
      </c>
      <c r="T148" s="247">
        <f>S148*H148</f>
        <v>0</v>
      </c>
      <c r="U148" s="38"/>
      <c r="V148" s="38"/>
      <c r="W148" s="38"/>
      <c r="X148" s="38"/>
      <c r="Y148" s="38"/>
      <c r="Z148" s="38"/>
      <c r="AA148" s="38"/>
      <c r="AB148" s="38"/>
      <c r="AC148" s="38"/>
      <c r="AD148" s="38"/>
      <c r="AE148" s="38"/>
      <c r="AR148" s="248" t="s">
        <v>165</v>
      </c>
      <c r="AT148" s="248" t="s">
        <v>161</v>
      </c>
      <c r="AU148" s="248" t="s">
        <v>89</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1569</v>
      </c>
    </row>
    <row r="149" s="2" customFormat="1" ht="16.5" customHeight="1">
      <c r="A149" s="38"/>
      <c r="B149" s="39"/>
      <c r="C149" s="236" t="s">
        <v>324</v>
      </c>
      <c r="D149" s="236" t="s">
        <v>161</v>
      </c>
      <c r="E149" s="237" t="s">
        <v>1466</v>
      </c>
      <c r="F149" s="238" t="s">
        <v>1570</v>
      </c>
      <c r="G149" s="239" t="s">
        <v>1004</v>
      </c>
      <c r="H149" s="240">
        <v>1</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1571</v>
      </c>
    </row>
    <row r="150" s="2" customFormat="1" ht="16.5" customHeight="1">
      <c r="A150" s="38"/>
      <c r="B150" s="39"/>
      <c r="C150" s="236" t="s">
        <v>330</v>
      </c>
      <c r="D150" s="236" t="s">
        <v>161</v>
      </c>
      <c r="E150" s="237" t="s">
        <v>1469</v>
      </c>
      <c r="F150" s="238" t="s">
        <v>1572</v>
      </c>
      <c r="G150" s="239" t="s">
        <v>1004</v>
      </c>
      <c r="H150" s="240">
        <v>2</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1573</v>
      </c>
    </row>
    <row r="151" s="2" customFormat="1" ht="16.5" customHeight="1">
      <c r="A151" s="38"/>
      <c r="B151" s="39"/>
      <c r="C151" s="236" t="s">
        <v>335</v>
      </c>
      <c r="D151" s="236" t="s">
        <v>161</v>
      </c>
      <c r="E151" s="237" t="s">
        <v>1472</v>
      </c>
      <c r="F151" s="238" t="s">
        <v>1574</v>
      </c>
      <c r="G151" s="239" t="s">
        <v>1004</v>
      </c>
      <c r="H151" s="240">
        <v>160</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1575</v>
      </c>
    </row>
    <row r="152" s="2" customFormat="1" ht="16.5" customHeight="1">
      <c r="A152" s="38"/>
      <c r="B152" s="39"/>
      <c r="C152" s="236" t="s">
        <v>342</v>
      </c>
      <c r="D152" s="236" t="s">
        <v>161</v>
      </c>
      <c r="E152" s="237" t="s">
        <v>1475</v>
      </c>
      <c r="F152" s="238" t="s">
        <v>1576</v>
      </c>
      <c r="G152" s="239" t="s">
        <v>229</v>
      </c>
      <c r="H152" s="240">
        <v>170</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1577</v>
      </c>
    </row>
    <row r="153" s="2" customFormat="1" ht="16.5" customHeight="1">
      <c r="A153" s="38"/>
      <c r="B153" s="39"/>
      <c r="C153" s="236" t="s">
        <v>347</v>
      </c>
      <c r="D153" s="236" t="s">
        <v>161</v>
      </c>
      <c r="E153" s="237" t="s">
        <v>1578</v>
      </c>
      <c r="F153" s="238" t="s">
        <v>1579</v>
      </c>
      <c r="G153" s="239" t="s">
        <v>229</v>
      </c>
      <c r="H153" s="240">
        <v>75</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1580</v>
      </c>
    </row>
    <row r="154" s="2" customFormat="1" ht="16.5" customHeight="1">
      <c r="A154" s="38"/>
      <c r="B154" s="39"/>
      <c r="C154" s="236" t="s">
        <v>351</v>
      </c>
      <c r="D154" s="236" t="s">
        <v>161</v>
      </c>
      <c r="E154" s="237" t="s">
        <v>1581</v>
      </c>
      <c r="F154" s="238" t="s">
        <v>1582</v>
      </c>
      <c r="G154" s="239" t="s">
        <v>229</v>
      </c>
      <c r="H154" s="240">
        <v>75</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1583</v>
      </c>
    </row>
    <row r="155" s="2" customFormat="1" ht="16.5" customHeight="1">
      <c r="A155" s="38"/>
      <c r="B155" s="39"/>
      <c r="C155" s="236" t="s">
        <v>356</v>
      </c>
      <c r="D155" s="236" t="s">
        <v>161</v>
      </c>
      <c r="E155" s="237" t="s">
        <v>1584</v>
      </c>
      <c r="F155" s="238" t="s">
        <v>1585</v>
      </c>
      <c r="G155" s="239" t="s">
        <v>229</v>
      </c>
      <c r="H155" s="240">
        <v>75</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1586</v>
      </c>
    </row>
    <row r="156" s="2" customFormat="1" ht="16.5" customHeight="1">
      <c r="A156" s="38"/>
      <c r="B156" s="39"/>
      <c r="C156" s="236" t="s">
        <v>360</v>
      </c>
      <c r="D156" s="236" t="s">
        <v>161</v>
      </c>
      <c r="E156" s="237" t="s">
        <v>1478</v>
      </c>
      <c r="F156" s="238" t="s">
        <v>1479</v>
      </c>
      <c r="G156" s="239" t="s">
        <v>229</v>
      </c>
      <c r="H156" s="240">
        <v>110</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1587</v>
      </c>
    </row>
    <row r="157" s="2" customFormat="1" ht="16.5" customHeight="1">
      <c r="A157" s="38"/>
      <c r="B157" s="39"/>
      <c r="C157" s="236" t="s">
        <v>366</v>
      </c>
      <c r="D157" s="236" t="s">
        <v>161</v>
      </c>
      <c r="E157" s="237" t="s">
        <v>1588</v>
      </c>
      <c r="F157" s="238" t="s">
        <v>1589</v>
      </c>
      <c r="G157" s="239" t="s">
        <v>1004</v>
      </c>
      <c r="H157" s="240">
        <v>20</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1590</v>
      </c>
    </row>
    <row r="158" s="2" customFormat="1" ht="16.5" customHeight="1">
      <c r="A158" s="38"/>
      <c r="B158" s="39"/>
      <c r="C158" s="236" t="s">
        <v>372</v>
      </c>
      <c r="D158" s="236" t="s">
        <v>161</v>
      </c>
      <c r="E158" s="237" t="s">
        <v>1591</v>
      </c>
      <c r="F158" s="238" t="s">
        <v>1592</v>
      </c>
      <c r="G158" s="239" t="s">
        <v>1004</v>
      </c>
      <c r="H158" s="240">
        <v>2</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1593</v>
      </c>
    </row>
    <row r="159" s="2" customFormat="1" ht="16.5" customHeight="1">
      <c r="A159" s="38"/>
      <c r="B159" s="39"/>
      <c r="C159" s="236" t="s">
        <v>378</v>
      </c>
      <c r="D159" s="236" t="s">
        <v>161</v>
      </c>
      <c r="E159" s="237" t="s">
        <v>1594</v>
      </c>
      <c r="F159" s="238" t="s">
        <v>1595</v>
      </c>
      <c r="G159" s="239" t="s">
        <v>1004</v>
      </c>
      <c r="H159" s="240">
        <v>29</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1596</v>
      </c>
    </row>
    <row r="160" s="2" customFormat="1" ht="16.5" customHeight="1">
      <c r="A160" s="38"/>
      <c r="B160" s="39"/>
      <c r="C160" s="236" t="s">
        <v>29</v>
      </c>
      <c r="D160" s="236" t="s">
        <v>161</v>
      </c>
      <c r="E160" s="237" t="s">
        <v>1597</v>
      </c>
      <c r="F160" s="238" t="s">
        <v>1598</v>
      </c>
      <c r="G160" s="239" t="s">
        <v>1004</v>
      </c>
      <c r="H160" s="240">
        <v>1</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1599</v>
      </c>
    </row>
    <row r="161" s="2" customFormat="1" ht="16.5" customHeight="1">
      <c r="A161" s="38"/>
      <c r="B161" s="39"/>
      <c r="C161" s="236" t="s">
        <v>387</v>
      </c>
      <c r="D161" s="236" t="s">
        <v>161</v>
      </c>
      <c r="E161" s="237" t="s">
        <v>1600</v>
      </c>
      <c r="F161" s="238" t="s">
        <v>1601</v>
      </c>
      <c r="G161" s="239" t="s">
        <v>1004</v>
      </c>
      <c r="H161" s="240">
        <v>1</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1602</v>
      </c>
    </row>
    <row r="162" s="2" customFormat="1" ht="16.5" customHeight="1">
      <c r="A162" s="38"/>
      <c r="B162" s="39"/>
      <c r="C162" s="236" t="s">
        <v>391</v>
      </c>
      <c r="D162" s="236" t="s">
        <v>161</v>
      </c>
      <c r="E162" s="237" t="s">
        <v>1603</v>
      </c>
      <c r="F162" s="238" t="s">
        <v>1604</v>
      </c>
      <c r="G162" s="239" t="s">
        <v>1004</v>
      </c>
      <c r="H162" s="240">
        <v>1</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1605</v>
      </c>
    </row>
    <row r="163" s="2" customFormat="1" ht="16.5" customHeight="1">
      <c r="A163" s="38"/>
      <c r="B163" s="39"/>
      <c r="C163" s="236" t="s">
        <v>231</v>
      </c>
      <c r="D163" s="236" t="s">
        <v>161</v>
      </c>
      <c r="E163" s="237" t="s">
        <v>1606</v>
      </c>
      <c r="F163" s="238" t="s">
        <v>1607</v>
      </c>
      <c r="G163" s="239" t="s">
        <v>1004</v>
      </c>
      <c r="H163" s="240">
        <v>2</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1608</v>
      </c>
    </row>
    <row r="164" s="2" customFormat="1" ht="16.5" customHeight="1">
      <c r="A164" s="38"/>
      <c r="B164" s="39"/>
      <c r="C164" s="236" t="s">
        <v>400</v>
      </c>
      <c r="D164" s="236" t="s">
        <v>161</v>
      </c>
      <c r="E164" s="237" t="s">
        <v>1609</v>
      </c>
      <c r="F164" s="238" t="s">
        <v>1610</v>
      </c>
      <c r="G164" s="239" t="s">
        <v>1004</v>
      </c>
      <c r="H164" s="240">
        <v>2</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1611</v>
      </c>
    </row>
    <row r="165" s="2" customFormat="1" ht="16.5" customHeight="1">
      <c r="A165" s="38"/>
      <c r="B165" s="39"/>
      <c r="C165" s="236" t="s">
        <v>405</v>
      </c>
      <c r="D165" s="236" t="s">
        <v>161</v>
      </c>
      <c r="E165" s="237" t="s">
        <v>1612</v>
      </c>
      <c r="F165" s="238" t="s">
        <v>1613</v>
      </c>
      <c r="G165" s="239" t="s">
        <v>1004</v>
      </c>
      <c r="H165" s="240">
        <v>2</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89</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1614</v>
      </c>
    </row>
    <row r="166" s="2" customFormat="1" ht="16.5" customHeight="1">
      <c r="A166" s="38"/>
      <c r="B166" s="39"/>
      <c r="C166" s="236" t="s">
        <v>410</v>
      </c>
      <c r="D166" s="236" t="s">
        <v>161</v>
      </c>
      <c r="E166" s="237" t="s">
        <v>1615</v>
      </c>
      <c r="F166" s="238" t="s">
        <v>1616</v>
      </c>
      <c r="G166" s="239" t="s">
        <v>1004</v>
      </c>
      <c r="H166" s="240">
        <v>2</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1617</v>
      </c>
    </row>
    <row r="167" s="2" customFormat="1" ht="16.5" customHeight="1">
      <c r="A167" s="38"/>
      <c r="B167" s="39"/>
      <c r="C167" s="236" t="s">
        <v>414</v>
      </c>
      <c r="D167" s="236" t="s">
        <v>161</v>
      </c>
      <c r="E167" s="237" t="s">
        <v>1484</v>
      </c>
      <c r="F167" s="238" t="s">
        <v>1485</v>
      </c>
      <c r="G167" s="239" t="s">
        <v>1004</v>
      </c>
      <c r="H167" s="240">
        <v>1</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89</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1618</v>
      </c>
    </row>
    <row r="168" s="2" customFormat="1" ht="16.5" customHeight="1">
      <c r="A168" s="38"/>
      <c r="B168" s="39"/>
      <c r="C168" s="236" t="s">
        <v>421</v>
      </c>
      <c r="D168" s="236" t="s">
        <v>161</v>
      </c>
      <c r="E168" s="237" t="s">
        <v>1619</v>
      </c>
      <c r="F168" s="238" t="s">
        <v>1620</v>
      </c>
      <c r="G168" s="239" t="s">
        <v>1004</v>
      </c>
      <c r="H168" s="240">
        <v>1</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89</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1621</v>
      </c>
    </row>
    <row r="169" s="2" customFormat="1" ht="16.5" customHeight="1">
      <c r="A169" s="38"/>
      <c r="B169" s="39"/>
      <c r="C169" s="236" t="s">
        <v>426</v>
      </c>
      <c r="D169" s="236" t="s">
        <v>161</v>
      </c>
      <c r="E169" s="237" t="s">
        <v>1622</v>
      </c>
      <c r="F169" s="238" t="s">
        <v>1623</v>
      </c>
      <c r="G169" s="239" t="s">
        <v>1004</v>
      </c>
      <c r="H169" s="240">
        <v>4</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89</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1624</v>
      </c>
    </row>
    <row r="170" s="2" customFormat="1" ht="16.5" customHeight="1">
      <c r="A170" s="38"/>
      <c r="B170" s="39"/>
      <c r="C170" s="236" t="s">
        <v>431</v>
      </c>
      <c r="D170" s="236" t="s">
        <v>161</v>
      </c>
      <c r="E170" s="237" t="s">
        <v>1625</v>
      </c>
      <c r="F170" s="238" t="s">
        <v>1626</v>
      </c>
      <c r="G170" s="239" t="s">
        <v>1004</v>
      </c>
      <c r="H170" s="240">
        <v>1</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1627</v>
      </c>
    </row>
    <row r="171" s="2" customFormat="1" ht="16.5" customHeight="1">
      <c r="A171" s="38"/>
      <c r="B171" s="39"/>
      <c r="C171" s="236" t="s">
        <v>436</v>
      </c>
      <c r="D171" s="236" t="s">
        <v>161</v>
      </c>
      <c r="E171" s="237" t="s">
        <v>1628</v>
      </c>
      <c r="F171" s="238" t="s">
        <v>1629</v>
      </c>
      <c r="G171" s="239" t="s">
        <v>1004</v>
      </c>
      <c r="H171" s="240">
        <v>1</v>
      </c>
      <c r="I171" s="241"/>
      <c r="J171" s="242">
        <f>ROUND(I171*H171,2)</f>
        <v>0</v>
      </c>
      <c r="K171" s="243"/>
      <c r="L171" s="44"/>
      <c r="M171" s="287" t="s">
        <v>1</v>
      </c>
      <c r="N171" s="288" t="s">
        <v>46</v>
      </c>
      <c r="O171" s="289"/>
      <c r="P171" s="290">
        <f>O171*H171</f>
        <v>0</v>
      </c>
      <c r="Q171" s="290">
        <v>0</v>
      </c>
      <c r="R171" s="290">
        <f>Q171*H171</f>
        <v>0</v>
      </c>
      <c r="S171" s="290">
        <v>0</v>
      </c>
      <c r="T171" s="291">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1630</v>
      </c>
    </row>
    <row r="172" s="2" customFormat="1" ht="6.96" customHeight="1">
      <c r="A172" s="38"/>
      <c r="B172" s="66"/>
      <c r="C172" s="67"/>
      <c r="D172" s="67"/>
      <c r="E172" s="67"/>
      <c r="F172" s="67"/>
      <c r="G172" s="67"/>
      <c r="H172" s="67"/>
      <c r="I172" s="183"/>
      <c r="J172" s="67"/>
      <c r="K172" s="67"/>
      <c r="L172" s="44"/>
      <c r="M172" s="38"/>
      <c r="O172" s="38"/>
      <c r="P172" s="38"/>
      <c r="Q172" s="38"/>
      <c r="R172" s="38"/>
      <c r="S172" s="38"/>
      <c r="T172" s="38"/>
      <c r="U172" s="38"/>
      <c r="V172" s="38"/>
      <c r="W172" s="38"/>
      <c r="X172" s="38"/>
      <c r="Y172" s="38"/>
      <c r="Z172" s="38"/>
      <c r="AA172" s="38"/>
      <c r="AB172" s="38"/>
      <c r="AC172" s="38"/>
      <c r="AD172" s="38"/>
      <c r="AE172" s="38"/>
    </row>
  </sheetData>
  <sheetProtection sheet="1" autoFilter="0" formatColumns="0" formatRows="0" objects="1" scenarios="1" spinCount="100000" saltValue="/ZXSkXlFs2hhkHnT6MaA550YEprRU35PbQ3zxSwaDWLrhkSts3zL0uDK50IahBeShJdFWy+KLbE3NEQ1HD4DQg==" hashValue="2BfRkS0XjNkcatgviw/3sSpmPCSS6cJcD98yrH0xoFNSCSjhueDipEjg4fhPJaOLRdioQWPICEo2+0t6QjTe8Q==" algorithmName="SHA-512" password="CC35"/>
  <autoFilter ref="C116:K17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120</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1631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1632</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ROUND((SUM(BE124:BE229)),  2)</f>
        <v>0</v>
      </c>
      <c r="G33" s="38"/>
      <c r="H33" s="38"/>
      <c r="I33" s="162">
        <v>0.20999999999999999</v>
      </c>
      <c r="J33" s="161">
        <f>ROUND(((SUM(BE124:BE229))*I33),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ROUND((SUM(BF124:BF229)),  2)</f>
        <v>0</v>
      </c>
      <c r="G34" s="38"/>
      <c r="H34" s="38"/>
      <c r="I34" s="162">
        <v>0.14999999999999999</v>
      </c>
      <c r="J34" s="161">
        <f>ROUND(((SUM(BF124:BF229))*I34),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ROUND((SUM(BG124:BG229)),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ROUND((SUM(BH124:BH229)),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ROUND((SUM(BI124:BI229)),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701 - SO 701 Přístřešek pro popelnice</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Ing. Čech</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J124</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J125</f>
        <v>0</v>
      </c>
      <c r="K97" s="194"/>
      <c r="L97" s="199"/>
      <c r="S97" s="9"/>
      <c r="T97" s="9"/>
      <c r="U97" s="9"/>
      <c r="V97" s="9"/>
      <c r="W97" s="9"/>
      <c r="X97" s="9"/>
      <c r="Y97" s="9"/>
      <c r="Z97" s="9"/>
      <c r="AA97" s="9"/>
      <c r="AB97" s="9"/>
      <c r="AC97" s="9"/>
      <c r="AD97" s="9"/>
      <c r="AE97" s="9"/>
    </row>
    <row r="98" s="10" customFormat="1" ht="19.92" customHeight="1">
      <c r="A98" s="10"/>
      <c r="B98" s="200"/>
      <c r="C98" s="201"/>
      <c r="D98" s="202" t="s">
        <v>140</v>
      </c>
      <c r="E98" s="203"/>
      <c r="F98" s="203"/>
      <c r="G98" s="203"/>
      <c r="H98" s="203"/>
      <c r="I98" s="204"/>
      <c r="J98" s="205">
        <f>J126</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609</v>
      </c>
      <c r="E99" s="203"/>
      <c r="F99" s="203"/>
      <c r="G99" s="203"/>
      <c r="H99" s="203"/>
      <c r="I99" s="204"/>
      <c r="J99" s="205">
        <f>J134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1633</v>
      </c>
      <c r="E100" s="203"/>
      <c r="F100" s="203"/>
      <c r="G100" s="203"/>
      <c r="H100" s="203"/>
      <c r="I100" s="204"/>
      <c r="J100" s="205">
        <f>J168</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1634</v>
      </c>
      <c r="E101" s="203"/>
      <c r="F101" s="203"/>
      <c r="G101" s="203"/>
      <c r="H101" s="203"/>
      <c r="I101" s="204"/>
      <c r="J101" s="205">
        <f>J173</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139</v>
      </c>
      <c r="E102" s="203"/>
      <c r="F102" s="203"/>
      <c r="G102" s="203"/>
      <c r="H102" s="203"/>
      <c r="I102" s="204"/>
      <c r="J102" s="205">
        <f>J210</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141</v>
      </c>
      <c r="E103" s="203"/>
      <c r="F103" s="203"/>
      <c r="G103" s="203"/>
      <c r="H103" s="203"/>
      <c r="I103" s="204"/>
      <c r="J103" s="205">
        <f>J218</f>
        <v>0</v>
      </c>
      <c r="K103" s="201"/>
      <c r="L103" s="206"/>
      <c r="S103" s="10"/>
      <c r="T103" s="10"/>
      <c r="U103" s="10"/>
      <c r="V103" s="10"/>
      <c r="W103" s="10"/>
      <c r="X103" s="10"/>
      <c r="Y103" s="10"/>
      <c r="Z103" s="10"/>
      <c r="AA103" s="10"/>
      <c r="AB103" s="10"/>
      <c r="AC103" s="10"/>
      <c r="AD103" s="10"/>
      <c r="AE103" s="10"/>
    </row>
    <row r="104" s="10" customFormat="1" ht="14.88" customHeight="1">
      <c r="A104" s="10"/>
      <c r="B104" s="200"/>
      <c r="C104" s="201"/>
      <c r="D104" s="202" t="s">
        <v>1635</v>
      </c>
      <c r="E104" s="203"/>
      <c r="F104" s="203"/>
      <c r="G104" s="203"/>
      <c r="H104" s="203"/>
      <c r="I104" s="204"/>
      <c r="J104" s="205">
        <f>J228</f>
        <v>0</v>
      </c>
      <c r="K104" s="201"/>
      <c r="L104" s="206"/>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183"/>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186"/>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2" t="s">
        <v>144</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1" t="s">
        <v>16</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7" t="str">
        <f>E7</f>
        <v xml:space="preserve">822018  Odstavná a parkovací plocha u lékárny v Rotavě</v>
      </c>
      <c r="F114" s="31"/>
      <c r="G114" s="31"/>
      <c r="H114" s="31"/>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128</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701 - SO 701 Přístřešek pro popelnice</v>
      </c>
      <c r="F116" s="40"/>
      <c r="G116" s="40"/>
      <c r="H116" s="40"/>
      <c r="I116" s="14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1" t="s">
        <v>22</v>
      </c>
      <c r="D118" s="40"/>
      <c r="E118" s="40"/>
      <c r="F118" s="26" t="str">
        <f>F12</f>
        <v>Rotava</v>
      </c>
      <c r="G118" s="40"/>
      <c r="H118" s="40"/>
      <c r="I118" s="147" t="s">
        <v>24</v>
      </c>
      <c r="J118" s="79" t="str">
        <f>IF(J12="","",J12)</f>
        <v>30. 6. 2019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1" t="s">
        <v>30</v>
      </c>
      <c r="D120" s="40"/>
      <c r="E120" s="40"/>
      <c r="F120" s="26" t="str">
        <f>E15</f>
        <v>Město Rotava</v>
      </c>
      <c r="G120" s="40"/>
      <c r="H120" s="40"/>
      <c r="I120" s="147" t="s">
        <v>36</v>
      </c>
      <c r="J120" s="36" t="str">
        <f>E21</f>
        <v>DSVA s.r.o.</v>
      </c>
      <c r="K120" s="40"/>
      <c r="L120" s="63"/>
      <c r="S120" s="38"/>
      <c r="T120" s="38"/>
      <c r="U120" s="38"/>
      <c r="V120" s="38"/>
      <c r="W120" s="38"/>
      <c r="X120" s="38"/>
      <c r="Y120" s="38"/>
      <c r="Z120" s="38"/>
      <c r="AA120" s="38"/>
      <c r="AB120" s="38"/>
      <c r="AC120" s="38"/>
      <c r="AD120" s="38"/>
      <c r="AE120" s="38"/>
    </row>
    <row r="121" s="2" customFormat="1" ht="15.15" customHeight="1">
      <c r="A121" s="38"/>
      <c r="B121" s="39"/>
      <c r="C121" s="31" t="s">
        <v>34</v>
      </c>
      <c r="D121" s="40"/>
      <c r="E121" s="40"/>
      <c r="F121" s="26" t="str">
        <f>IF(E18="","",E18)</f>
        <v>Vyplň údaj</v>
      </c>
      <c r="G121" s="40"/>
      <c r="H121" s="40"/>
      <c r="I121" s="147" t="s">
        <v>39</v>
      </c>
      <c r="J121" s="36" t="str">
        <f>E24</f>
        <v>Ing. Čech</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11" customFormat="1" ht="29.28" customHeight="1">
      <c r="A123" s="207"/>
      <c r="B123" s="208"/>
      <c r="C123" s="209" t="s">
        <v>145</v>
      </c>
      <c r="D123" s="210" t="s">
        <v>66</v>
      </c>
      <c r="E123" s="210" t="s">
        <v>62</v>
      </c>
      <c r="F123" s="210" t="s">
        <v>63</v>
      </c>
      <c r="G123" s="210" t="s">
        <v>146</v>
      </c>
      <c r="H123" s="210" t="s">
        <v>147</v>
      </c>
      <c r="I123" s="211" t="s">
        <v>148</v>
      </c>
      <c r="J123" s="212" t="s">
        <v>132</v>
      </c>
      <c r="K123" s="213" t="s">
        <v>149</v>
      </c>
      <c r="L123" s="214"/>
      <c r="M123" s="100" t="s">
        <v>1</v>
      </c>
      <c r="N123" s="101" t="s">
        <v>45</v>
      </c>
      <c r="O123" s="101" t="s">
        <v>150</v>
      </c>
      <c r="P123" s="101" t="s">
        <v>151</v>
      </c>
      <c r="Q123" s="101" t="s">
        <v>152</v>
      </c>
      <c r="R123" s="101" t="s">
        <v>153</v>
      </c>
      <c r="S123" s="101" t="s">
        <v>154</v>
      </c>
      <c r="T123" s="102" t="s">
        <v>155</v>
      </c>
      <c r="U123" s="207"/>
      <c r="V123" s="207"/>
      <c r="W123" s="207"/>
      <c r="X123" s="207"/>
      <c r="Y123" s="207"/>
      <c r="Z123" s="207"/>
      <c r="AA123" s="207"/>
      <c r="AB123" s="207"/>
      <c r="AC123" s="207"/>
      <c r="AD123" s="207"/>
      <c r="AE123" s="207"/>
    </row>
    <row r="124" s="2" customFormat="1" ht="22.8" customHeight="1">
      <c r="A124" s="38"/>
      <c r="B124" s="39"/>
      <c r="C124" s="107" t="s">
        <v>156</v>
      </c>
      <c r="D124" s="40"/>
      <c r="E124" s="40"/>
      <c r="F124" s="40"/>
      <c r="G124" s="40"/>
      <c r="H124" s="40"/>
      <c r="I124" s="144"/>
      <c r="J124" s="215">
        <f>BK124</f>
        <v>0</v>
      </c>
      <c r="K124" s="40"/>
      <c r="L124" s="44"/>
      <c r="M124" s="103"/>
      <c r="N124" s="216"/>
      <c r="O124" s="104"/>
      <c r="P124" s="217">
        <f>P125</f>
        <v>0</v>
      </c>
      <c r="Q124" s="104"/>
      <c r="R124" s="217">
        <f>R125</f>
        <v>33.37025568</v>
      </c>
      <c r="S124" s="104"/>
      <c r="T124" s="218">
        <f>T125</f>
        <v>0</v>
      </c>
      <c r="U124" s="38"/>
      <c r="V124" s="38"/>
      <c r="W124" s="38"/>
      <c r="X124" s="38"/>
      <c r="Y124" s="38"/>
      <c r="Z124" s="38"/>
      <c r="AA124" s="38"/>
      <c r="AB124" s="38"/>
      <c r="AC124" s="38"/>
      <c r="AD124" s="38"/>
      <c r="AE124" s="38"/>
      <c r="AT124" s="16" t="s">
        <v>80</v>
      </c>
      <c r="AU124" s="16" t="s">
        <v>134</v>
      </c>
      <c r="BK124" s="219">
        <f>BK125</f>
        <v>0</v>
      </c>
    </row>
    <row r="125" s="12" customFormat="1" ht="25.92" customHeight="1">
      <c r="A125" s="12"/>
      <c r="B125" s="220"/>
      <c r="C125" s="221"/>
      <c r="D125" s="222" t="s">
        <v>80</v>
      </c>
      <c r="E125" s="223" t="s">
        <v>157</v>
      </c>
      <c r="F125" s="223" t="s">
        <v>158</v>
      </c>
      <c r="G125" s="221"/>
      <c r="H125" s="221"/>
      <c r="I125" s="224"/>
      <c r="J125" s="225">
        <f>BK125</f>
        <v>0</v>
      </c>
      <c r="K125" s="221"/>
      <c r="L125" s="226"/>
      <c r="M125" s="227"/>
      <c r="N125" s="228"/>
      <c r="O125" s="228"/>
      <c r="P125" s="229">
        <f>P126+P134+P168+P173+P210+P218</f>
        <v>0</v>
      </c>
      <c r="Q125" s="228"/>
      <c r="R125" s="229">
        <f>R126+R134+R168+R173+R210+R218</f>
        <v>33.37025568</v>
      </c>
      <c r="S125" s="228"/>
      <c r="T125" s="230">
        <f>T126+T134+T168+T173+T210+T218</f>
        <v>0</v>
      </c>
      <c r="U125" s="12"/>
      <c r="V125" s="12"/>
      <c r="W125" s="12"/>
      <c r="X125" s="12"/>
      <c r="Y125" s="12"/>
      <c r="Z125" s="12"/>
      <c r="AA125" s="12"/>
      <c r="AB125" s="12"/>
      <c r="AC125" s="12"/>
      <c r="AD125" s="12"/>
      <c r="AE125" s="12"/>
      <c r="AR125" s="231" t="s">
        <v>89</v>
      </c>
      <c r="AT125" s="232" t="s">
        <v>80</v>
      </c>
      <c r="AU125" s="232" t="s">
        <v>81</v>
      </c>
      <c r="AY125" s="231" t="s">
        <v>159</v>
      </c>
      <c r="BK125" s="233">
        <f>BK126+BK134+BK168+BK173+BK210+BK218</f>
        <v>0</v>
      </c>
    </row>
    <row r="126" s="12" customFormat="1" ht="22.8" customHeight="1">
      <c r="A126" s="12"/>
      <c r="B126" s="220"/>
      <c r="C126" s="221"/>
      <c r="D126" s="222" t="s">
        <v>80</v>
      </c>
      <c r="E126" s="234" t="s">
        <v>183</v>
      </c>
      <c r="F126" s="234" t="s">
        <v>371</v>
      </c>
      <c r="G126" s="221"/>
      <c r="H126" s="221"/>
      <c r="I126" s="224"/>
      <c r="J126" s="235">
        <f>BK126</f>
        <v>0</v>
      </c>
      <c r="K126" s="221"/>
      <c r="L126" s="226"/>
      <c r="M126" s="227"/>
      <c r="N126" s="228"/>
      <c r="O126" s="228"/>
      <c r="P126" s="229">
        <f>SUM(P127:P133)</f>
        <v>0</v>
      </c>
      <c r="Q126" s="228"/>
      <c r="R126" s="229">
        <f>SUM(R127:R133)</f>
        <v>11.32924</v>
      </c>
      <c r="S126" s="228"/>
      <c r="T126" s="230">
        <f>SUM(T127:T133)</f>
        <v>0</v>
      </c>
      <c r="U126" s="12"/>
      <c r="V126" s="12"/>
      <c r="W126" s="12"/>
      <c r="X126" s="12"/>
      <c r="Y126" s="12"/>
      <c r="Z126" s="12"/>
      <c r="AA126" s="12"/>
      <c r="AB126" s="12"/>
      <c r="AC126" s="12"/>
      <c r="AD126" s="12"/>
      <c r="AE126" s="12"/>
      <c r="AR126" s="231" t="s">
        <v>89</v>
      </c>
      <c r="AT126" s="232" t="s">
        <v>80</v>
      </c>
      <c r="AU126" s="232" t="s">
        <v>89</v>
      </c>
      <c r="AY126" s="231" t="s">
        <v>159</v>
      </c>
      <c r="BK126" s="233">
        <f>SUM(BK127:BK133)</f>
        <v>0</v>
      </c>
    </row>
    <row r="127" s="2" customFormat="1" ht="24" customHeight="1">
      <c r="A127" s="38"/>
      <c r="B127" s="39"/>
      <c r="C127" s="236" t="s">
        <v>89</v>
      </c>
      <c r="D127" s="236" t="s">
        <v>161</v>
      </c>
      <c r="E127" s="237" t="s">
        <v>1636</v>
      </c>
      <c r="F127" s="238" t="s">
        <v>1637</v>
      </c>
      <c r="G127" s="239" t="s">
        <v>164</v>
      </c>
      <c r="H127" s="240">
        <v>52</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1638</v>
      </c>
    </row>
    <row r="128" s="2" customFormat="1" ht="24" customHeight="1">
      <c r="A128" s="38"/>
      <c r="B128" s="39"/>
      <c r="C128" s="236" t="s">
        <v>21</v>
      </c>
      <c r="D128" s="236" t="s">
        <v>161</v>
      </c>
      <c r="E128" s="237" t="s">
        <v>1639</v>
      </c>
      <c r="F128" s="238" t="s">
        <v>1640</v>
      </c>
      <c r="G128" s="239" t="s">
        <v>164</v>
      </c>
      <c r="H128" s="240">
        <v>52</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1641</v>
      </c>
    </row>
    <row r="129" s="2" customFormat="1" ht="16.5" customHeight="1">
      <c r="A129" s="38"/>
      <c r="B129" s="39"/>
      <c r="C129" s="236" t="s">
        <v>173</v>
      </c>
      <c r="D129" s="236" t="s">
        <v>161</v>
      </c>
      <c r="E129" s="237" t="s">
        <v>437</v>
      </c>
      <c r="F129" s="238" t="s">
        <v>438</v>
      </c>
      <c r="G129" s="239" t="s">
        <v>164</v>
      </c>
      <c r="H129" s="240">
        <v>52</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1642</v>
      </c>
    </row>
    <row r="130" s="2" customFormat="1" ht="24" customHeight="1">
      <c r="A130" s="38"/>
      <c r="B130" s="39"/>
      <c r="C130" s="236" t="s">
        <v>165</v>
      </c>
      <c r="D130" s="236" t="s">
        <v>161</v>
      </c>
      <c r="E130" s="237" t="s">
        <v>1643</v>
      </c>
      <c r="F130" s="238" t="s">
        <v>1644</v>
      </c>
      <c r="G130" s="239" t="s">
        <v>164</v>
      </c>
      <c r="H130" s="240">
        <v>52</v>
      </c>
      <c r="I130" s="241"/>
      <c r="J130" s="242">
        <f>ROUND(I130*H130,2)</f>
        <v>0</v>
      </c>
      <c r="K130" s="243"/>
      <c r="L130" s="44"/>
      <c r="M130" s="244" t="s">
        <v>1</v>
      </c>
      <c r="N130" s="245" t="s">
        <v>46</v>
      </c>
      <c r="O130" s="91"/>
      <c r="P130" s="246">
        <f>O130*H130</f>
        <v>0</v>
      </c>
      <c r="Q130" s="246">
        <v>0.084250000000000005</v>
      </c>
      <c r="R130" s="246">
        <f>Q130*H130</f>
        <v>4.3810000000000002</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1645</v>
      </c>
    </row>
    <row r="131" s="2" customFormat="1" ht="16.5" customHeight="1">
      <c r="A131" s="38"/>
      <c r="B131" s="39"/>
      <c r="C131" s="276" t="s">
        <v>183</v>
      </c>
      <c r="D131" s="276" t="s">
        <v>288</v>
      </c>
      <c r="E131" s="277" t="s">
        <v>1646</v>
      </c>
      <c r="F131" s="278" t="s">
        <v>1647</v>
      </c>
      <c r="G131" s="279" t="s">
        <v>164</v>
      </c>
      <c r="H131" s="280">
        <v>53.039999999999999</v>
      </c>
      <c r="I131" s="281"/>
      <c r="J131" s="282">
        <f>ROUND(I131*H131,2)</f>
        <v>0</v>
      </c>
      <c r="K131" s="283"/>
      <c r="L131" s="284"/>
      <c r="M131" s="285" t="s">
        <v>1</v>
      </c>
      <c r="N131" s="286" t="s">
        <v>46</v>
      </c>
      <c r="O131" s="91"/>
      <c r="P131" s="246">
        <f>O131*H131</f>
        <v>0</v>
      </c>
      <c r="Q131" s="246">
        <v>0.13100000000000001</v>
      </c>
      <c r="R131" s="246">
        <f>Q131*H131</f>
        <v>6.9482400000000002</v>
      </c>
      <c r="S131" s="246">
        <v>0</v>
      </c>
      <c r="T131" s="247">
        <f>S131*H131</f>
        <v>0</v>
      </c>
      <c r="U131" s="38"/>
      <c r="V131" s="38"/>
      <c r="W131" s="38"/>
      <c r="X131" s="38"/>
      <c r="Y131" s="38"/>
      <c r="Z131" s="38"/>
      <c r="AA131" s="38"/>
      <c r="AB131" s="38"/>
      <c r="AC131" s="38"/>
      <c r="AD131" s="38"/>
      <c r="AE131" s="38"/>
      <c r="AR131" s="248" t="s">
        <v>201</v>
      </c>
      <c r="AT131" s="248" t="s">
        <v>288</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1648</v>
      </c>
    </row>
    <row r="132" s="13" customFormat="1">
      <c r="A132" s="13"/>
      <c r="B132" s="254"/>
      <c r="C132" s="255"/>
      <c r="D132" s="250" t="s">
        <v>193</v>
      </c>
      <c r="E132" s="256" t="s">
        <v>1</v>
      </c>
      <c r="F132" s="257" t="s">
        <v>1649</v>
      </c>
      <c r="G132" s="255"/>
      <c r="H132" s="258">
        <v>53.039999999999999</v>
      </c>
      <c r="I132" s="259"/>
      <c r="J132" s="255"/>
      <c r="K132" s="255"/>
      <c r="L132" s="260"/>
      <c r="M132" s="261"/>
      <c r="N132" s="262"/>
      <c r="O132" s="262"/>
      <c r="P132" s="262"/>
      <c r="Q132" s="262"/>
      <c r="R132" s="262"/>
      <c r="S132" s="262"/>
      <c r="T132" s="263"/>
      <c r="U132" s="13"/>
      <c r="V132" s="13"/>
      <c r="W132" s="13"/>
      <c r="X132" s="13"/>
      <c r="Y132" s="13"/>
      <c r="Z132" s="13"/>
      <c r="AA132" s="13"/>
      <c r="AB132" s="13"/>
      <c r="AC132" s="13"/>
      <c r="AD132" s="13"/>
      <c r="AE132" s="13"/>
      <c r="AT132" s="264" t="s">
        <v>193</v>
      </c>
      <c r="AU132" s="264" t="s">
        <v>21</v>
      </c>
      <c r="AV132" s="13" t="s">
        <v>21</v>
      </c>
      <c r="AW132" s="13" t="s">
        <v>38</v>
      </c>
      <c r="AX132" s="13" t="s">
        <v>81</v>
      </c>
      <c r="AY132" s="264" t="s">
        <v>159</v>
      </c>
    </row>
    <row r="133" s="14" customFormat="1">
      <c r="A133" s="14"/>
      <c r="B133" s="265"/>
      <c r="C133" s="266"/>
      <c r="D133" s="250" t="s">
        <v>193</v>
      </c>
      <c r="E133" s="267" t="s">
        <v>1</v>
      </c>
      <c r="F133" s="268" t="s">
        <v>195</v>
      </c>
      <c r="G133" s="266"/>
      <c r="H133" s="269">
        <v>53.039999999999999</v>
      </c>
      <c r="I133" s="270"/>
      <c r="J133" s="266"/>
      <c r="K133" s="266"/>
      <c r="L133" s="271"/>
      <c r="M133" s="272"/>
      <c r="N133" s="273"/>
      <c r="O133" s="273"/>
      <c r="P133" s="273"/>
      <c r="Q133" s="273"/>
      <c r="R133" s="273"/>
      <c r="S133" s="273"/>
      <c r="T133" s="274"/>
      <c r="U133" s="14"/>
      <c r="V133" s="14"/>
      <c r="W133" s="14"/>
      <c r="X133" s="14"/>
      <c r="Y133" s="14"/>
      <c r="Z133" s="14"/>
      <c r="AA133" s="14"/>
      <c r="AB133" s="14"/>
      <c r="AC133" s="14"/>
      <c r="AD133" s="14"/>
      <c r="AE133" s="14"/>
      <c r="AT133" s="275" t="s">
        <v>193</v>
      </c>
      <c r="AU133" s="275" t="s">
        <v>21</v>
      </c>
      <c r="AV133" s="14" t="s">
        <v>165</v>
      </c>
      <c r="AW133" s="14" t="s">
        <v>38</v>
      </c>
      <c r="AX133" s="14" t="s">
        <v>89</v>
      </c>
      <c r="AY133" s="275" t="s">
        <v>159</v>
      </c>
    </row>
    <row r="134" s="12" customFormat="1" ht="22.8" customHeight="1">
      <c r="A134" s="12"/>
      <c r="B134" s="220"/>
      <c r="C134" s="221"/>
      <c r="D134" s="222" t="s">
        <v>80</v>
      </c>
      <c r="E134" s="234" t="s">
        <v>89</v>
      </c>
      <c r="F134" s="234" t="s">
        <v>611</v>
      </c>
      <c r="G134" s="221"/>
      <c r="H134" s="221"/>
      <c r="I134" s="224"/>
      <c r="J134" s="235">
        <f>BK134</f>
        <v>0</v>
      </c>
      <c r="K134" s="221"/>
      <c r="L134" s="226"/>
      <c r="M134" s="227"/>
      <c r="N134" s="228"/>
      <c r="O134" s="228"/>
      <c r="P134" s="229">
        <f>SUM(P135:P167)</f>
        <v>0</v>
      </c>
      <c r="Q134" s="228"/>
      <c r="R134" s="229">
        <f>SUM(R135:R167)</f>
        <v>0.042000000000000003</v>
      </c>
      <c r="S134" s="228"/>
      <c r="T134" s="230">
        <f>SUM(T135:T167)</f>
        <v>0</v>
      </c>
      <c r="U134" s="12"/>
      <c r="V134" s="12"/>
      <c r="W134" s="12"/>
      <c r="X134" s="12"/>
      <c r="Y134" s="12"/>
      <c r="Z134" s="12"/>
      <c r="AA134" s="12"/>
      <c r="AB134" s="12"/>
      <c r="AC134" s="12"/>
      <c r="AD134" s="12"/>
      <c r="AE134" s="12"/>
      <c r="AR134" s="231" t="s">
        <v>89</v>
      </c>
      <c r="AT134" s="232" t="s">
        <v>80</v>
      </c>
      <c r="AU134" s="232" t="s">
        <v>89</v>
      </c>
      <c r="AY134" s="231" t="s">
        <v>159</v>
      </c>
      <c r="BK134" s="233">
        <f>SUM(BK135:BK167)</f>
        <v>0</v>
      </c>
    </row>
    <row r="135" s="2" customFormat="1" ht="16.5" customHeight="1">
      <c r="A135" s="38"/>
      <c r="B135" s="39"/>
      <c r="C135" s="236" t="s">
        <v>188</v>
      </c>
      <c r="D135" s="236" t="s">
        <v>161</v>
      </c>
      <c r="E135" s="237" t="s">
        <v>1650</v>
      </c>
      <c r="F135" s="238" t="s">
        <v>1651</v>
      </c>
      <c r="G135" s="239" t="s">
        <v>204</v>
      </c>
      <c r="H135" s="240">
        <v>140.22</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1652</v>
      </c>
    </row>
    <row r="136" s="13" customFormat="1">
      <c r="A136" s="13"/>
      <c r="B136" s="254"/>
      <c r="C136" s="255"/>
      <c r="D136" s="250" t="s">
        <v>193</v>
      </c>
      <c r="E136" s="256" t="s">
        <v>1</v>
      </c>
      <c r="F136" s="257" t="s">
        <v>1653</v>
      </c>
      <c r="G136" s="255"/>
      <c r="H136" s="258">
        <v>5.4000000000000004</v>
      </c>
      <c r="I136" s="259"/>
      <c r="J136" s="255"/>
      <c r="K136" s="255"/>
      <c r="L136" s="260"/>
      <c r="M136" s="261"/>
      <c r="N136" s="262"/>
      <c r="O136" s="262"/>
      <c r="P136" s="262"/>
      <c r="Q136" s="262"/>
      <c r="R136" s="262"/>
      <c r="S136" s="262"/>
      <c r="T136" s="263"/>
      <c r="U136" s="13"/>
      <c r="V136" s="13"/>
      <c r="W136" s="13"/>
      <c r="X136" s="13"/>
      <c r="Y136" s="13"/>
      <c r="Z136" s="13"/>
      <c r="AA136" s="13"/>
      <c r="AB136" s="13"/>
      <c r="AC136" s="13"/>
      <c r="AD136" s="13"/>
      <c r="AE136" s="13"/>
      <c r="AT136" s="264" t="s">
        <v>193</v>
      </c>
      <c r="AU136" s="264" t="s">
        <v>21</v>
      </c>
      <c r="AV136" s="13" t="s">
        <v>21</v>
      </c>
      <c r="AW136" s="13" t="s">
        <v>38</v>
      </c>
      <c r="AX136" s="13" t="s">
        <v>81</v>
      </c>
      <c r="AY136" s="264" t="s">
        <v>159</v>
      </c>
    </row>
    <row r="137" s="13" customFormat="1">
      <c r="A137" s="13"/>
      <c r="B137" s="254"/>
      <c r="C137" s="255"/>
      <c r="D137" s="250" t="s">
        <v>193</v>
      </c>
      <c r="E137" s="256" t="s">
        <v>1</v>
      </c>
      <c r="F137" s="257" t="s">
        <v>1654</v>
      </c>
      <c r="G137" s="255"/>
      <c r="H137" s="258">
        <v>32.759999999999998</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193</v>
      </c>
      <c r="AU137" s="264" t="s">
        <v>21</v>
      </c>
      <c r="AV137" s="13" t="s">
        <v>21</v>
      </c>
      <c r="AW137" s="13" t="s">
        <v>38</v>
      </c>
      <c r="AX137" s="13" t="s">
        <v>81</v>
      </c>
      <c r="AY137" s="264" t="s">
        <v>159</v>
      </c>
    </row>
    <row r="138" s="13" customFormat="1">
      <c r="A138" s="13"/>
      <c r="B138" s="254"/>
      <c r="C138" s="255"/>
      <c r="D138" s="250" t="s">
        <v>193</v>
      </c>
      <c r="E138" s="256" t="s">
        <v>1</v>
      </c>
      <c r="F138" s="257" t="s">
        <v>1655</v>
      </c>
      <c r="G138" s="255"/>
      <c r="H138" s="258">
        <v>102.06</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193</v>
      </c>
      <c r="AU138" s="264" t="s">
        <v>21</v>
      </c>
      <c r="AV138" s="13" t="s">
        <v>21</v>
      </c>
      <c r="AW138" s="13" t="s">
        <v>38</v>
      </c>
      <c r="AX138" s="13" t="s">
        <v>81</v>
      </c>
      <c r="AY138" s="264" t="s">
        <v>159</v>
      </c>
    </row>
    <row r="139" s="14" customFormat="1">
      <c r="A139" s="14"/>
      <c r="B139" s="265"/>
      <c r="C139" s="266"/>
      <c r="D139" s="250" t="s">
        <v>193</v>
      </c>
      <c r="E139" s="267" t="s">
        <v>1</v>
      </c>
      <c r="F139" s="268" t="s">
        <v>195</v>
      </c>
      <c r="G139" s="266"/>
      <c r="H139" s="269">
        <v>140.22</v>
      </c>
      <c r="I139" s="270"/>
      <c r="J139" s="266"/>
      <c r="K139" s="266"/>
      <c r="L139" s="271"/>
      <c r="M139" s="272"/>
      <c r="N139" s="273"/>
      <c r="O139" s="273"/>
      <c r="P139" s="273"/>
      <c r="Q139" s="273"/>
      <c r="R139" s="273"/>
      <c r="S139" s="273"/>
      <c r="T139" s="274"/>
      <c r="U139" s="14"/>
      <c r="V139" s="14"/>
      <c r="W139" s="14"/>
      <c r="X139" s="14"/>
      <c r="Y139" s="14"/>
      <c r="Z139" s="14"/>
      <c r="AA139" s="14"/>
      <c r="AB139" s="14"/>
      <c r="AC139" s="14"/>
      <c r="AD139" s="14"/>
      <c r="AE139" s="14"/>
      <c r="AT139" s="275" t="s">
        <v>193</v>
      </c>
      <c r="AU139" s="275" t="s">
        <v>21</v>
      </c>
      <c r="AV139" s="14" t="s">
        <v>165</v>
      </c>
      <c r="AW139" s="14" t="s">
        <v>38</v>
      </c>
      <c r="AX139" s="14" t="s">
        <v>89</v>
      </c>
      <c r="AY139" s="275" t="s">
        <v>159</v>
      </c>
    </row>
    <row r="140" s="2" customFormat="1" ht="16.5" customHeight="1">
      <c r="A140" s="38"/>
      <c r="B140" s="39"/>
      <c r="C140" s="236" t="s">
        <v>196</v>
      </c>
      <c r="D140" s="236" t="s">
        <v>161</v>
      </c>
      <c r="E140" s="237" t="s">
        <v>1656</v>
      </c>
      <c r="F140" s="238" t="s">
        <v>1657</v>
      </c>
      <c r="G140" s="239" t="s">
        <v>204</v>
      </c>
      <c r="H140" s="240">
        <v>140.22</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1658</v>
      </c>
    </row>
    <row r="141" s="13" customFormat="1">
      <c r="A141" s="13"/>
      <c r="B141" s="254"/>
      <c r="C141" s="255"/>
      <c r="D141" s="250" t="s">
        <v>193</v>
      </c>
      <c r="E141" s="256" t="s">
        <v>1</v>
      </c>
      <c r="F141" s="257" t="s">
        <v>1659</v>
      </c>
      <c r="G141" s="255"/>
      <c r="H141" s="258">
        <v>140.22</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193</v>
      </c>
      <c r="AU141" s="264" t="s">
        <v>21</v>
      </c>
      <c r="AV141" s="13" t="s">
        <v>21</v>
      </c>
      <c r="AW141" s="13" t="s">
        <v>38</v>
      </c>
      <c r="AX141" s="13" t="s">
        <v>81</v>
      </c>
      <c r="AY141" s="264" t="s">
        <v>159</v>
      </c>
    </row>
    <row r="142" s="14" customFormat="1">
      <c r="A142" s="14"/>
      <c r="B142" s="265"/>
      <c r="C142" s="266"/>
      <c r="D142" s="250" t="s">
        <v>193</v>
      </c>
      <c r="E142" s="267" t="s">
        <v>1</v>
      </c>
      <c r="F142" s="268" t="s">
        <v>195</v>
      </c>
      <c r="G142" s="266"/>
      <c r="H142" s="269">
        <v>140.22</v>
      </c>
      <c r="I142" s="270"/>
      <c r="J142" s="266"/>
      <c r="K142" s="266"/>
      <c r="L142" s="271"/>
      <c r="M142" s="272"/>
      <c r="N142" s="273"/>
      <c r="O142" s="273"/>
      <c r="P142" s="273"/>
      <c r="Q142" s="273"/>
      <c r="R142" s="273"/>
      <c r="S142" s="273"/>
      <c r="T142" s="274"/>
      <c r="U142" s="14"/>
      <c r="V142" s="14"/>
      <c r="W142" s="14"/>
      <c r="X142" s="14"/>
      <c r="Y142" s="14"/>
      <c r="Z142" s="14"/>
      <c r="AA142" s="14"/>
      <c r="AB142" s="14"/>
      <c r="AC142" s="14"/>
      <c r="AD142" s="14"/>
      <c r="AE142" s="14"/>
      <c r="AT142" s="275" t="s">
        <v>193</v>
      </c>
      <c r="AU142" s="275" t="s">
        <v>21</v>
      </c>
      <c r="AV142" s="14" t="s">
        <v>165</v>
      </c>
      <c r="AW142" s="14" t="s">
        <v>38</v>
      </c>
      <c r="AX142" s="14" t="s">
        <v>89</v>
      </c>
      <c r="AY142" s="275" t="s">
        <v>159</v>
      </c>
    </row>
    <row r="143" s="2" customFormat="1" ht="16.5" customHeight="1">
      <c r="A143" s="38"/>
      <c r="B143" s="39"/>
      <c r="C143" s="236" t="s">
        <v>201</v>
      </c>
      <c r="D143" s="236" t="s">
        <v>161</v>
      </c>
      <c r="E143" s="237" t="s">
        <v>619</v>
      </c>
      <c r="F143" s="238" t="s">
        <v>620</v>
      </c>
      <c r="G143" s="239" t="s">
        <v>164</v>
      </c>
      <c r="H143" s="240">
        <v>50</v>
      </c>
      <c r="I143" s="241"/>
      <c r="J143" s="242">
        <f>ROUND(I143*H143,2)</f>
        <v>0</v>
      </c>
      <c r="K143" s="243"/>
      <c r="L143" s="44"/>
      <c r="M143" s="244" t="s">
        <v>1</v>
      </c>
      <c r="N143" s="245" t="s">
        <v>46</v>
      </c>
      <c r="O143" s="91"/>
      <c r="P143" s="246">
        <f>O143*H143</f>
        <v>0</v>
      </c>
      <c r="Q143" s="246">
        <v>0.00084000000000000003</v>
      </c>
      <c r="R143" s="246">
        <f>Q143*H143</f>
        <v>0.042000000000000003</v>
      </c>
      <c r="S143" s="246">
        <v>0</v>
      </c>
      <c r="T143" s="247">
        <f>S143*H143</f>
        <v>0</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1660</v>
      </c>
    </row>
    <row r="144" s="13" customFormat="1">
      <c r="A144" s="13"/>
      <c r="B144" s="254"/>
      <c r="C144" s="255"/>
      <c r="D144" s="250" t="s">
        <v>193</v>
      </c>
      <c r="E144" s="256" t="s">
        <v>1</v>
      </c>
      <c r="F144" s="257" t="s">
        <v>421</v>
      </c>
      <c r="G144" s="255"/>
      <c r="H144" s="258">
        <v>50</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193</v>
      </c>
      <c r="AU144" s="264" t="s">
        <v>21</v>
      </c>
      <c r="AV144" s="13" t="s">
        <v>21</v>
      </c>
      <c r="AW144" s="13" t="s">
        <v>38</v>
      </c>
      <c r="AX144" s="13" t="s">
        <v>89</v>
      </c>
      <c r="AY144" s="264" t="s">
        <v>159</v>
      </c>
    </row>
    <row r="145" s="2" customFormat="1" ht="24" customHeight="1">
      <c r="A145" s="38"/>
      <c r="B145" s="39"/>
      <c r="C145" s="236" t="s">
        <v>207</v>
      </c>
      <c r="D145" s="236" t="s">
        <v>161</v>
      </c>
      <c r="E145" s="237" t="s">
        <v>623</v>
      </c>
      <c r="F145" s="238" t="s">
        <v>624</v>
      </c>
      <c r="G145" s="239" t="s">
        <v>164</v>
      </c>
      <c r="H145" s="240">
        <v>50</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1661</v>
      </c>
    </row>
    <row r="146" s="13" customFormat="1">
      <c r="A146" s="13"/>
      <c r="B146" s="254"/>
      <c r="C146" s="255"/>
      <c r="D146" s="250" t="s">
        <v>193</v>
      </c>
      <c r="E146" s="256" t="s">
        <v>1</v>
      </c>
      <c r="F146" s="257" t="s">
        <v>421</v>
      </c>
      <c r="G146" s="255"/>
      <c r="H146" s="258">
        <v>50</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193</v>
      </c>
      <c r="AU146" s="264" t="s">
        <v>21</v>
      </c>
      <c r="AV146" s="13" t="s">
        <v>21</v>
      </c>
      <c r="AW146" s="13" t="s">
        <v>38</v>
      </c>
      <c r="AX146" s="13" t="s">
        <v>89</v>
      </c>
      <c r="AY146" s="264" t="s">
        <v>159</v>
      </c>
    </row>
    <row r="147" s="2" customFormat="1" ht="24" customHeight="1">
      <c r="A147" s="38"/>
      <c r="B147" s="39"/>
      <c r="C147" s="236" t="s">
        <v>215</v>
      </c>
      <c r="D147" s="236" t="s">
        <v>161</v>
      </c>
      <c r="E147" s="237" t="s">
        <v>263</v>
      </c>
      <c r="F147" s="238" t="s">
        <v>264</v>
      </c>
      <c r="G147" s="239" t="s">
        <v>204</v>
      </c>
      <c r="H147" s="240">
        <v>140.22</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1662</v>
      </c>
    </row>
    <row r="148" s="13" customFormat="1">
      <c r="A148" s="13"/>
      <c r="B148" s="254"/>
      <c r="C148" s="255"/>
      <c r="D148" s="250" t="s">
        <v>193</v>
      </c>
      <c r="E148" s="256" t="s">
        <v>1</v>
      </c>
      <c r="F148" s="257" t="s">
        <v>1659</v>
      </c>
      <c r="G148" s="255"/>
      <c r="H148" s="258">
        <v>140.22</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38</v>
      </c>
      <c r="AX148" s="13" t="s">
        <v>89</v>
      </c>
      <c r="AY148" s="264" t="s">
        <v>159</v>
      </c>
    </row>
    <row r="149" s="2" customFormat="1" ht="24" customHeight="1">
      <c r="A149" s="38"/>
      <c r="B149" s="39"/>
      <c r="C149" s="236" t="s">
        <v>221</v>
      </c>
      <c r="D149" s="236" t="s">
        <v>161</v>
      </c>
      <c r="E149" s="237" t="s">
        <v>267</v>
      </c>
      <c r="F149" s="238" t="s">
        <v>268</v>
      </c>
      <c r="G149" s="239" t="s">
        <v>204</v>
      </c>
      <c r="H149" s="240">
        <v>140.22</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21</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1663</v>
      </c>
    </row>
    <row r="150" s="13" customFormat="1">
      <c r="A150" s="13"/>
      <c r="B150" s="254"/>
      <c r="C150" s="255"/>
      <c r="D150" s="250" t="s">
        <v>193</v>
      </c>
      <c r="E150" s="256" t="s">
        <v>1</v>
      </c>
      <c r="F150" s="257" t="s">
        <v>1659</v>
      </c>
      <c r="G150" s="255"/>
      <c r="H150" s="258">
        <v>140.22</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4" customFormat="1">
      <c r="A151" s="14"/>
      <c r="B151" s="265"/>
      <c r="C151" s="266"/>
      <c r="D151" s="250" t="s">
        <v>193</v>
      </c>
      <c r="E151" s="267" t="s">
        <v>1</v>
      </c>
      <c r="F151" s="268" t="s">
        <v>195</v>
      </c>
      <c r="G151" s="266"/>
      <c r="H151" s="269">
        <v>140.22</v>
      </c>
      <c r="I151" s="270"/>
      <c r="J151" s="266"/>
      <c r="K151" s="266"/>
      <c r="L151" s="271"/>
      <c r="M151" s="272"/>
      <c r="N151" s="273"/>
      <c r="O151" s="273"/>
      <c r="P151" s="273"/>
      <c r="Q151" s="273"/>
      <c r="R151" s="273"/>
      <c r="S151" s="273"/>
      <c r="T151" s="274"/>
      <c r="U151" s="14"/>
      <c r="V151" s="14"/>
      <c r="W151" s="14"/>
      <c r="X151" s="14"/>
      <c r="Y151" s="14"/>
      <c r="Z151" s="14"/>
      <c r="AA151" s="14"/>
      <c r="AB151" s="14"/>
      <c r="AC151" s="14"/>
      <c r="AD151" s="14"/>
      <c r="AE151" s="14"/>
      <c r="AT151" s="275" t="s">
        <v>193</v>
      </c>
      <c r="AU151" s="275" t="s">
        <v>21</v>
      </c>
      <c r="AV151" s="14" t="s">
        <v>165</v>
      </c>
      <c r="AW151" s="14" t="s">
        <v>38</v>
      </c>
      <c r="AX151" s="14" t="s">
        <v>89</v>
      </c>
      <c r="AY151" s="275" t="s">
        <v>159</v>
      </c>
    </row>
    <row r="152" s="2" customFormat="1" ht="24" customHeight="1">
      <c r="A152" s="38"/>
      <c r="B152" s="39"/>
      <c r="C152" s="236" t="s">
        <v>226</v>
      </c>
      <c r="D152" s="236" t="s">
        <v>161</v>
      </c>
      <c r="E152" s="237" t="s">
        <v>272</v>
      </c>
      <c r="F152" s="238" t="s">
        <v>273</v>
      </c>
      <c r="G152" s="239" t="s">
        <v>204</v>
      </c>
      <c r="H152" s="240">
        <v>2523.96</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1664</v>
      </c>
    </row>
    <row r="153" s="13" customFormat="1">
      <c r="A153" s="13"/>
      <c r="B153" s="254"/>
      <c r="C153" s="255"/>
      <c r="D153" s="250" t="s">
        <v>193</v>
      </c>
      <c r="E153" s="256" t="s">
        <v>1</v>
      </c>
      <c r="F153" s="257" t="s">
        <v>1665</v>
      </c>
      <c r="G153" s="255"/>
      <c r="H153" s="258">
        <v>2523.96</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193</v>
      </c>
      <c r="AU153" s="264" t="s">
        <v>21</v>
      </c>
      <c r="AV153" s="13" t="s">
        <v>21</v>
      </c>
      <c r="AW153" s="13" t="s">
        <v>38</v>
      </c>
      <c r="AX153" s="13" t="s">
        <v>81</v>
      </c>
      <c r="AY153" s="264" t="s">
        <v>159</v>
      </c>
    </row>
    <row r="154" s="14" customFormat="1">
      <c r="A154" s="14"/>
      <c r="B154" s="265"/>
      <c r="C154" s="266"/>
      <c r="D154" s="250" t="s">
        <v>193</v>
      </c>
      <c r="E154" s="267" t="s">
        <v>1</v>
      </c>
      <c r="F154" s="268" t="s">
        <v>195</v>
      </c>
      <c r="G154" s="266"/>
      <c r="H154" s="269">
        <v>2523.96</v>
      </c>
      <c r="I154" s="270"/>
      <c r="J154" s="266"/>
      <c r="K154" s="266"/>
      <c r="L154" s="271"/>
      <c r="M154" s="272"/>
      <c r="N154" s="273"/>
      <c r="O154" s="273"/>
      <c r="P154" s="273"/>
      <c r="Q154" s="273"/>
      <c r="R154" s="273"/>
      <c r="S154" s="273"/>
      <c r="T154" s="274"/>
      <c r="U154" s="14"/>
      <c r="V154" s="14"/>
      <c r="W154" s="14"/>
      <c r="X154" s="14"/>
      <c r="Y154" s="14"/>
      <c r="Z154" s="14"/>
      <c r="AA154" s="14"/>
      <c r="AB154" s="14"/>
      <c r="AC154" s="14"/>
      <c r="AD154" s="14"/>
      <c r="AE154" s="14"/>
      <c r="AT154" s="275" t="s">
        <v>193</v>
      </c>
      <c r="AU154" s="275" t="s">
        <v>21</v>
      </c>
      <c r="AV154" s="14" t="s">
        <v>165</v>
      </c>
      <c r="AW154" s="14" t="s">
        <v>38</v>
      </c>
      <c r="AX154" s="14" t="s">
        <v>89</v>
      </c>
      <c r="AY154" s="275" t="s">
        <v>159</v>
      </c>
    </row>
    <row r="155" s="2" customFormat="1" ht="16.5" customHeight="1">
      <c r="A155" s="38"/>
      <c r="B155" s="39"/>
      <c r="C155" s="236" t="s">
        <v>232</v>
      </c>
      <c r="D155" s="236" t="s">
        <v>161</v>
      </c>
      <c r="E155" s="237" t="s">
        <v>319</v>
      </c>
      <c r="F155" s="238" t="s">
        <v>320</v>
      </c>
      <c r="G155" s="239" t="s">
        <v>164</v>
      </c>
      <c r="H155" s="240">
        <v>60</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1666</v>
      </c>
    </row>
    <row r="156" s="2" customFormat="1" ht="24" customHeight="1">
      <c r="A156" s="38"/>
      <c r="B156" s="39"/>
      <c r="C156" s="236" t="s">
        <v>239</v>
      </c>
      <c r="D156" s="236" t="s">
        <v>161</v>
      </c>
      <c r="E156" s="237" t="s">
        <v>597</v>
      </c>
      <c r="F156" s="238" t="s">
        <v>598</v>
      </c>
      <c r="G156" s="239" t="s">
        <v>291</v>
      </c>
      <c r="H156" s="240">
        <v>266.41800000000001</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1667</v>
      </c>
    </row>
    <row r="157" s="13" customFormat="1">
      <c r="A157" s="13"/>
      <c r="B157" s="254"/>
      <c r="C157" s="255"/>
      <c r="D157" s="250" t="s">
        <v>193</v>
      </c>
      <c r="E157" s="256" t="s">
        <v>1</v>
      </c>
      <c r="F157" s="257" t="s">
        <v>1668</v>
      </c>
      <c r="G157" s="255"/>
      <c r="H157" s="258">
        <v>266.41800000000001</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193</v>
      </c>
      <c r="AU157" s="264" t="s">
        <v>21</v>
      </c>
      <c r="AV157" s="13" t="s">
        <v>21</v>
      </c>
      <c r="AW157" s="13" t="s">
        <v>38</v>
      </c>
      <c r="AX157" s="13" t="s">
        <v>81</v>
      </c>
      <c r="AY157" s="264" t="s">
        <v>159</v>
      </c>
    </row>
    <row r="158" s="14" customFormat="1">
      <c r="A158" s="14"/>
      <c r="B158" s="265"/>
      <c r="C158" s="266"/>
      <c r="D158" s="250" t="s">
        <v>193</v>
      </c>
      <c r="E158" s="267" t="s">
        <v>1</v>
      </c>
      <c r="F158" s="268" t="s">
        <v>195</v>
      </c>
      <c r="G158" s="266"/>
      <c r="H158" s="269">
        <v>266.41800000000001</v>
      </c>
      <c r="I158" s="270"/>
      <c r="J158" s="266"/>
      <c r="K158" s="266"/>
      <c r="L158" s="271"/>
      <c r="M158" s="272"/>
      <c r="N158" s="273"/>
      <c r="O158" s="273"/>
      <c r="P158" s="273"/>
      <c r="Q158" s="273"/>
      <c r="R158" s="273"/>
      <c r="S158" s="273"/>
      <c r="T158" s="274"/>
      <c r="U158" s="14"/>
      <c r="V158" s="14"/>
      <c r="W158" s="14"/>
      <c r="X158" s="14"/>
      <c r="Y158" s="14"/>
      <c r="Z158" s="14"/>
      <c r="AA158" s="14"/>
      <c r="AB158" s="14"/>
      <c r="AC158" s="14"/>
      <c r="AD158" s="14"/>
      <c r="AE158" s="14"/>
      <c r="AT158" s="275" t="s">
        <v>193</v>
      </c>
      <c r="AU158" s="275" t="s">
        <v>21</v>
      </c>
      <c r="AV158" s="14" t="s">
        <v>165</v>
      </c>
      <c r="AW158" s="14" t="s">
        <v>38</v>
      </c>
      <c r="AX158" s="14" t="s">
        <v>89</v>
      </c>
      <c r="AY158" s="275" t="s">
        <v>159</v>
      </c>
    </row>
    <row r="159" s="2" customFormat="1" ht="24" customHeight="1">
      <c r="A159" s="38"/>
      <c r="B159" s="39"/>
      <c r="C159" s="236" t="s">
        <v>8</v>
      </c>
      <c r="D159" s="236" t="s">
        <v>161</v>
      </c>
      <c r="E159" s="237" t="s">
        <v>1669</v>
      </c>
      <c r="F159" s="238" t="s">
        <v>1670</v>
      </c>
      <c r="G159" s="239" t="s">
        <v>164</v>
      </c>
      <c r="H159" s="240">
        <v>44.200000000000003</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1671</v>
      </c>
    </row>
    <row r="160" s="13" customFormat="1">
      <c r="A160" s="13"/>
      <c r="B160" s="254"/>
      <c r="C160" s="255"/>
      <c r="D160" s="250" t="s">
        <v>193</v>
      </c>
      <c r="E160" s="256" t="s">
        <v>1</v>
      </c>
      <c r="F160" s="257" t="s">
        <v>1672</v>
      </c>
      <c r="G160" s="255"/>
      <c r="H160" s="258">
        <v>44.200000000000003</v>
      </c>
      <c r="I160" s="259"/>
      <c r="J160" s="255"/>
      <c r="K160" s="255"/>
      <c r="L160" s="260"/>
      <c r="M160" s="261"/>
      <c r="N160" s="262"/>
      <c r="O160" s="262"/>
      <c r="P160" s="262"/>
      <c r="Q160" s="262"/>
      <c r="R160" s="262"/>
      <c r="S160" s="262"/>
      <c r="T160" s="263"/>
      <c r="U160" s="13"/>
      <c r="V160" s="13"/>
      <c r="W160" s="13"/>
      <c r="X160" s="13"/>
      <c r="Y160" s="13"/>
      <c r="Z160" s="13"/>
      <c r="AA160" s="13"/>
      <c r="AB160" s="13"/>
      <c r="AC160" s="13"/>
      <c r="AD160" s="13"/>
      <c r="AE160" s="13"/>
      <c r="AT160" s="264" t="s">
        <v>193</v>
      </c>
      <c r="AU160" s="264" t="s">
        <v>21</v>
      </c>
      <c r="AV160" s="13" t="s">
        <v>21</v>
      </c>
      <c r="AW160" s="13" t="s">
        <v>38</v>
      </c>
      <c r="AX160" s="13" t="s">
        <v>81</v>
      </c>
      <c r="AY160" s="264" t="s">
        <v>159</v>
      </c>
    </row>
    <row r="161" s="14" customFormat="1">
      <c r="A161" s="14"/>
      <c r="B161" s="265"/>
      <c r="C161" s="266"/>
      <c r="D161" s="250" t="s">
        <v>193</v>
      </c>
      <c r="E161" s="267" t="s">
        <v>1</v>
      </c>
      <c r="F161" s="268" t="s">
        <v>195</v>
      </c>
      <c r="G161" s="266"/>
      <c r="H161" s="269">
        <v>44.200000000000003</v>
      </c>
      <c r="I161" s="270"/>
      <c r="J161" s="266"/>
      <c r="K161" s="266"/>
      <c r="L161" s="271"/>
      <c r="M161" s="272"/>
      <c r="N161" s="273"/>
      <c r="O161" s="273"/>
      <c r="P161" s="273"/>
      <c r="Q161" s="273"/>
      <c r="R161" s="273"/>
      <c r="S161" s="273"/>
      <c r="T161" s="274"/>
      <c r="U161" s="14"/>
      <c r="V161" s="14"/>
      <c r="W161" s="14"/>
      <c r="X161" s="14"/>
      <c r="Y161" s="14"/>
      <c r="Z161" s="14"/>
      <c r="AA161" s="14"/>
      <c r="AB161" s="14"/>
      <c r="AC161" s="14"/>
      <c r="AD161" s="14"/>
      <c r="AE161" s="14"/>
      <c r="AT161" s="275" t="s">
        <v>193</v>
      </c>
      <c r="AU161" s="275" t="s">
        <v>21</v>
      </c>
      <c r="AV161" s="14" t="s">
        <v>165</v>
      </c>
      <c r="AW161" s="14" t="s">
        <v>38</v>
      </c>
      <c r="AX161" s="14" t="s">
        <v>89</v>
      </c>
      <c r="AY161" s="275" t="s">
        <v>159</v>
      </c>
    </row>
    <row r="162" s="2" customFormat="1" ht="24" customHeight="1">
      <c r="A162" s="38"/>
      <c r="B162" s="39"/>
      <c r="C162" s="236" t="s">
        <v>249</v>
      </c>
      <c r="D162" s="236" t="s">
        <v>161</v>
      </c>
      <c r="E162" s="237" t="s">
        <v>1673</v>
      </c>
      <c r="F162" s="238" t="s">
        <v>1674</v>
      </c>
      <c r="G162" s="239" t="s">
        <v>164</v>
      </c>
      <c r="H162" s="240">
        <v>44.200000000000003</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1675</v>
      </c>
    </row>
    <row r="163" s="13" customFormat="1">
      <c r="A163" s="13"/>
      <c r="B163" s="254"/>
      <c r="C163" s="255"/>
      <c r="D163" s="250" t="s">
        <v>193</v>
      </c>
      <c r="E163" s="256" t="s">
        <v>1</v>
      </c>
      <c r="F163" s="257" t="s">
        <v>1672</v>
      </c>
      <c r="G163" s="255"/>
      <c r="H163" s="258">
        <v>44.200000000000003</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193</v>
      </c>
      <c r="AU163" s="264" t="s">
        <v>21</v>
      </c>
      <c r="AV163" s="13" t="s">
        <v>21</v>
      </c>
      <c r="AW163" s="13" t="s">
        <v>38</v>
      </c>
      <c r="AX163" s="13" t="s">
        <v>81</v>
      </c>
      <c r="AY163" s="264" t="s">
        <v>159</v>
      </c>
    </row>
    <row r="164" s="14" customFormat="1">
      <c r="A164" s="14"/>
      <c r="B164" s="265"/>
      <c r="C164" s="266"/>
      <c r="D164" s="250" t="s">
        <v>193</v>
      </c>
      <c r="E164" s="267" t="s">
        <v>1</v>
      </c>
      <c r="F164" s="268" t="s">
        <v>195</v>
      </c>
      <c r="G164" s="266"/>
      <c r="H164" s="269">
        <v>44.200000000000003</v>
      </c>
      <c r="I164" s="270"/>
      <c r="J164" s="266"/>
      <c r="K164" s="266"/>
      <c r="L164" s="271"/>
      <c r="M164" s="272"/>
      <c r="N164" s="273"/>
      <c r="O164" s="273"/>
      <c r="P164" s="273"/>
      <c r="Q164" s="273"/>
      <c r="R164" s="273"/>
      <c r="S164" s="273"/>
      <c r="T164" s="274"/>
      <c r="U164" s="14"/>
      <c r="V164" s="14"/>
      <c r="W164" s="14"/>
      <c r="X164" s="14"/>
      <c r="Y164" s="14"/>
      <c r="Z164" s="14"/>
      <c r="AA164" s="14"/>
      <c r="AB164" s="14"/>
      <c r="AC164" s="14"/>
      <c r="AD164" s="14"/>
      <c r="AE164" s="14"/>
      <c r="AT164" s="275" t="s">
        <v>193</v>
      </c>
      <c r="AU164" s="275" t="s">
        <v>21</v>
      </c>
      <c r="AV164" s="14" t="s">
        <v>165</v>
      </c>
      <c r="AW164" s="14" t="s">
        <v>38</v>
      </c>
      <c r="AX164" s="14" t="s">
        <v>89</v>
      </c>
      <c r="AY164" s="275" t="s">
        <v>159</v>
      </c>
    </row>
    <row r="165" s="2" customFormat="1" ht="24" customHeight="1">
      <c r="A165" s="38"/>
      <c r="B165" s="39"/>
      <c r="C165" s="236" t="s">
        <v>253</v>
      </c>
      <c r="D165" s="236" t="s">
        <v>161</v>
      </c>
      <c r="E165" s="237" t="s">
        <v>1676</v>
      </c>
      <c r="F165" s="238" t="s">
        <v>1677</v>
      </c>
      <c r="G165" s="239" t="s">
        <v>204</v>
      </c>
      <c r="H165" s="240">
        <v>26</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1678</v>
      </c>
    </row>
    <row r="166" s="13" customFormat="1">
      <c r="A166" s="13"/>
      <c r="B166" s="254"/>
      <c r="C166" s="255"/>
      <c r="D166" s="250" t="s">
        <v>193</v>
      </c>
      <c r="E166" s="256" t="s">
        <v>1</v>
      </c>
      <c r="F166" s="257" t="s">
        <v>299</v>
      </c>
      <c r="G166" s="255"/>
      <c r="H166" s="258">
        <v>26</v>
      </c>
      <c r="I166" s="259"/>
      <c r="J166" s="255"/>
      <c r="K166" s="255"/>
      <c r="L166" s="260"/>
      <c r="M166" s="261"/>
      <c r="N166" s="262"/>
      <c r="O166" s="262"/>
      <c r="P166" s="262"/>
      <c r="Q166" s="262"/>
      <c r="R166" s="262"/>
      <c r="S166" s="262"/>
      <c r="T166" s="263"/>
      <c r="U166" s="13"/>
      <c r="V166" s="13"/>
      <c r="W166" s="13"/>
      <c r="X166" s="13"/>
      <c r="Y166" s="13"/>
      <c r="Z166" s="13"/>
      <c r="AA166" s="13"/>
      <c r="AB166" s="13"/>
      <c r="AC166" s="13"/>
      <c r="AD166" s="13"/>
      <c r="AE166" s="13"/>
      <c r="AT166" s="264" t="s">
        <v>193</v>
      </c>
      <c r="AU166" s="264" t="s">
        <v>21</v>
      </c>
      <c r="AV166" s="13" t="s">
        <v>21</v>
      </c>
      <c r="AW166" s="13" t="s">
        <v>38</v>
      </c>
      <c r="AX166" s="13" t="s">
        <v>81</v>
      </c>
      <c r="AY166" s="264" t="s">
        <v>159</v>
      </c>
    </row>
    <row r="167" s="14" customFormat="1">
      <c r="A167" s="14"/>
      <c r="B167" s="265"/>
      <c r="C167" s="266"/>
      <c r="D167" s="250" t="s">
        <v>193</v>
      </c>
      <c r="E167" s="267" t="s">
        <v>1</v>
      </c>
      <c r="F167" s="268" t="s">
        <v>195</v>
      </c>
      <c r="G167" s="266"/>
      <c r="H167" s="269">
        <v>26</v>
      </c>
      <c r="I167" s="270"/>
      <c r="J167" s="266"/>
      <c r="K167" s="266"/>
      <c r="L167" s="271"/>
      <c r="M167" s="272"/>
      <c r="N167" s="273"/>
      <c r="O167" s="273"/>
      <c r="P167" s="273"/>
      <c r="Q167" s="273"/>
      <c r="R167" s="273"/>
      <c r="S167" s="273"/>
      <c r="T167" s="274"/>
      <c r="U167" s="14"/>
      <c r="V167" s="14"/>
      <c r="W167" s="14"/>
      <c r="X167" s="14"/>
      <c r="Y167" s="14"/>
      <c r="Z167" s="14"/>
      <c r="AA167" s="14"/>
      <c r="AB167" s="14"/>
      <c r="AC167" s="14"/>
      <c r="AD167" s="14"/>
      <c r="AE167" s="14"/>
      <c r="AT167" s="275" t="s">
        <v>193</v>
      </c>
      <c r="AU167" s="275" t="s">
        <v>21</v>
      </c>
      <c r="AV167" s="14" t="s">
        <v>165</v>
      </c>
      <c r="AW167" s="14" t="s">
        <v>38</v>
      </c>
      <c r="AX167" s="14" t="s">
        <v>89</v>
      </c>
      <c r="AY167" s="275" t="s">
        <v>159</v>
      </c>
    </row>
    <row r="168" s="12" customFormat="1" ht="22.8" customHeight="1">
      <c r="A168" s="12"/>
      <c r="B168" s="220"/>
      <c r="C168" s="221"/>
      <c r="D168" s="222" t="s">
        <v>80</v>
      </c>
      <c r="E168" s="234" t="s">
        <v>188</v>
      </c>
      <c r="F168" s="234" t="s">
        <v>1679</v>
      </c>
      <c r="G168" s="221"/>
      <c r="H168" s="221"/>
      <c r="I168" s="224"/>
      <c r="J168" s="235">
        <f>BK168</f>
        <v>0</v>
      </c>
      <c r="K168" s="221"/>
      <c r="L168" s="226"/>
      <c r="M168" s="227"/>
      <c r="N168" s="228"/>
      <c r="O168" s="228"/>
      <c r="P168" s="229">
        <f>SUM(P169:P172)</f>
        <v>0</v>
      </c>
      <c r="Q168" s="228"/>
      <c r="R168" s="229">
        <f>SUM(R169:R172)</f>
        <v>6.7200000000000006</v>
      </c>
      <c r="S168" s="228"/>
      <c r="T168" s="230">
        <f>SUM(T169:T172)</f>
        <v>0</v>
      </c>
      <c r="U168" s="12"/>
      <c r="V168" s="12"/>
      <c r="W168" s="12"/>
      <c r="X168" s="12"/>
      <c r="Y168" s="12"/>
      <c r="Z168" s="12"/>
      <c r="AA168" s="12"/>
      <c r="AB168" s="12"/>
      <c r="AC168" s="12"/>
      <c r="AD168" s="12"/>
      <c r="AE168" s="12"/>
      <c r="AR168" s="231" t="s">
        <v>89</v>
      </c>
      <c r="AT168" s="232" t="s">
        <v>80</v>
      </c>
      <c r="AU168" s="232" t="s">
        <v>89</v>
      </c>
      <c r="AY168" s="231" t="s">
        <v>159</v>
      </c>
      <c r="BK168" s="233">
        <f>SUM(BK169:BK172)</f>
        <v>0</v>
      </c>
    </row>
    <row r="169" s="2" customFormat="1" ht="16.5" customHeight="1">
      <c r="A169" s="38"/>
      <c r="B169" s="39"/>
      <c r="C169" s="236" t="s">
        <v>258</v>
      </c>
      <c r="D169" s="236" t="s">
        <v>161</v>
      </c>
      <c r="E169" s="237" t="s">
        <v>1680</v>
      </c>
      <c r="F169" s="238" t="s">
        <v>1681</v>
      </c>
      <c r="G169" s="239" t="s">
        <v>164</v>
      </c>
      <c r="H169" s="240">
        <v>160</v>
      </c>
      <c r="I169" s="241"/>
      <c r="J169" s="242">
        <f>ROUND(I169*H169,2)</f>
        <v>0</v>
      </c>
      <c r="K169" s="243"/>
      <c r="L169" s="44"/>
      <c r="M169" s="244" t="s">
        <v>1</v>
      </c>
      <c r="N169" s="245" t="s">
        <v>46</v>
      </c>
      <c r="O169" s="91"/>
      <c r="P169" s="246">
        <f>O169*H169</f>
        <v>0</v>
      </c>
      <c r="Q169" s="246">
        <v>0.042000000000000003</v>
      </c>
      <c r="R169" s="246">
        <f>Q169*H169</f>
        <v>6.7200000000000006</v>
      </c>
      <c r="S169" s="246">
        <v>0</v>
      </c>
      <c r="T169" s="247">
        <f>S169*H169</f>
        <v>0</v>
      </c>
      <c r="U169" s="38"/>
      <c r="V169" s="38"/>
      <c r="W169" s="38"/>
      <c r="X169" s="38"/>
      <c r="Y169" s="38"/>
      <c r="Z169" s="38"/>
      <c r="AA169" s="38"/>
      <c r="AB169" s="38"/>
      <c r="AC169" s="38"/>
      <c r="AD169" s="38"/>
      <c r="AE169" s="38"/>
      <c r="AR169" s="248" t="s">
        <v>165</v>
      </c>
      <c r="AT169" s="248" t="s">
        <v>161</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1682</v>
      </c>
    </row>
    <row r="170" s="2" customFormat="1">
      <c r="A170" s="38"/>
      <c r="B170" s="39"/>
      <c r="C170" s="40"/>
      <c r="D170" s="250" t="s">
        <v>167</v>
      </c>
      <c r="E170" s="40"/>
      <c r="F170" s="251" t="s">
        <v>1683</v>
      </c>
      <c r="G170" s="40"/>
      <c r="H170" s="40"/>
      <c r="I170" s="144"/>
      <c r="J170" s="40"/>
      <c r="K170" s="40"/>
      <c r="L170" s="44"/>
      <c r="M170" s="252"/>
      <c r="N170" s="253"/>
      <c r="O170" s="91"/>
      <c r="P170" s="91"/>
      <c r="Q170" s="91"/>
      <c r="R170" s="91"/>
      <c r="S170" s="91"/>
      <c r="T170" s="92"/>
      <c r="U170" s="38"/>
      <c r="V170" s="38"/>
      <c r="W170" s="38"/>
      <c r="X170" s="38"/>
      <c r="Y170" s="38"/>
      <c r="Z170" s="38"/>
      <c r="AA170" s="38"/>
      <c r="AB170" s="38"/>
      <c r="AC170" s="38"/>
      <c r="AD170" s="38"/>
      <c r="AE170" s="38"/>
      <c r="AT170" s="16" t="s">
        <v>167</v>
      </c>
      <c r="AU170" s="16" t="s">
        <v>21</v>
      </c>
    </row>
    <row r="171" s="13" customFormat="1">
      <c r="A171" s="13"/>
      <c r="B171" s="254"/>
      <c r="C171" s="255"/>
      <c r="D171" s="250" t="s">
        <v>193</v>
      </c>
      <c r="E171" s="256" t="s">
        <v>1</v>
      </c>
      <c r="F171" s="257" t="s">
        <v>1684</v>
      </c>
      <c r="G171" s="255"/>
      <c r="H171" s="258">
        <v>160</v>
      </c>
      <c r="I171" s="259"/>
      <c r="J171" s="255"/>
      <c r="K171" s="255"/>
      <c r="L171" s="260"/>
      <c r="M171" s="261"/>
      <c r="N171" s="262"/>
      <c r="O171" s="262"/>
      <c r="P171" s="262"/>
      <c r="Q171" s="262"/>
      <c r="R171" s="262"/>
      <c r="S171" s="262"/>
      <c r="T171" s="263"/>
      <c r="U171" s="13"/>
      <c r="V171" s="13"/>
      <c r="W171" s="13"/>
      <c r="X171" s="13"/>
      <c r="Y171" s="13"/>
      <c r="Z171" s="13"/>
      <c r="AA171" s="13"/>
      <c r="AB171" s="13"/>
      <c r="AC171" s="13"/>
      <c r="AD171" s="13"/>
      <c r="AE171" s="13"/>
      <c r="AT171" s="264" t="s">
        <v>193</v>
      </c>
      <c r="AU171" s="264" t="s">
        <v>21</v>
      </c>
      <c r="AV171" s="13" t="s">
        <v>21</v>
      </c>
      <c r="AW171" s="13" t="s">
        <v>38</v>
      </c>
      <c r="AX171" s="13" t="s">
        <v>81</v>
      </c>
      <c r="AY171" s="264" t="s">
        <v>159</v>
      </c>
    </row>
    <row r="172" s="14" customFormat="1">
      <c r="A172" s="14"/>
      <c r="B172" s="265"/>
      <c r="C172" s="266"/>
      <c r="D172" s="250" t="s">
        <v>193</v>
      </c>
      <c r="E172" s="267" t="s">
        <v>1</v>
      </c>
      <c r="F172" s="268" t="s">
        <v>195</v>
      </c>
      <c r="G172" s="266"/>
      <c r="H172" s="269">
        <v>160</v>
      </c>
      <c r="I172" s="270"/>
      <c r="J172" s="266"/>
      <c r="K172" s="266"/>
      <c r="L172" s="271"/>
      <c r="M172" s="272"/>
      <c r="N172" s="273"/>
      <c r="O172" s="273"/>
      <c r="P172" s="273"/>
      <c r="Q172" s="273"/>
      <c r="R172" s="273"/>
      <c r="S172" s="273"/>
      <c r="T172" s="274"/>
      <c r="U172" s="14"/>
      <c r="V172" s="14"/>
      <c r="W172" s="14"/>
      <c r="X172" s="14"/>
      <c r="Y172" s="14"/>
      <c r="Z172" s="14"/>
      <c r="AA172" s="14"/>
      <c r="AB172" s="14"/>
      <c r="AC172" s="14"/>
      <c r="AD172" s="14"/>
      <c r="AE172" s="14"/>
      <c r="AT172" s="275" t="s">
        <v>193</v>
      </c>
      <c r="AU172" s="275" t="s">
        <v>21</v>
      </c>
      <c r="AV172" s="14" t="s">
        <v>165</v>
      </c>
      <c r="AW172" s="14" t="s">
        <v>38</v>
      </c>
      <c r="AX172" s="14" t="s">
        <v>89</v>
      </c>
      <c r="AY172" s="275" t="s">
        <v>159</v>
      </c>
    </row>
    <row r="173" s="12" customFormat="1" ht="22.8" customHeight="1">
      <c r="A173" s="12"/>
      <c r="B173" s="220"/>
      <c r="C173" s="221"/>
      <c r="D173" s="222" t="s">
        <v>80</v>
      </c>
      <c r="E173" s="234" t="s">
        <v>1685</v>
      </c>
      <c r="F173" s="234" t="s">
        <v>1686</v>
      </c>
      <c r="G173" s="221"/>
      <c r="H173" s="221"/>
      <c r="I173" s="224"/>
      <c r="J173" s="235">
        <f>BK173</f>
        <v>0</v>
      </c>
      <c r="K173" s="221"/>
      <c r="L173" s="226"/>
      <c r="M173" s="227"/>
      <c r="N173" s="228"/>
      <c r="O173" s="228"/>
      <c r="P173" s="229">
        <f>SUM(P174:P209)</f>
        <v>0</v>
      </c>
      <c r="Q173" s="228"/>
      <c r="R173" s="229">
        <f>SUM(R174:R209)</f>
        <v>6.9474988000000009</v>
      </c>
      <c r="S173" s="228"/>
      <c r="T173" s="230">
        <f>SUM(T174:T209)</f>
        <v>0</v>
      </c>
      <c r="U173" s="12"/>
      <c r="V173" s="12"/>
      <c r="W173" s="12"/>
      <c r="X173" s="12"/>
      <c r="Y173" s="12"/>
      <c r="Z173" s="12"/>
      <c r="AA173" s="12"/>
      <c r="AB173" s="12"/>
      <c r="AC173" s="12"/>
      <c r="AD173" s="12"/>
      <c r="AE173" s="12"/>
      <c r="AR173" s="231" t="s">
        <v>21</v>
      </c>
      <c r="AT173" s="232" t="s">
        <v>80</v>
      </c>
      <c r="AU173" s="232" t="s">
        <v>89</v>
      </c>
      <c r="AY173" s="231" t="s">
        <v>159</v>
      </c>
      <c r="BK173" s="233">
        <f>SUM(BK174:BK209)</f>
        <v>0</v>
      </c>
    </row>
    <row r="174" s="2" customFormat="1" ht="24" customHeight="1">
      <c r="A174" s="38"/>
      <c r="B174" s="39"/>
      <c r="C174" s="236" t="s">
        <v>262</v>
      </c>
      <c r="D174" s="236" t="s">
        <v>161</v>
      </c>
      <c r="E174" s="237" t="s">
        <v>1687</v>
      </c>
      <c r="F174" s="238" t="s">
        <v>1688</v>
      </c>
      <c r="G174" s="239" t="s">
        <v>229</v>
      </c>
      <c r="H174" s="240">
        <v>315.19999999999999</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249</v>
      </c>
      <c r="AT174" s="248" t="s">
        <v>161</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249</v>
      </c>
      <c r="BM174" s="248" t="s">
        <v>1689</v>
      </c>
    </row>
    <row r="175" s="13" customFormat="1">
      <c r="A175" s="13"/>
      <c r="B175" s="254"/>
      <c r="C175" s="255"/>
      <c r="D175" s="250" t="s">
        <v>193</v>
      </c>
      <c r="E175" s="256" t="s">
        <v>1</v>
      </c>
      <c r="F175" s="257" t="s">
        <v>1690</v>
      </c>
      <c r="G175" s="255"/>
      <c r="H175" s="258">
        <v>1.5</v>
      </c>
      <c r="I175" s="259"/>
      <c r="J175" s="255"/>
      <c r="K175" s="255"/>
      <c r="L175" s="260"/>
      <c r="M175" s="261"/>
      <c r="N175" s="262"/>
      <c r="O175" s="262"/>
      <c r="P175" s="262"/>
      <c r="Q175" s="262"/>
      <c r="R175" s="262"/>
      <c r="S175" s="262"/>
      <c r="T175" s="263"/>
      <c r="U175" s="13"/>
      <c r="V175" s="13"/>
      <c r="W175" s="13"/>
      <c r="X175" s="13"/>
      <c r="Y175" s="13"/>
      <c r="Z175" s="13"/>
      <c r="AA175" s="13"/>
      <c r="AB175" s="13"/>
      <c r="AC175" s="13"/>
      <c r="AD175" s="13"/>
      <c r="AE175" s="13"/>
      <c r="AT175" s="264" t="s">
        <v>193</v>
      </c>
      <c r="AU175" s="264" t="s">
        <v>21</v>
      </c>
      <c r="AV175" s="13" t="s">
        <v>21</v>
      </c>
      <c r="AW175" s="13" t="s">
        <v>38</v>
      </c>
      <c r="AX175" s="13" t="s">
        <v>81</v>
      </c>
      <c r="AY175" s="264" t="s">
        <v>159</v>
      </c>
    </row>
    <row r="176" s="13" customFormat="1">
      <c r="A176" s="13"/>
      <c r="B176" s="254"/>
      <c r="C176" s="255"/>
      <c r="D176" s="250" t="s">
        <v>193</v>
      </c>
      <c r="E176" s="256" t="s">
        <v>1</v>
      </c>
      <c r="F176" s="257" t="s">
        <v>1691</v>
      </c>
      <c r="G176" s="255"/>
      <c r="H176" s="258">
        <v>1.8</v>
      </c>
      <c r="I176" s="259"/>
      <c r="J176" s="255"/>
      <c r="K176" s="255"/>
      <c r="L176" s="260"/>
      <c r="M176" s="261"/>
      <c r="N176" s="262"/>
      <c r="O176" s="262"/>
      <c r="P176" s="262"/>
      <c r="Q176" s="262"/>
      <c r="R176" s="262"/>
      <c r="S176" s="262"/>
      <c r="T176" s="263"/>
      <c r="U176" s="13"/>
      <c r="V176" s="13"/>
      <c r="W176" s="13"/>
      <c r="X176" s="13"/>
      <c r="Y176" s="13"/>
      <c r="Z176" s="13"/>
      <c r="AA176" s="13"/>
      <c r="AB176" s="13"/>
      <c r="AC176" s="13"/>
      <c r="AD176" s="13"/>
      <c r="AE176" s="13"/>
      <c r="AT176" s="264" t="s">
        <v>193</v>
      </c>
      <c r="AU176" s="264" t="s">
        <v>21</v>
      </c>
      <c r="AV176" s="13" t="s">
        <v>21</v>
      </c>
      <c r="AW176" s="13" t="s">
        <v>38</v>
      </c>
      <c r="AX176" s="13" t="s">
        <v>81</v>
      </c>
      <c r="AY176" s="264" t="s">
        <v>159</v>
      </c>
    </row>
    <row r="177" s="13" customFormat="1">
      <c r="A177" s="13"/>
      <c r="B177" s="254"/>
      <c r="C177" s="255"/>
      <c r="D177" s="250" t="s">
        <v>193</v>
      </c>
      <c r="E177" s="256" t="s">
        <v>1</v>
      </c>
      <c r="F177" s="257" t="s">
        <v>1692</v>
      </c>
      <c r="G177" s="255"/>
      <c r="H177" s="258">
        <v>4.7999999999999998</v>
      </c>
      <c r="I177" s="259"/>
      <c r="J177" s="255"/>
      <c r="K177" s="255"/>
      <c r="L177" s="260"/>
      <c r="M177" s="261"/>
      <c r="N177" s="262"/>
      <c r="O177" s="262"/>
      <c r="P177" s="262"/>
      <c r="Q177" s="262"/>
      <c r="R177" s="262"/>
      <c r="S177" s="262"/>
      <c r="T177" s="263"/>
      <c r="U177" s="13"/>
      <c r="V177" s="13"/>
      <c r="W177" s="13"/>
      <c r="X177" s="13"/>
      <c r="Y177" s="13"/>
      <c r="Z177" s="13"/>
      <c r="AA177" s="13"/>
      <c r="AB177" s="13"/>
      <c r="AC177" s="13"/>
      <c r="AD177" s="13"/>
      <c r="AE177" s="13"/>
      <c r="AT177" s="264" t="s">
        <v>193</v>
      </c>
      <c r="AU177" s="264" t="s">
        <v>21</v>
      </c>
      <c r="AV177" s="13" t="s">
        <v>21</v>
      </c>
      <c r="AW177" s="13" t="s">
        <v>38</v>
      </c>
      <c r="AX177" s="13" t="s">
        <v>81</v>
      </c>
      <c r="AY177" s="264" t="s">
        <v>159</v>
      </c>
    </row>
    <row r="178" s="13" customFormat="1">
      <c r="A178" s="13"/>
      <c r="B178" s="254"/>
      <c r="C178" s="255"/>
      <c r="D178" s="250" t="s">
        <v>193</v>
      </c>
      <c r="E178" s="256" t="s">
        <v>1</v>
      </c>
      <c r="F178" s="257" t="s">
        <v>1693</v>
      </c>
      <c r="G178" s="255"/>
      <c r="H178" s="258">
        <v>3.6000000000000001</v>
      </c>
      <c r="I178" s="259"/>
      <c r="J178" s="255"/>
      <c r="K178" s="255"/>
      <c r="L178" s="260"/>
      <c r="M178" s="261"/>
      <c r="N178" s="262"/>
      <c r="O178" s="262"/>
      <c r="P178" s="262"/>
      <c r="Q178" s="262"/>
      <c r="R178" s="262"/>
      <c r="S178" s="262"/>
      <c r="T178" s="263"/>
      <c r="U178" s="13"/>
      <c r="V178" s="13"/>
      <c r="W178" s="13"/>
      <c r="X178" s="13"/>
      <c r="Y178" s="13"/>
      <c r="Z178" s="13"/>
      <c r="AA178" s="13"/>
      <c r="AB178" s="13"/>
      <c r="AC178" s="13"/>
      <c r="AD178" s="13"/>
      <c r="AE178" s="13"/>
      <c r="AT178" s="264" t="s">
        <v>193</v>
      </c>
      <c r="AU178" s="264" t="s">
        <v>21</v>
      </c>
      <c r="AV178" s="13" t="s">
        <v>21</v>
      </c>
      <c r="AW178" s="13" t="s">
        <v>38</v>
      </c>
      <c r="AX178" s="13" t="s">
        <v>81</v>
      </c>
      <c r="AY178" s="264" t="s">
        <v>159</v>
      </c>
    </row>
    <row r="179" s="13" customFormat="1">
      <c r="A179" s="13"/>
      <c r="B179" s="254"/>
      <c r="C179" s="255"/>
      <c r="D179" s="250" t="s">
        <v>193</v>
      </c>
      <c r="E179" s="256" t="s">
        <v>1</v>
      </c>
      <c r="F179" s="257" t="s">
        <v>1694</v>
      </c>
      <c r="G179" s="255"/>
      <c r="H179" s="258">
        <v>4.2000000000000002</v>
      </c>
      <c r="I179" s="259"/>
      <c r="J179" s="255"/>
      <c r="K179" s="255"/>
      <c r="L179" s="260"/>
      <c r="M179" s="261"/>
      <c r="N179" s="262"/>
      <c r="O179" s="262"/>
      <c r="P179" s="262"/>
      <c r="Q179" s="262"/>
      <c r="R179" s="262"/>
      <c r="S179" s="262"/>
      <c r="T179" s="263"/>
      <c r="U179" s="13"/>
      <c r="V179" s="13"/>
      <c r="W179" s="13"/>
      <c r="X179" s="13"/>
      <c r="Y179" s="13"/>
      <c r="Z179" s="13"/>
      <c r="AA179" s="13"/>
      <c r="AB179" s="13"/>
      <c r="AC179" s="13"/>
      <c r="AD179" s="13"/>
      <c r="AE179" s="13"/>
      <c r="AT179" s="264" t="s">
        <v>193</v>
      </c>
      <c r="AU179" s="264" t="s">
        <v>21</v>
      </c>
      <c r="AV179" s="13" t="s">
        <v>21</v>
      </c>
      <c r="AW179" s="13" t="s">
        <v>38</v>
      </c>
      <c r="AX179" s="13" t="s">
        <v>81</v>
      </c>
      <c r="AY179" s="264" t="s">
        <v>159</v>
      </c>
    </row>
    <row r="180" s="13" customFormat="1">
      <c r="A180" s="13"/>
      <c r="B180" s="254"/>
      <c r="C180" s="255"/>
      <c r="D180" s="250" t="s">
        <v>193</v>
      </c>
      <c r="E180" s="256" t="s">
        <v>1</v>
      </c>
      <c r="F180" s="257" t="s">
        <v>1695</v>
      </c>
      <c r="G180" s="255"/>
      <c r="H180" s="258">
        <v>2.8999999999999999</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193</v>
      </c>
      <c r="AU180" s="264" t="s">
        <v>21</v>
      </c>
      <c r="AV180" s="13" t="s">
        <v>21</v>
      </c>
      <c r="AW180" s="13" t="s">
        <v>38</v>
      </c>
      <c r="AX180" s="13" t="s">
        <v>81</v>
      </c>
      <c r="AY180" s="264" t="s">
        <v>159</v>
      </c>
    </row>
    <row r="181" s="13" customFormat="1">
      <c r="A181" s="13"/>
      <c r="B181" s="254"/>
      <c r="C181" s="255"/>
      <c r="D181" s="250" t="s">
        <v>193</v>
      </c>
      <c r="E181" s="256" t="s">
        <v>1</v>
      </c>
      <c r="F181" s="257" t="s">
        <v>1696</v>
      </c>
      <c r="G181" s="255"/>
      <c r="H181" s="258">
        <v>31.199999999999999</v>
      </c>
      <c r="I181" s="259"/>
      <c r="J181" s="255"/>
      <c r="K181" s="255"/>
      <c r="L181" s="260"/>
      <c r="M181" s="261"/>
      <c r="N181" s="262"/>
      <c r="O181" s="262"/>
      <c r="P181" s="262"/>
      <c r="Q181" s="262"/>
      <c r="R181" s="262"/>
      <c r="S181" s="262"/>
      <c r="T181" s="263"/>
      <c r="U181" s="13"/>
      <c r="V181" s="13"/>
      <c r="W181" s="13"/>
      <c r="X181" s="13"/>
      <c r="Y181" s="13"/>
      <c r="Z181" s="13"/>
      <c r="AA181" s="13"/>
      <c r="AB181" s="13"/>
      <c r="AC181" s="13"/>
      <c r="AD181" s="13"/>
      <c r="AE181" s="13"/>
      <c r="AT181" s="264" t="s">
        <v>193</v>
      </c>
      <c r="AU181" s="264" t="s">
        <v>21</v>
      </c>
      <c r="AV181" s="13" t="s">
        <v>21</v>
      </c>
      <c r="AW181" s="13" t="s">
        <v>38</v>
      </c>
      <c r="AX181" s="13" t="s">
        <v>81</v>
      </c>
      <c r="AY181" s="264" t="s">
        <v>159</v>
      </c>
    </row>
    <row r="182" s="13" customFormat="1">
      <c r="A182" s="13"/>
      <c r="B182" s="254"/>
      <c r="C182" s="255"/>
      <c r="D182" s="250" t="s">
        <v>193</v>
      </c>
      <c r="E182" s="256" t="s">
        <v>1</v>
      </c>
      <c r="F182" s="257" t="s">
        <v>1697</v>
      </c>
      <c r="G182" s="255"/>
      <c r="H182" s="258">
        <v>60</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193</v>
      </c>
      <c r="AU182" s="264" t="s">
        <v>21</v>
      </c>
      <c r="AV182" s="13" t="s">
        <v>21</v>
      </c>
      <c r="AW182" s="13" t="s">
        <v>38</v>
      </c>
      <c r="AX182" s="13" t="s">
        <v>81</v>
      </c>
      <c r="AY182" s="264" t="s">
        <v>159</v>
      </c>
    </row>
    <row r="183" s="13" customFormat="1">
      <c r="A183" s="13"/>
      <c r="B183" s="254"/>
      <c r="C183" s="255"/>
      <c r="D183" s="250" t="s">
        <v>193</v>
      </c>
      <c r="E183" s="256" t="s">
        <v>1</v>
      </c>
      <c r="F183" s="257" t="s">
        <v>1698</v>
      </c>
      <c r="G183" s="255"/>
      <c r="H183" s="258">
        <v>205.19999999999999</v>
      </c>
      <c r="I183" s="259"/>
      <c r="J183" s="255"/>
      <c r="K183" s="255"/>
      <c r="L183" s="260"/>
      <c r="M183" s="261"/>
      <c r="N183" s="262"/>
      <c r="O183" s="262"/>
      <c r="P183" s="262"/>
      <c r="Q183" s="262"/>
      <c r="R183" s="262"/>
      <c r="S183" s="262"/>
      <c r="T183" s="263"/>
      <c r="U183" s="13"/>
      <c r="V183" s="13"/>
      <c r="W183" s="13"/>
      <c r="X183" s="13"/>
      <c r="Y183" s="13"/>
      <c r="Z183" s="13"/>
      <c r="AA183" s="13"/>
      <c r="AB183" s="13"/>
      <c r="AC183" s="13"/>
      <c r="AD183" s="13"/>
      <c r="AE183" s="13"/>
      <c r="AT183" s="264" t="s">
        <v>193</v>
      </c>
      <c r="AU183" s="264" t="s">
        <v>21</v>
      </c>
      <c r="AV183" s="13" t="s">
        <v>21</v>
      </c>
      <c r="AW183" s="13" t="s">
        <v>38</v>
      </c>
      <c r="AX183" s="13" t="s">
        <v>81</v>
      </c>
      <c r="AY183" s="264" t="s">
        <v>159</v>
      </c>
    </row>
    <row r="184" s="14" customFormat="1">
      <c r="A184" s="14"/>
      <c r="B184" s="265"/>
      <c r="C184" s="266"/>
      <c r="D184" s="250" t="s">
        <v>193</v>
      </c>
      <c r="E184" s="267" t="s">
        <v>1</v>
      </c>
      <c r="F184" s="268" t="s">
        <v>195</v>
      </c>
      <c r="G184" s="266"/>
      <c r="H184" s="269">
        <v>315.19999999999999</v>
      </c>
      <c r="I184" s="270"/>
      <c r="J184" s="266"/>
      <c r="K184" s="266"/>
      <c r="L184" s="271"/>
      <c r="M184" s="272"/>
      <c r="N184" s="273"/>
      <c r="O184" s="273"/>
      <c r="P184" s="273"/>
      <c r="Q184" s="273"/>
      <c r="R184" s="273"/>
      <c r="S184" s="273"/>
      <c r="T184" s="274"/>
      <c r="U184" s="14"/>
      <c r="V184" s="14"/>
      <c r="W184" s="14"/>
      <c r="X184" s="14"/>
      <c r="Y184" s="14"/>
      <c r="Z184" s="14"/>
      <c r="AA184" s="14"/>
      <c r="AB184" s="14"/>
      <c r="AC184" s="14"/>
      <c r="AD184" s="14"/>
      <c r="AE184" s="14"/>
      <c r="AT184" s="275" t="s">
        <v>193</v>
      </c>
      <c r="AU184" s="275" t="s">
        <v>21</v>
      </c>
      <c r="AV184" s="14" t="s">
        <v>165</v>
      </c>
      <c r="AW184" s="14" t="s">
        <v>38</v>
      </c>
      <c r="AX184" s="14" t="s">
        <v>89</v>
      </c>
      <c r="AY184" s="275" t="s">
        <v>159</v>
      </c>
    </row>
    <row r="185" s="2" customFormat="1" ht="16.5" customHeight="1">
      <c r="A185" s="38"/>
      <c r="B185" s="39"/>
      <c r="C185" s="276" t="s">
        <v>266</v>
      </c>
      <c r="D185" s="276" t="s">
        <v>288</v>
      </c>
      <c r="E185" s="277" t="s">
        <v>1699</v>
      </c>
      <c r="F185" s="278" t="s">
        <v>1700</v>
      </c>
      <c r="G185" s="279" t="s">
        <v>204</v>
      </c>
      <c r="H185" s="280">
        <v>6.1740000000000004</v>
      </c>
      <c r="I185" s="281"/>
      <c r="J185" s="282">
        <f>ROUND(I185*H185,2)</f>
        <v>0</v>
      </c>
      <c r="K185" s="283"/>
      <c r="L185" s="284"/>
      <c r="M185" s="285" t="s">
        <v>1</v>
      </c>
      <c r="N185" s="286" t="s">
        <v>46</v>
      </c>
      <c r="O185" s="91"/>
      <c r="P185" s="246">
        <f>O185*H185</f>
        <v>0</v>
      </c>
      <c r="Q185" s="246">
        <v>0.55000000000000004</v>
      </c>
      <c r="R185" s="246">
        <f>Q185*H185</f>
        <v>3.3957000000000006</v>
      </c>
      <c r="S185" s="246">
        <v>0</v>
      </c>
      <c r="T185" s="247">
        <f>S185*H185</f>
        <v>0</v>
      </c>
      <c r="U185" s="38"/>
      <c r="V185" s="38"/>
      <c r="W185" s="38"/>
      <c r="X185" s="38"/>
      <c r="Y185" s="38"/>
      <c r="Z185" s="38"/>
      <c r="AA185" s="38"/>
      <c r="AB185" s="38"/>
      <c r="AC185" s="38"/>
      <c r="AD185" s="38"/>
      <c r="AE185" s="38"/>
      <c r="AR185" s="248" t="s">
        <v>330</v>
      </c>
      <c r="AT185" s="248" t="s">
        <v>288</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249</v>
      </c>
      <c r="BM185" s="248" t="s">
        <v>1701</v>
      </c>
    </row>
    <row r="186" s="13" customFormat="1">
      <c r="A186" s="13"/>
      <c r="B186" s="254"/>
      <c r="C186" s="255"/>
      <c r="D186" s="250" t="s">
        <v>193</v>
      </c>
      <c r="E186" s="256" t="s">
        <v>1</v>
      </c>
      <c r="F186" s="257" t="s">
        <v>1702</v>
      </c>
      <c r="G186" s="255"/>
      <c r="H186" s="258">
        <v>6.1740000000000004</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193</v>
      </c>
      <c r="AU186" s="264" t="s">
        <v>21</v>
      </c>
      <c r="AV186" s="13" t="s">
        <v>21</v>
      </c>
      <c r="AW186" s="13" t="s">
        <v>38</v>
      </c>
      <c r="AX186" s="13" t="s">
        <v>81</v>
      </c>
      <c r="AY186" s="264" t="s">
        <v>159</v>
      </c>
    </row>
    <row r="187" s="14" customFormat="1">
      <c r="A187" s="14"/>
      <c r="B187" s="265"/>
      <c r="C187" s="266"/>
      <c r="D187" s="250" t="s">
        <v>193</v>
      </c>
      <c r="E187" s="267" t="s">
        <v>1</v>
      </c>
      <c r="F187" s="268" t="s">
        <v>195</v>
      </c>
      <c r="G187" s="266"/>
      <c r="H187" s="269">
        <v>6.1740000000000004</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193</v>
      </c>
      <c r="AU187" s="275" t="s">
        <v>21</v>
      </c>
      <c r="AV187" s="14" t="s">
        <v>165</v>
      </c>
      <c r="AW187" s="14" t="s">
        <v>38</v>
      </c>
      <c r="AX187" s="14" t="s">
        <v>89</v>
      </c>
      <c r="AY187" s="275" t="s">
        <v>159</v>
      </c>
    </row>
    <row r="188" s="2" customFormat="1" ht="24" customHeight="1">
      <c r="A188" s="38"/>
      <c r="B188" s="39"/>
      <c r="C188" s="236" t="s">
        <v>7</v>
      </c>
      <c r="D188" s="236" t="s">
        <v>161</v>
      </c>
      <c r="E188" s="237" t="s">
        <v>1703</v>
      </c>
      <c r="F188" s="238" t="s">
        <v>1704</v>
      </c>
      <c r="G188" s="239" t="s">
        <v>229</v>
      </c>
      <c r="H188" s="240">
        <v>63.560000000000002</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249</v>
      </c>
      <c r="AT188" s="248" t="s">
        <v>161</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249</v>
      </c>
      <c r="BM188" s="248" t="s">
        <v>1705</v>
      </c>
    </row>
    <row r="189" s="13" customFormat="1">
      <c r="A189" s="13"/>
      <c r="B189" s="254"/>
      <c r="C189" s="255"/>
      <c r="D189" s="250" t="s">
        <v>193</v>
      </c>
      <c r="E189" s="256" t="s">
        <v>1</v>
      </c>
      <c r="F189" s="257" t="s">
        <v>1706</v>
      </c>
      <c r="G189" s="255"/>
      <c r="H189" s="258">
        <v>38</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193</v>
      </c>
      <c r="AU189" s="264" t="s">
        <v>21</v>
      </c>
      <c r="AV189" s="13" t="s">
        <v>21</v>
      </c>
      <c r="AW189" s="13" t="s">
        <v>38</v>
      </c>
      <c r="AX189" s="13" t="s">
        <v>81</v>
      </c>
      <c r="AY189" s="264" t="s">
        <v>159</v>
      </c>
    </row>
    <row r="190" s="13" customFormat="1">
      <c r="A190" s="13"/>
      <c r="B190" s="254"/>
      <c r="C190" s="255"/>
      <c r="D190" s="250" t="s">
        <v>193</v>
      </c>
      <c r="E190" s="256" t="s">
        <v>1</v>
      </c>
      <c r="F190" s="257" t="s">
        <v>1707</v>
      </c>
      <c r="G190" s="255"/>
      <c r="H190" s="258">
        <v>20</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193</v>
      </c>
      <c r="AU190" s="264" t="s">
        <v>21</v>
      </c>
      <c r="AV190" s="13" t="s">
        <v>21</v>
      </c>
      <c r="AW190" s="13" t="s">
        <v>38</v>
      </c>
      <c r="AX190" s="13" t="s">
        <v>81</v>
      </c>
      <c r="AY190" s="264" t="s">
        <v>159</v>
      </c>
    </row>
    <row r="191" s="13" customFormat="1">
      <c r="A191" s="13"/>
      <c r="B191" s="254"/>
      <c r="C191" s="255"/>
      <c r="D191" s="250" t="s">
        <v>193</v>
      </c>
      <c r="E191" s="256" t="s">
        <v>1</v>
      </c>
      <c r="F191" s="257" t="s">
        <v>1708</v>
      </c>
      <c r="G191" s="255"/>
      <c r="H191" s="258">
        <v>5.5599999999999996</v>
      </c>
      <c r="I191" s="259"/>
      <c r="J191" s="255"/>
      <c r="K191" s="255"/>
      <c r="L191" s="260"/>
      <c r="M191" s="261"/>
      <c r="N191" s="262"/>
      <c r="O191" s="262"/>
      <c r="P191" s="262"/>
      <c r="Q191" s="262"/>
      <c r="R191" s="262"/>
      <c r="S191" s="262"/>
      <c r="T191" s="263"/>
      <c r="U191" s="13"/>
      <c r="V191" s="13"/>
      <c r="W191" s="13"/>
      <c r="X191" s="13"/>
      <c r="Y191" s="13"/>
      <c r="Z191" s="13"/>
      <c r="AA191" s="13"/>
      <c r="AB191" s="13"/>
      <c r="AC191" s="13"/>
      <c r="AD191" s="13"/>
      <c r="AE191" s="13"/>
      <c r="AT191" s="264" t="s">
        <v>193</v>
      </c>
      <c r="AU191" s="264" t="s">
        <v>21</v>
      </c>
      <c r="AV191" s="13" t="s">
        <v>21</v>
      </c>
      <c r="AW191" s="13" t="s">
        <v>38</v>
      </c>
      <c r="AX191" s="13" t="s">
        <v>81</v>
      </c>
      <c r="AY191" s="264" t="s">
        <v>159</v>
      </c>
    </row>
    <row r="192" s="14" customFormat="1">
      <c r="A192" s="14"/>
      <c r="B192" s="265"/>
      <c r="C192" s="266"/>
      <c r="D192" s="250" t="s">
        <v>193</v>
      </c>
      <c r="E192" s="267" t="s">
        <v>1</v>
      </c>
      <c r="F192" s="268" t="s">
        <v>195</v>
      </c>
      <c r="G192" s="266"/>
      <c r="H192" s="269">
        <v>63.560000000000002</v>
      </c>
      <c r="I192" s="270"/>
      <c r="J192" s="266"/>
      <c r="K192" s="266"/>
      <c r="L192" s="271"/>
      <c r="M192" s="272"/>
      <c r="N192" s="273"/>
      <c r="O192" s="273"/>
      <c r="P192" s="273"/>
      <c r="Q192" s="273"/>
      <c r="R192" s="273"/>
      <c r="S192" s="273"/>
      <c r="T192" s="274"/>
      <c r="U192" s="14"/>
      <c r="V192" s="14"/>
      <c r="W192" s="14"/>
      <c r="X192" s="14"/>
      <c r="Y192" s="14"/>
      <c r="Z192" s="14"/>
      <c r="AA192" s="14"/>
      <c r="AB192" s="14"/>
      <c r="AC192" s="14"/>
      <c r="AD192" s="14"/>
      <c r="AE192" s="14"/>
      <c r="AT192" s="275" t="s">
        <v>193</v>
      </c>
      <c r="AU192" s="275" t="s">
        <v>21</v>
      </c>
      <c r="AV192" s="14" t="s">
        <v>165</v>
      </c>
      <c r="AW192" s="14" t="s">
        <v>38</v>
      </c>
      <c r="AX192" s="14" t="s">
        <v>89</v>
      </c>
      <c r="AY192" s="275" t="s">
        <v>159</v>
      </c>
    </row>
    <row r="193" s="2" customFormat="1" ht="16.5" customHeight="1">
      <c r="A193" s="38"/>
      <c r="B193" s="39"/>
      <c r="C193" s="276" t="s">
        <v>276</v>
      </c>
      <c r="D193" s="276" t="s">
        <v>288</v>
      </c>
      <c r="E193" s="277" t="s">
        <v>1709</v>
      </c>
      <c r="F193" s="278" t="s">
        <v>1710</v>
      </c>
      <c r="G193" s="279" t="s">
        <v>204</v>
      </c>
      <c r="H193" s="280">
        <v>1.9710000000000001</v>
      </c>
      <c r="I193" s="281"/>
      <c r="J193" s="282">
        <f>ROUND(I193*H193,2)</f>
        <v>0</v>
      </c>
      <c r="K193" s="283"/>
      <c r="L193" s="284"/>
      <c r="M193" s="285" t="s">
        <v>1</v>
      </c>
      <c r="N193" s="286" t="s">
        <v>46</v>
      </c>
      <c r="O193" s="91"/>
      <c r="P193" s="246">
        <f>O193*H193</f>
        <v>0</v>
      </c>
      <c r="Q193" s="246">
        <v>0.55000000000000004</v>
      </c>
      <c r="R193" s="246">
        <f>Q193*H193</f>
        <v>1.0840500000000002</v>
      </c>
      <c r="S193" s="246">
        <v>0</v>
      </c>
      <c r="T193" s="247">
        <f>S193*H193</f>
        <v>0</v>
      </c>
      <c r="U193" s="38"/>
      <c r="V193" s="38"/>
      <c r="W193" s="38"/>
      <c r="X193" s="38"/>
      <c r="Y193" s="38"/>
      <c r="Z193" s="38"/>
      <c r="AA193" s="38"/>
      <c r="AB193" s="38"/>
      <c r="AC193" s="38"/>
      <c r="AD193" s="38"/>
      <c r="AE193" s="38"/>
      <c r="AR193" s="248" t="s">
        <v>330</v>
      </c>
      <c r="AT193" s="248" t="s">
        <v>288</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249</v>
      </c>
      <c r="BM193" s="248" t="s">
        <v>1711</v>
      </c>
    </row>
    <row r="194" s="13" customFormat="1">
      <c r="A194" s="13"/>
      <c r="B194" s="254"/>
      <c r="C194" s="255"/>
      <c r="D194" s="250" t="s">
        <v>193</v>
      </c>
      <c r="E194" s="256" t="s">
        <v>1</v>
      </c>
      <c r="F194" s="257" t="s">
        <v>1712</v>
      </c>
      <c r="G194" s="255"/>
      <c r="H194" s="258">
        <v>1.9710000000000001</v>
      </c>
      <c r="I194" s="259"/>
      <c r="J194" s="255"/>
      <c r="K194" s="255"/>
      <c r="L194" s="260"/>
      <c r="M194" s="261"/>
      <c r="N194" s="262"/>
      <c r="O194" s="262"/>
      <c r="P194" s="262"/>
      <c r="Q194" s="262"/>
      <c r="R194" s="262"/>
      <c r="S194" s="262"/>
      <c r="T194" s="263"/>
      <c r="U194" s="13"/>
      <c r="V194" s="13"/>
      <c r="W194" s="13"/>
      <c r="X194" s="13"/>
      <c r="Y194" s="13"/>
      <c r="Z194" s="13"/>
      <c r="AA194" s="13"/>
      <c r="AB194" s="13"/>
      <c r="AC194" s="13"/>
      <c r="AD194" s="13"/>
      <c r="AE194" s="13"/>
      <c r="AT194" s="264" t="s">
        <v>193</v>
      </c>
      <c r="AU194" s="264" t="s">
        <v>21</v>
      </c>
      <c r="AV194" s="13" t="s">
        <v>21</v>
      </c>
      <c r="AW194" s="13" t="s">
        <v>38</v>
      </c>
      <c r="AX194" s="13" t="s">
        <v>81</v>
      </c>
      <c r="AY194" s="264" t="s">
        <v>159</v>
      </c>
    </row>
    <row r="195" s="14" customFormat="1">
      <c r="A195" s="14"/>
      <c r="B195" s="265"/>
      <c r="C195" s="266"/>
      <c r="D195" s="250" t="s">
        <v>193</v>
      </c>
      <c r="E195" s="267" t="s">
        <v>1</v>
      </c>
      <c r="F195" s="268" t="s">
        <v>195</v>
      </c>
      <c r="G195" s="266"/>
      <c r="H195" s="269">
        <v>1.9710000000000001</v>
      </c>
      <c r="I195" s="270"/>
      <c r="J195" s="266"/>
      <c r="K195" s="266"/>
      <c r="L195" s="271"/>
      <c r="M195" s="272"/>
      <c r="N195" s="273"/>
      <c r="O195" s="273"/>
      <c r="P195" s="273"/>
      <c r="Q195" s="273"/>
      <c r="R195" s="273"/>
      <c r="S195" s="273"/>
      <c r="T195" s="274"/>
      <c r="U195" s="14"/>
      <c r="V195" s="14"/>
      <c r="W195" s="14"/>
      <c r="X195" s="14"/>
      <c r="Y195" s="14"/>
      <c r="Z195" s="14"/>
      <c r="AA195" s="14"/>
      <c r="AB195" s="14"/>
      <c r="AC195" s="14"/>
      <c r="AD195" s="14"/>
      <c r="AE195" s="14"/>
      <c r="AT195" s="275" t="s">
        <v>193</v>
      </c>
      <c r="AU195" s="275" t="s">
        <v>21</v>
      </c>
      <c r="AV195" s="14" t="s">
        <v>165</v>
      </c>
      <c r="AW195" s="14" t="s">
        <v>38</v>
      </c>
      <c r="AX195" s="14" t="s">
        <v>89</v>
      </c>
      <c r="AY195" s="275" t="s">
        <v>159</v>
      </c>
    </row>
    <row r="196" s="2" customFormat="1" ht="16.5" customHeight="1">
      <c r="A196" s="38"/>
      <c r="B196" s="39"/>
      <c r="C196" s="236" t="s">
        <v>282</v>
      </c>
      <c r="D196" s="236" t="s">
        <v>161</v>
      </c>
      <c r="E196" s="237" t="s">
        <v>1713</v>
      </c>
      <c r="F196" s="238" t="s">
        <v>1714</v>
      </c>
      <c r="G196" s="239" t="s">
        <v>1004</v>
      </c>
      <c r="H196" s="240">
        <v>9</v>
      </c>
      <c r="I196" s="241"/>
      <c r="J196" s="242">
        <f>ROUND(I196*H196,2)</f>
        <v>0</v>
      </c>
      <c r="K196" s="243"/>
      <c r="L196" s="44"/>
      <c r="M196" s="244" t="s">
        <v>1</v>
      </c>
      <c r="N196" s="245" t="s">
        <v>46</v>
      </c>
      <c r="O196" s="91"/>
      <c r="P196" s="246">
        <f>O196*H196</f>
        <v>0</v>
      </c>
      <c r="Q196" s="246">
        <v>0.00281</v>
      </c>
      <c r="R196" s="246">
        <f>Q196*H196</f>
        <v>0.02529</v>
      </c>
      <c r="S196" s="246">
        <v>0</v>
      </c>
      <c r="T196" s="247">
        <f>S196*H196</f>
        <v>0</v>
      </c>
      <c r="U196" s="38"/>
      <c r="V196" s="38"/>
      <c r="W196" s="38"/>
      <c r="X196" s="38"/>
      <c r="Y196" s="38"/>
      <c r="Z196" s="38"/>
      <c r="AA196" s="38"/>
      <c r="AB196" s="38"/>
      <c r="AC196" s="38"/>
      <c r="AD196" s="38"/>
      <c r="AE196" s="38"/>
      <c r="AR196" s="248" t="s">
        <v>249</v>
      </c>
      <c r="AT196" s="248" t="s">
        <v>161</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249</v>
      </c>
      <c r="BM196" s="248" t="s">
        <v>1715</v>
      </c>
    </row>
    <row r="197" s="2" customFormat="1" ht="16.5" customHeight="1">
      <c r="A197" s="38"/>
      <c r="B197" s="39"/>
      <c r="C197" s="276" t="s">
        <v>287</v>
      </c>
      <c r="D197" s="276" t="s">
        <v>288</v>
      </c>
      <c r="E197" s="277" t="s">
        <v>1716</v>
      </c>
      <c r="F197" s="278" t="s">
        <v>1717</v>
      </c>
      <c r="G197" s="279" t="s">
        <v>164</v>
      </c>
      <c r="H197" s="280">
        <v>60</v>
      </c>
      <c r="I197" s="281"/>
      <c r="J197" s="282">
        <f>ROUND(I197*H197,2)</f>
        <v>0</v>
      </c>
      <c r="K197" s="283"/>
      <c r="L197" s="284"/>
      <c r="M197" s="285" t="s">
        <v>1</v>
      </c>
      <c r="N197" s="286" t="s">
        <v>46</v>
      </c>
      <c r="O197" s="91"/>
      <c r="P197" s="246">
        <f>O197*H197</f>
        <v>0</v>
      </c>
      <c r="Q197" s="246">
        <v>0.00165</v>
      </c>
      <c r="R197" s="246">
        <f>Q197*H197</f>
        <v>0.099000000000000005</v>
      </c>
      <c r="S197" s="246">
        <v>0</v>
      </c>
      <c r="T197" s="247">
        <f>S197*H197</f>
        <v>0</v>
      </c>
      <c r="U197" s="38"/>
      <c r="V197" s="38"/>
      <c r="W197" s="38"/>
      <c r="X197" s="38"/>
      <c r="Y197" s="38"/>
      <c r="Z197" s="38"/>
      <c r="AA197" s="38"/>
      <c r="AB197" s="38"/>
      <c r="AC197" s="38"/>
      <c r="AD197" s="38"/>
      <c r="AE197" s="38"/>
      <c r="AR197" s="248" t="s">
        <v>201</v>
      </c>
      <c r="AT197" s="248" t="s">
        <v>288</v>
      </c>
      <c r="AU197" s="248" t="s">
        <v>21</v>
      </c>
      <c r="AY197" s="16" t="s">
        <v>159</v>
      </c>
      <c r="BE197" s="249">
        <f>IF(N197="základní",J197,0)</f>
        <v>0</v>
      </c>
      <c r="BF197" s="249">
        <f>IF(N197="snížená",J197,0)</f>
        <v>0</v>
      </c>
      <c r="BG197" s="249">
        <f>IF(N197="zákl. přenesená",J197,0)</f>
        <v>0</v>
      </c>
      <c r="BH197" s="249">
        <f>IF(N197="sníž. přenesená",J197,0)</f>
        <v>0</v>
      </c>
      <c r="BI197" s="249">
        <f>IF(N197="nulová",J197,0)</f>
        <v>0</v>
      </c>
      <c r="BJ197" s="16" t="s">
        <v>89</v>
      </c>
      <c r="BK197" s="249">
        <f>ROUND(I197*H197,2)</f>
        <v>0</v>
      </c>
      <c r="BL197" s="16" t="s">
        <v>165</v>
      </c>
      <c r="BM197" s="248" t="s">
        <v>1718</v>
      </c>
    </row>
    <row r="198" s="2" customFormat="1">
      <c r="A198" s="38"/>
      <c r="B198" s="39"/>
      <c r="C198" s="40"/>
      <c r="D198" s="250" t="s">
        <v>167</v>
      </c>
      <c r="E198" s="40"/>
      <c r="F198" s="251" t="s">
        <v>1719</v>
      </c>
      <c r="G198" s="40"/>
      <c r="H198" s="40"/>
      <c r="I198" s="144"/>
      <c r="J198" s="40"/>
      <c r="K198" s="40"/>
      <c r="L198" s="44"/>
      <c r="M198" s="252"/>
      <c r="N198" s="253"/>
      <c r="O198" s="91"/>
      <c r="P198" s="91"/>
      <c r="Q198" s="91"/>
      <c r="R198" s="91"/>
      <c r="S198" s="91"/>
      <c r="T198" s="92"/>
      <c r="U198" s="38"/>
      <c r="V198" s="38"/>
      <c r="W198" s="38"/>
      <c r="X198" s="38"/>
      <c r="Y198" s="38"/>
      <c r="Z198" s="38"/>
      <c r="AA198" s="38"/>
      <c r="AB198" s="38"/>
      <c r="AC198" s="38"/>
      <c r="AD198" s="38"/>
      <c r="AE198" s="38"/>
      <c r="AT198" s="16" t="s">
        <v>167</v>
      </c>
      <c r="AU198" s="16" t="s">
        <v>21</v>
      </c>
    </row>
    <row r="199" s="2" customFormat="1" ht="16.5" customHeight="1">
      <c r="A199" s="38"/>
      <c r="B199" s="39"/>
      <c r="C199" s="276" t="s">
        <v>295</v>
      </c>
      <c r="D199" s="276" t="s">
        <v>288</v>
      </c>
      <c r="E199" s="277" t="s">
        <v>1720</v>
      </c>
      <c r="F199" s="278" t="s">
        <v>1721</v>
      </c>
      <c r="G199" s="279" t="s">
        <v>176</v>
      </c>
      <c r="H199" s="280">
        <v>4</v>
      </c>
      <c r="I199" s="281"/>
      <c r="J199" s="282">
        <f>ROUND(I199*H199,2)</f>
        <v>0</v>
      </c>
      <c r="K199" s="283"/>
      <c r="L199" s="284"/>
      <c r="M199" s="285" t="s">
        <v>1</v>
      </c>
      <c r="N199" s="286" t="s">
        <v>46</v>
      </c>
      <c r="O199" s="91"/>
      <c r="P199" s="246">
        <f>O199*H199</f>
        <v>0</v>
      </c>
      <c r="Q199" s="246">
        <v>0.0016000000000000001</v>
      </c>
      <c r="R199" s="246">
        <f>Q199*H199</f>
        <v>0.0064000000000000003</v>
      </c>
      <c r="S199" s="246">
        <v>0</v>
      </c>
      <c r="T199" s="247">
        <f>S199*H199</f>
        <v>0</v>
      </c>
      <c r="U199" s="38"/>
      <c r="V199" s="38"/>
      <c r="W199" s="38"/>
      <c r="X199" s="38"/>
      <c r="Y199" s="38"/>
      <c r="Z199" s="38"/>
      <c r="AA199" s="38"/>
      <c r="AB199" s="38"/>
      <c r="AC199" s="38"/>
      <c r="AD199" s="38"/>
      <c r="AE199" s="38"/>
      <c r="AR199" s="248" t="s">
        <v>201</v>
      </c>
      <c r="AT199" s="248" t="s">
        <v>288</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1722</v>
      </c>
    </row>
    <row r="200" s="2" customFormat="1" ht="16.5" customHeight="1">
      <c r="A200" s="38"/>
      <c r="B200" s="39"/>
      <c r="C200" s="276" t="s">
        <v>299</v>
      </c>
      <c r="D200" s="276" t="s">
        <v>288</v>
      </c>
      <c r="E200" s="277" t="s">
        <v>1723</v>
      </c>
      <c r="F200" s="278" t="s">
        <v>1724</v>
      </c>
      <c r="G200" s="279" t="s">
        <v>229</v>
      </c>
      <c r="H200" s="280">
        <v>8</v>
      </c>
      <c r="I200" s="281"/>
      <c r="J200" s="282">
        <f>ROUND(I200*H200,2)</f>
        <v>0</v>
      </c>
      <c r="K200" s="283"/>
      <c r="L200" s="284"/>
      <c r="M200" s="285" t="s">
        <v>1</v>
      </c>
      <c r="N200" s="286" t="s">
        <v>46</v>
      </c>
      <c r="O200" s="91"/>
      <c r="P200" s="246">
        <f>O200*H200</f>
        <v>0</v>
      </c>
      <c r="Q200" s="246">
        <v>0.00097000000000000005</v>
      </c>
      <c r="R200" s="246">
        <f>Q200*H200</f>
        <v>0.0077600000000000004</v>
      </c>
      <c r="S200" s="246">
        <v>0</v>
      </c>
      <c r="T200" s="247">
        <f>S200*H200</f>
        <v>0</v>
      </c>
      <c r="U200" s="38"/>
      <c r="V200" s="38"/>
      <c r="W200" s="38"/>
      <c r="X200" s="38"/>
      <c r="Y200" s="38"/>
      <c r="Z200" s="38"/>
      <c r="AA200" s="38"/>
      <c r="AB200" s="38"/>
      <c r="AC200" s="38"/>
      <c r="AD200" s="38"/>
      <c r="AE200" s="38"/>
      <c r="AR200" s="248" t="s">
        <v>201</v>
      </c>
      <c r="AT200" s="248" t="s">
        <v>288</v>
      </c>
      <c r="AU200" s="248" t="s">
        <v>21</v>
      </c>
      <c r="AY200" s="16" t="s">
        <v>159</v>
      </c>
      <c r="BE200" s="249">
        <f>IF(N200="základní",J200,0)</f>
        <v>0</v>
      </c>
      <c r="BF200" s="249">
        <f>IF(N200="snížená",J200,0)</f>
        <v>0</v>
      </c>
      <c r="BG200" s="249">
        <f>IF(N200="zákl. přenesená",J200,0)</f>
        <v>0</v>
      </c>
      <c r="BH200" s="249">
        <f>IF(N200="sníž. přenesená",J200,0)</f>
        <v>0</v>
      </c>
      <c r="BI200" s="249">
        <f>IF(N200="nulová",J200,0)</f>
        <v>0</v>
      </c>
      <c r="BJ200" s="16" t="s">
        <v>89</v>
      </c>
      <c r="BK200" s="249">
        <f>ROUND(I200*H200,2)</f>
        <v>0</v>
      </c>
      <c r="BL200" s="16" t="s">
        <v>165</v>
      </c>
      <c r="BM200" s="248" t="s">
        <v>1725</v>
      </c>
    </row>
    <row r="201" s="2" customFormat="1">
      <c r="A201" s="38"/>
      <c r="B201" s="39"/>
      <c r="C201" s="40"/>
      <c r="D201" s="250" t="s">
        <v>167</v>
      </c>
      <c r="E201" s="40"/>
      <c r="F201" s="251" t="s">
        <v>1726</v>
      </c>
      <c r="G201" s="40"/>
      <c r="H201" s="40"/>
      <c r="I201" s="144"/>
      <c r="J201" s="40"/>
      <c r="K201" s="40"/>
      <c r="L201" s="44"/>
      <c r="M201" s="252"/>
      <c r="N201" s="253"/>
      <c r="O201" s="91"/>
      <c r="P201" s="91"/>
      <c r="Q201" s="91"/>
      <c r="R201" s="91"/>
      <c r="S201" s="91"/>
      <c r="T201" s="92"/>
      <c r="U201" s="38"/>
      <c r="V201" s="38"/>
      <c r="W201" s="38"/>
      <c r="X201" s="38"/>
      <c r="Y201" s="38"/>
      <c r="Z201" s="38"/>
      <c r="AA201" s="38"/>
      <c r="AB201" s="38"/>
      <c r="AC201" s="38"/>
      <c r="AD201" s="38"/>
      <c r="AE201" s="38"/>
      <c r="AT201" s="16" t="s">
        <v>167</v>
      </c>
      <c r="AU201" s="16" t="s">
        <v>21</v>
      </c>
    </row>
    <row r="202" s="2" customFormat="1" ht="16.5" customHeight="1">
      <c r="A202" s="38"/>
      <c r="B202" s="39"/>
      <c r="C202" s="276" t="s">
        <v>303</v>
      </c>
      <c r="D202" s="276" t="s">
        <v>288</v>
      </c>
      <c r="E202" s="277" t="s">
        <v>1727</v>
      </c>
      <c r="F202" s="278" t="s">
        <v>1728</v>
      </c>
      <c r="G202" s="279" t="s">
        <v>229</v>
      </c>
      <c r="H202" s="280">
        <v>2</v>
      </c>
      <c r="I202" s="281"/>
      <c r="J202" s="282">
        <f>ROUND(I202*H202,2)</f>
        <v>0</v>
      </c>
      <c r="K202" s="283"/>
      <c r="L202" s="284"/>
      <c r="M202" s="285" t="s">
        <v>1</v>
      </c>
      <c r="N202" s="286" t="s">
        <v>46</v>
      </c>
      <c r="O202" s="91"/>
      <c r="P202" s="246">
        <f>O202*H202</f>
        <v>0</v>
      </c>
      <c r="Q202" s="246">
        <v>0.0014400000000000001</v>
      </c>
      <c r="R202" s="246">
        <f>Q202*H202</f>
        <v>0.0028800000000000002</v>
      </c>
      <c r="S202" s="246">
        <v>0</v>
      </c>
      <c r="T202" s="247">
        <f>S202*H202</f>
        <v>0</v>
      </c>
      <c r="U202" s="38"/>
      <c r="V202" s="38"/>
      <c r="W202" s="38"/>
      <c r="X202" s="38"/>
      <c r="Y202" s="38"/>
      <c r="Z202" s="38"/>
      <c r="AA202" s="38"/>
      <c r="AB202" s="38"/>
      <c r="AC202" s="38"/>
      <c r="AD202" s="38"/>
      <c r="AE202" s="38"/>
      <c r="AR202" s="248" t="s">
        <v>201</v>
      </c>
      <c r="AT202" s="248" t="s">
        <v>288</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1729</v>
      </c>
    </row>
    <row r="203" s="2" customFormat="1" ht="16.5" customHeight="1">
      <c r="A203" s="38"/>
      <c r="B203" s="39"/>
      <c r="C203" s="236" t="s">
        <v>307</v>
      </c>
      <c r="D203" s="236" t="s">
        <v>161</v>
      </c>
      <c r="E203" s="237" t="s">
        <v>1730</v>
      </c>
      <c r="F203" s="238" t="s">
        <v>1731</v>
      </c>
      <c r="G203" s="239" t="s">
        <v>164</v>
      </c>
      <c r="H203" s="240">
        <v>81</v>
      </c>
      <c r="I203" s="241"/>
      <c r="J203" s="242">
        <f>ROUND(I203*H203,2)</f>
        <v>0</v>
      </c>
      <c r="K203" s="243"/>
      <c r="L203" s="44"/>
      <c r="M203" s="244" t="s">
        <v>1</v>
      </c>
      <c r="N203" s="245" t="s">
        <v>46</v>
      </c>
      <c r="O203" s="91"/>
      <c r="P203" s="246">
        <f>O203*H203</f>
        <v>0</v>
      </c>
      <c r="Q203" s="246">
        <v>0</v>
      </c>
      <c r="R203" s="246">
        <f>Q203*H203</f>
        <v>0</v>
      </c>
      <c r="S203" s="246">
        <v>0</v>
      </c>
      <c r="T203" s="247">
        <f>S203*H203</f>
        <v>0</v>
      </c>
      <c r="U203" s="38"/>
      <c r="V203" s="38"/>
      <c r="W203" s="38"/>
      <c r="X203" s="38"/>
      <c r="Y203" s="38"/>
      <c r="Z203" s="38"/>
      <c r="AA203" s="38"/>
      <c r="AB203" s="38"/>
      <c r="AC203" s="38"/>
      <c r="AD203" s="38"/>
      <c r="AE203" s="38"/>
      <c r="AR203" s="248" t="s">
        <v>165</v>
      </c>
      <c r="AT203" s="248" t="s">
        <v>161</v>
      </c>
      <c r="AU203" s="248" t="s">
        <v>21</v>
      </c>
      <c r="AY203" s="16" t="s">
        <v>159</v>
      </c>
      <c r="BE203" s="249">
        <f>IF(N203="základní",J203,0)</f>
        <v>0</v>
      </c>
      <c r="BF203" s="249">
        <f>IF(N203="snížená",J203,0)</f>
        <v>0</v>
      </c>
      <c r="BG203" s="249">
        <f>IF(N203="zákl. přenesená",J203,0)</f>
        <v>0</v>
      </c>
      <c r="BH203" s="249">
        <f>IF(N203="sníž. přenesená",J203,0)</f>
        <v>0</v>
      </c>
      <c r="BI203" s="249">
        <f>IF(N203="nulová",J203,0)</f>
        <v>0</v>
      </c>
      <c r="BJ203" s="16" t="s">
        <v>89</v>
      </c>
      <c r="BK203" s="249">
        <f>ROUND(I203*H203,2)</f>
        <v>0</v>
      </c>
      <c r="BL203" s="16" t="s">
        <v>165</v>
      </c>
      <c r="BM203" s="248" t="s">
        <v>1732</v>
      </c>
    </row>
    <row r="204" s="2" customFormat="1" ht="24" customHeight="1">
      <c r="A204" s="38"/>
      <c r="B204" s="39"/>
      <c r="C204" s="276" t="s">
        <v>311</v>
      </c>
      <c r="D204" s="276" t="s">
        <v>288</v>
      </c>
      <c r="E204" s="277" t="s">
        <v>1733</v>
      </c>
      <c r="F204" s="278" t="s">
        <v>1734</v>
      </c>
      <c r="G204" s="279" t="s">
        <v>176</v>
      </c>
      <c r="H204" s="280">
        <v>106.842</v>
      </c>
      <c r="I204" s="281"/>
      <c r="J204" s="282">
        <f>ROUND(I204*H204,2)</f>
        <v>0</v>
      </c>
      <c r="K204" s="283"/>
      <c r="L204" s="284"/>
      <c r="M204" s="285" t="s">
        <v>1</v>
      </c>
      <c r="N204" s="286" t="s">
        <v>46</v>
      </c>
      <c r="O204" s="91"/>
      <c r="P204" s="246">
        <f>O204*H204</f>
        <v>0</v>
      </c>
      <c r="Q204" s="246">
        <v>0.021399999999999999</v>
      </c>
      <c r="R204" s="246">
        <f>Q204*H204</f>
        <v>2.2864187999999999</v>
      </c>
      <c r="S204" s="246">
        <v>0</v>
      </c>
      <c r="T204" s="247">
        <f>S204*H204</f>
        <v>0</v>
      </c>
      <c r="U204" s="38"/>
      <c r="V204" s="38"/>
      <c r="W204" s="38"/>
      <c r="X204" s="38"/>
      <c r="Y204" s="38"/>
      <c r="Z204" s="38"/>
      <c r="AA204" s="38"/>
      <c r="AB204" s="38"/>
      <c r="AC204" s="38"/>
      <c r="AD204" s="38"/>
      <c r="AE204" s="38"/>
      <c r="AR204" s="248" t="s">
        <v>201</v>
      </c>
      <c r="AT204" s="248" t="s">
        <v>288</v>
      </c>
      <c r="AU204" s="248" t="s">
        <v>21</v>
      </c>
      <c r="AY204" s="16" t="s">
        <v>159</v>
      </c>
      <c r="BE204" s="249">
        <f>IF(N204="základní",J204,0)</f>
        <v>0</v>
      </c>
      <c r="BF204" s="249">
        <f>IF(N204="snížená",J204,0)</f>
        <v>0</v>
      </c>
      <c r="BG204" s="249">
        <f>IF(N204="zákl. přenesená",J204,0)</f>
        <v>0</v>
      </c>
      <c r="BH204" s="249">
        <f>IF(N204="sníž. přenesená",J204,0)</f>
        <v>0</v>
      </c>
      <c r="BI204" s="249">
        <f>IF(N204="nulová",J204,0)</f>
        <v>0</v>
      </c>
      <c r="BJ204" s="16" t="s">
        <v>89</v>
      </c>
      <c r="BK204" s="249">
        <f>ROUND(I204*H204,2)</f>
        <v>0</v>
      </c>
      <c r="BL204" s="16" t="s">
        <v>165</v>
      </c>
      <c r="BM204" s="248" t="s">
        <v>1735</v>
      </c>
    </row>
    <row r="205" s="2" customFormat="1">
      <c r="A205" s="38"/>
      <c r="B205" s="39"/>
      <c r="C205" s="40"/>
      <c r="D205" s="250" t="s">
        <v>167</v>
      </c>
      <c r="E205" s="40"/>
      <c r="F205" s="251" t="s">
        <v>1736</v>
      </c>
      <c r="G205" s="40"/>
      <c r="H205" s="40"/>
      <c r="I205" s="144"/>
      <c r="J205" s="40"/>
      <c r="K205" s="40"/>
      <c r="L205" s="44"/>
      <c r="M205" s="252"/>
      <c r="N205" s="253"/>
      <c r="O205" s="91"/>
      <c r="P205" s="91"/>
      <c r="Q205" s="91"/>
      <c r="R205" s="91"/>
      <c r="S205" s="91"/>
      <c r="T205" s="92"/>
      <c r="U205" s="38"/>
      <c r="V205" s="38"/>
      <c r="W205" s="38"/>
      <c r="X205" s="38"/>
      <c r="Y205" s="38"/>
      <c r="Z205" s="38"/>
      <c r="AA205" s="38"/>
      <c r="AB205" s="38"/>
      <c r="AC205" s="38"/>
      <c r="AD205" s="38"/>
      <c r="AE205" s="38"/>
      <c r="AT205" s="16" t="s">
        <v>167</v>
      </c>
      <c r="AU205" s="16" t="s">
        <v>21</v>
      </c>
    </row>
    <row r="206" s="13" customFormat="1">
      <c r="A206" s="13"/>
      <c r="B206" s="254"/>
      <c r="C206" s="255"/>
      <c r="D206" s="250" t="s">
        <v>193</v>
      </c>
      <c r="E206" s="256" t="s">
        <v>1</v>
      </c>
      <c r="F206" s="257" t="s">
        <v>1737</v>
      </c>
      <c r="G206" s="255"/>
      <c r="H206" s="258">
        <v>106.842</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193</v>
      </c>
      <c r="AU206" s="264" t="s">
        <v>21</v>
      </c>
      <c r="AV206" s="13" t="s">
        <v>21</v>
      </c>
      <c r="AW206" s="13" t="s">
        <v>38</v>
      </c>
      <c r="AX206" s="13" t="s">
        <v>81</v>
      </c>
      <c r="AY206" s="264" t="s">
        <v>159</v>
      </c>
    </row>
    <row r="207" s="14" customFormat="1">
      <c r="A207" s="14"/>
      <c r="B207" s="265"/>
      <c r="C207" s="266"/>
      <c r="D207" s="250" t="s">
        <v>193</v>
      </c>
      <c r="E207" s="267" t="s">
        <v>1</v>
      </c>
      <c r="F207" s="268" t="s">
        <v>195</v>
      </c>
      <c r="G207" s="266"/>
      <c r="H207" s="269">
        <v>106.842</v>
      </c>
      <c r="I207" s="270"/>
      <c r="J207" s="266"/>
      <c r="K207" s="266"/>
      <c r="L207" s="271"/>
      <c r="M207" s="272"/>
      <c r="N207" s="273"/>
      <c r="O207" s="273"/>
      <c r="P207" s="273"/>
      <c r="Q207" s="273"/>
      <c r="R207" s="273"/>
      <c r="S207" s="273"/>
      <c r="T207" s="274"/>
      <c r="U207" s="14"/>
      <c r="V207" s="14"/>
      <c r="W207" s="14"/>
      <c r="X207" s="14"/>
      <c r="Y207" s="14"/>
      <c r="Z207" s="14"/>
      <c r="AA207" s="14"/>
      <c r="AB207" s="14"/>
      <c r="AC207" s="14"/>
      <c r="AD207" s="14"/>
      <c r="AE207" s="14"/>
      <c r="AT207" s="275" t="s">
        <v>193</v>
      </c>
      <c r="AU207" s="275" t="s">
        <v>21</v>
      </c>
      <c r="AV207" s="14" t="s">
        <v>165</v>
      </c>
      <c r="AW207" s="14" t="s">
        <v>38</v>
      </c>
      <c r="AX207" s="14" t="s">
        <v>89</v>
      </c>
      <c r="AY207" s="275" t="s">
        <v>159</v>
      </c>
    </row>
    <row r="208" s="2" customFormat="1" ht="16.5" customHeight="1">
      <c r="A208" s="38"/>
      <c r="B208" s="39"/>
      <c r="C208" s="276" t="s">
        <v>318</v>
      </c>
      <c r="D208" s="276" t="s">
        <v>288</v>
      </c>
      <c r="E208" s="277" t="s">
        <v>1738</v>
      </c>
      <c r="F208" s="278" t="s">
        <v>1739</v>
      </c>
      <c r="G208" s="279" t="s">
        <v>314</v>
      </c>
      <c r="H208" s="280">
        <v>20</v>
      </c>
      <c r="I208" s="281"/>
      <c r="J208" s="282">
        <f>ROUND(I208*H208,2)</f>
        <v>0</v>
      </c>
      <c r="K208" s="283"/>
      <c r="L208" s="284"/>
      <c r="M208" s="285" t="s">
        <v>1</v>
      </c>
      <c r="N208" s="286" t="s">
        <v>46</v>
      </c>
      <c r="O208" s="91"/>
      <c r="P208" s="246">
        <f>O208*H208</f>
        <v>0</v>
      </c>
      <c r="Q208" s="246">
        <v>0.001</v>
      </c>
      <c r="R208" s="246">
        <f>Q208*H208</f>
        <v>0.02</v>
      </c>
      <c r="S208" s="246">
        <v>0</v>
      </c>
      <c r="T208" s="247">
        <f>S208*H208</f>
        <v>0</v>
      </c>
      <c r="U208" s="38"/>
      <c r="V208" s="38"/>
      <c r="W208" s="38"/>
      <c r="X208" s="38"/>
      <c r="Y208" s="38"/>
      <c r="Z208" s="38"/>
      <c r="AA208" s="38"/>
      <c r="AB208" s="38"/>
      <c r="AC208" s="38"/>
      <c r="AD208" s="38"/>
      <c r="AE208" s="38"/>
      <c r="AR208" s="248" t="s">
        <v>201</v>
      </c>
      <c r="AT208" s="248" t="s">
        <v>288</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1740</v>
      </c>
    </row>
    <row r="209" s="2" customFormat="1" ht="16.5" customHeight="1">
      <c r="A209" s="38"/>
      <c r="B209" s="39"/>
      <c r="C209" s="276" t="s">
        <v>324</v>
      </c>
      <c r="D209" s="276" t="s">
        <v>288</v>
      </c>
      <c r="E209" s="277" t="s">
        <v>1741</v>
      </c>
      <c r="F209" s="278" t="s">
        <v>1742</v>
      </c>
      <c r="G209" s="279" t="s">
        <v>1743</v>
      </c>
      <c r="H209" s="280">
        <v>20</v>
      </c>
      <c r="I209" s="281"/>
      <c r="J209" s="282">
        <f>ROUND(I209*H209,2)</f>
        <v>0</v>
      </c>
      <c r="K209" s="283"/>
      <c r="L209" s="284"/>
      <c r="M209" s="285" t="s">
        <v>1</v>
      </c>
      <c r="N209" s="286" t="s">
        <v>46</v>
      </c>
      <c r="O209" s="91"/>
      <c r="P209" s="246">
        <f>O209*H209</f>
        <v>0</v>
      </c>
      <c r="Q209" s="246">
        <v>0.001</v>
      </c>
      <c r="R209" s="246">
        <f>Q209*H209</f>
        <v>0.02</v>
      </c>
      <c r="S209" s="246">
        <v>0</v>
      </c>
      <c r="T209" s="247">
        <f>S209*H209</f>
        <v>0</v>
      </c>
      <c r="U209" s="38"/>
      <c r="V209" s="38"/>
      <c r="W209" s="38"/>
      <c r="X209" s="38"/>
      <c r="Y209" s="38"/>
      <c r="Z209" s="38"/>
      <c r="AA209" s="38"/>
      <c r="AB209" s="38"/>
      <c r="AC209" s="38"/>
      <c r="AD209" s="38"/>
      <c r="AE209" s="38"/>
      <c r="AR209" s="248" t="s">
        <v>201</v>
      </c>
      <c r="AT209" s="248" t="s">
        <v>288</v>
      </c>
      <c r="AU209" s="248" t="s">
        <v>21</v>
      </c>
      <c r="AY209" s="16" t="s">
        <v>159</v>
      </c>
      <c r="BE209" s="249">
        <f>IF(N209="základní",J209,0)</f>
        <v>0</v>
      </c>
      <c r="BF209" s="249">
        <f>IF(N209="snížená",J209,0)</f>
        <v>0</v>
      </c>
      <c r="BG209" s="249">
        <f>IF(N209="zákl. přenesená",J209,0)</f>
        <v>0</v>
      </c>
      <c r="BH209" s="249">
        <f>IF(N209="sníž. přenesená",J209,0)</f>
        <v>0</v>
      </c>
      <c r="BI209" s="249">
        <f>IF(N209="nulová",J209,0)</f>
        <v>0</v>
      </c>
      <c r="BJ209" s="16" t="s">
        <v>89</v>
      </c>
      <c r="BK209" s="249">
        <f>ROUND(I209*H209,2)</f>
        <v>0</v>
      </c>
      <c r="BL209" s="16" t="s">
        <v>165</v>
      </c>
      <c r="BM209" s="248" t="s">
        <v>1744</v>
      </c>
    </row>
    <row r="210" s="12" customFormat="1" ht="22.8" customHeight="1">
      <c r="A210" s="12"/>
      <c r="B210" s="220"/>
      <c r="C210" s="221"/>
      <c r="D210" s="222" t="s">
        <v>80</v>
      </c>
      <c r="E210" s="234" t="s">
        <v>165</v>
      </c>
      <c r="F210" s="234" t="s">
        <v>365</v>
      </c>
      <c r="G210" s="221"/>
      <c r="H210" s="221"/>
      <c r="I210" s="224"/>
      <c r="J210" s="235">
        <f>BK210</f>
        <v>0</v>
      </c>
      <c r="K210" s="221"/>
      <c r="L210" s="226"/>
      <c r="M210" s="227"/>
      <c r="N210" s="228"/>
      <c r="O210" s="228"/>
      <c r="P210" s="229">
        <f>SUM(P211:P217)</f>
        <v>0</v>
      </c>
      <c r="Q210" s="228"/>
      <c r="R210" s="229">
        <f>SUM(R211:R217)</f>
        <v>1.1605168800000001</v>
      </c>
      <c r="S210" s="228"/>
      <c r="T210" s="230">
        <f>SUM(T211:T217)</f>
        <v>0</v>
      </c>
      <c r="U210" s="12"/>
      <c r="V210" s="12"/>
      <c r="W210" s="12"/>
      <c r="X210" s="12"/>
      <c r="Y210" s="12"/>
      <c r="Z210" s="12"/>
      <c r="AA210" s="12"/>
      <c r="AB210" s="12"/>
      <c r="AC210" s="12"/>
      <c r="AD210" s="12"/>
      <c r="AE210" s="12"/>
      <c r="AR210" s="231" t="s">
        <v>89</v>
      </c>
      <c r="AT210" s="232" t="s">
        <v>80</v>
      </c>
      <c r="AU210" s="232" t="s">
        <v>89</v>
      </c>
      <c r="AY210" s="231" t="s">
        <v>159</v>
      </c>
      <c r="BK210" s="233">
        <f>SUM(BK211:BK217)</f>
        <v>0</v>
      </c>
    </row>
    <row r="211" s="2" customFormat="1" ht="24" customHeight="1">
      <c r="A211" s="38"/>
      <c r="B211" s="39"/>
      <c r="C211" s="236" t="s">
        <v>330</v>
      </c>
      <c r="D211" s="236" t="s">
        <v>161</v>
      </c>
      <c r="E211" s="237" t="s">
        <v>1745</v>
      </c>
      <c r="F211" s="238" t="s">
        <v>1746</v>
      </c>
      <c r="G211" s="239" t="s">
        <v>291</v>
      </c>
      <c r="H211" s="240">
        <v>0.062</v>
      </c>
      <c r="I211" s="241"/>
      <c r="J211" s="242">
        <f>ROUND(I211*H211,2)</f>
        <v>0</v>
      </c>
      <c r="K211" s="243"/>
      <c r="L211" s="44"/>
      <c r="M211" s="244" t="s">
        <v>1</v>
      </c>
      <c r="N211" s="245" t="s">
        <v>46</v>
      </c>
      <c r="O211" s="91"/>
      <c r="P211" s="246">
        <f>O211*H211</f>
        <v>0</v>
      </c>
      <c r="Q211" s="246">
        <v>0.85540000000000005</v>
      </c>
      <c r="R211" s="246">
        <f>Q211*H211</f>
        <v>0.0530348</v>
      </c>
      <c r="S211" s="246">
        <v>0</v>
      </c>
      <c r="T211" s="247">
        <f>S211*H211</f>
        <v>0</v>
      </c>
      <c r="U211" s="38"/>
      <c r="V211" s="38"/>
      <c r="W211" s="38"/>
      <c r="X211" s="38"/>
      <c r="Y211" s="38"/>
      <c r="Z211" s="38"/>
      <c r="AA211" s="38"/>
      <c r="AB211" s="38"/>
      <c r="AC211" s="38"/>
      <c r="AD211" s="38"/>
      <c r="AE211" s="38"/>
      <c r="AR211" s="248" t="s">
        <v>165</v>
      </c>
      <c r="AT211" s="248" t="s">
        <v>161</v>
      </c>
      <c r="AU211" s="248" t="s">
        <v>21</v>
      </c>
      <c r="AY211" s="16" t="s">
        <v>159</v>
      </c>
      <c r="BE211" s="249">
        <f>IF(N211="základní",J211,0)</f>
        <v>0</v>
      </c>
      <c r="BF211" s="249">
        <f>IF(N211="snížená",J211,0)</f>
        <v>0</v>
      </c>
      <c r="BG211" s="249">
        <f>IF(N211="zákl. přenesená",J211,0)</f>
        <v>0</v>
      </c>
      <c r="BH211" s="249">
        <f>IF(N211="sníž. přenesená",J211,0)</f>
        <v>0</v>
      </c>
      <c r="BI211" s="249">
        <f>IF(N211="nulová",J211,0)</f>
        <v>0</v>
      </c>
      <c r="BJ211" s="16" t="s">
        <v>89</v>
      </c>
      <c r="BK211" s="249">
        <f>ROUND(I211*H211,2)</f>
        <v>0</v>
      </c>
      <c r="BL211" s="16" t="s">
        <v>165</v>
      </c>
      <c r="BM211" s="248" t="s">
        <v>1747</v>
      </c>
    </row>
    <row r="212" s="2" customFormat="1">
      <c r="A212" s="38"/>
      <c r="B212" s="39"/>
      <c r="C212" s="40"/>
      <c r="D212" s="250" t="s">
        <v>167</v>
      </c>
      <c r="E212" s="40"/>
      <c r="F212" s="251" t="s">
        <v>1748</v>
      </c>
      <c r="G212" s="40"/>
      <c r="H212" s="40"/>
      <c r="I212" s="144"/>
      <c r="J212" s="40"/>
      <c r="K212" s="40"/>
      <c r="L212" s="44"/>
      <c r="M212" s="252"/>
      <c r="N212" s="253"/>
      <c r="O212" s="91"/>
      <c r="P212" s="91"/>
      <c r="Q212" s="91"/>
      <c r="R212" s="91"/>
      <c r="S212" s="91"/>
      <c r="T212" s="92"/>
      <c r="U212" s="38"/>
      <c r="V212" s="38"/>
      <c r="W212" s="38"/>
      <c r="X212" s="38"/>
      <c r="Y212" s="38"/>
      <c r="Z212" s="38"/>
      <c r="AA212" s="38"/>
      <c r="AB212" s="38"/>
      <c r="AC212" s="38"/>
      <c r="AD212" s="38"/>
      <c r="AE212" s="38"/>
      <c r="AT212" s="16" t="s">
        <v>167</v>
      </c>
      <c r="AU212" s="16" t="s">
        <v>21</v>
      </c>
    </row>
    <row r="213" s="13" customFormat="1">
      <c r="A213" s="13"/>
      <c r="B213" s="254"/>
      <c r="C213" s="255"/>
      <c r="D213" s="250" t="s">
        <v>193</v>
      </c>
      <c r="E213" s="256" t="s">
        <v>1</v>
      </c>
      <c r="F213" s="257" t="s">
        <v>1749</v>
      </c>
      <c r="G213" s="255"/>
      <c r="H213" s="258">
        <v>0.062</v>
      </c>
      <c r="I213" s="259"/>
      <c r="J213" s="255"/>
      <c r="K213" s="255"/>
      <c r="L213" s="260"/>
      <c r="M213" s="261"/>
      <c r="N213" s="262"/>
      <c r="O213" s="262"/>
      <c r="P213" s="262"/>
      <c r="Q213" s="262"/>
      <c r="R213" s="262"/>
      <c r="S213" s="262"/>
      <c r="T213" s="263"/>
      <c r="U213" s="13"/>
      <c r="V213" s="13"/>
      <c r="W213" s="13"/>
      <c r="X213" s="13"/>
      <c r="Y213" s="13"/>
      <c r="Z213" s="13"/>
      <c r="AA213" s="13"/>
      <c r="AB213" s="13"/>
      <c r="AC213" s="13"/>
      <c r="AD213" s="13"/>
      <c r="AE213" s="13"/>
      <c r="AT213" s="264" t="s">
        <v>193</v>
      </c>
      <c r="AU213" s="264" t="s">
        <v>21</v>
      </c>
      <c r="AV213" s="13" t="s">
        <v>21</v>
      </c>
      <c r="AW213" s="13" t="s">
        <v>38</v>
      </c>
      <c r="AX213" s="13" t="s">
        <v>89</v>
      </c>
      <c r="AY213" s="264" t="s">
        <v>159</v>
      </c>
    </row>
    <row r="214" s="2" customFormat="1" ht="24" customHeight="1">
      <c r="A214" s="38"/>
      <c r="B214" s="39"/>
      <c r="C214" s="236" t="s">
        <v>335</v>
      </c>
      <c r="D214" s="236" t="s">
        <v>161</v>
      </c>
      <c r="E214" s="237" t="s">
        <v>1750</v>
      </c>
      <c r="F214" s="238" t="s">
        <v>1751</v>
      </c>
      <c r="G214" s="239" t="s">
        <v>291</v>
      </c>
      <c r="H214" s="240">
        <v>0.84799999999999998</v>
      </c>
      <c r="I214" s="241"/>
      <c r="J214" s="242">
        <f>ROUND(I214*H214,2)</f>
        <v>0</v>
      </c>
      <c r="K214" s="243"/>
      <c r="L214" s="44"/>
      <c r="M214" s="244" t="s">
        <v>1</v>
      </c>
      <c r="N214" s="245" t="s">
        <v>46</v>
      </c>
      <c r="O214" s="91"/>
      <c r="P214" s="246">
        <f>O214*H214</f>
        <v>0</v>
      </c>
      <c r="Q214" s="246">
        <v>1.06071</v>
      </c>
      <c r="R214" s="246">
        <f>Q214*H214</f>
        <v>0.89948207999999996</v>
      </c>
      <c r="S214" s="246">
        <v>0</v>
      </c>
      <c r="T214" s="247">
        <f>S214*H214</f>
        <v>0</v>
      </c>
      <c r="U214" s="38"/>
      <c r="V214" s="38"/>
      <c r="W214" s="38"/>
      <c r="X214" s="38"/>
      <c r="Y214" s="38"/>
      <c r="Z214" s="38"/>
      <c r="AA214" s="38"/>
      <c r="AB214" s="38"/>
      <c r="AC214" s="38"/>
      <c r="AD214" s="38"/>
      <c r="AE214" s="38"/>
      <c r="AR214" s="248" t="s">
        <v>165</v>
      </c>
      <c r="AT214" s="248" t="s">
        <v>161</v>
      </c>
      <c r="AU214" s="248" t="s">
        <v>21</v>
      </c>
      <c r="AY214" s="16" t="s">
        <v>159</v>
      </c>
      <c r="BE214" s="249">
        <f>IF(N214="základní",J214,0)</f>
        <v>0</v>
      </c>
      <c r="BF214" s="249">
        <f>IF(N214="snížená",J214,0)</f>
        <v>0</v>
      </c>
      <c r="BG214" s="249">
        <f>IF(N214="zákl. přenesená",J214,0)</f>
        <v>0</v>
      </c>
      <c r="BH214" s="249">
        <f>IF(N214="sníž. přenesená",J214,0)</f>
        <v>0</v>
      </c>
      <c r="BI214" s="249">
        <f>IF(N214="nulová",J214,0)</f>
        <v>0</v>
      </c>
      <c r="BJ214" s="16" t="s">
        <v>89</v>
      </c>
      <c r="BK214" s="249">
        <f>ROUND(I214*H214,2)</f>
        <v>0</v>
      </c>
      <c r="BL214" s="16" t="s">
        <v>165</v>
      </c>
      <c r="BM214" s="248" t="s">
        <v>1752</v>
      </c>
    </row>
    <row r="215" s="2" customFormat="1" ht="16.5" customHeight="1">
      <c r="A215" s="38"/>
      <c r="B215" s="39"/>
      <c r="C215" s="236" t="s">
        <v>342</v>
      </c>
      <c r="D215" s="236" t="s">
        <v>161</v>
      </c>
      <c r="E215" s="237" t="s">
        <v>1753</v>
      </c>
      <c r="F215" s="238" t="s">
        <v>1754</v>
      </c>
      <c r="G215" s="239" t="s">
        <v>164</v>
      </c>
      <c r="H215" s="240">
        <v>80</v>
      </c>
      <c r="I215" s="241"/>
      <c r="J215" s="242">
        <f>ROUND(I215*H215,2)</f>
        <v>0</v>
      </c>
      <c r="K215" s="243"/>
      <c r="L215" s="44"/>
      <c r="M215" s="244" t="s">
        <v>1</v>
      </c>
      <c r="N215" s="245" t="s">
        <v>46</v>
      </c>
      <c r="O215" s="91"/>
      <c r="P215" s="246">
        <f>O215*H215</f>
        <v>0</v>
      </c>
      <c r="Q215" s="246">
        <v>0.0022000000000000001</v>
      </c>
      <c r="R215" s="246">
        <f>Q215*H215</f>
        <v>0.17600000000000002</v>
      </c>
      <c r="S215" s="246">
        <v>0</v>
      </c>
      <c r="T215" s="247">
        <f>S215*H215</f>
        <v>0</v>
      </c>
      <c r="U215" s="38"/>
      <c r="V215" s="38"/>
      <c r="W215" s="38"/>
      <c r="X215" s="38"/>
      <c r="Y215" s="38"/>
      <c r="Z215" s="38"/>
      <c r="AA215" s="38"/>
      <c r="AB215" s="38"/>
      <c r="AC215" s="38"/>
      <c r="AD215" s="38"/>
      <c r="AE215" s="38"/>
      <c r="AR215" s="248" t="s">
        <v>165</v>
      </c>
      <c r="AT215" s="248" t="s">
        <v>161</v>
      </c>
      <c r="AU215" s="248" t="s">
        <v>21</v>
      </c>
      <c r="AY215" s="16" t="s">
        <v>159</v>
      </c>
      <c r="BE215" s="249">
        <f>IF(N215="základní",J215,0)</f>
        <v>0</v>
      </c>
      <c r="BF215" s="249">
        <f>IF(N215="snížená",J215,0)</f>
        <v>0</v>
      </c>
      <c r="BG215" s="249">
        <f>IF(N215="zákl. přenesená",J215,0)</f>
        <v>0</v>
      </c>
      <c r="BH215" s="249">
        <f>IF(N215="sníž. přenesená",J215,0)</f>
        <v>0</v>
      </c>
      <c r="BI215" s="249">
        <f>IF(N215="nulová",J215,0)</f>
        <v>0</v>
      </c>
      <c r="BJ215" s="16" t="s">
        <v>89</v>
      </c>
      <c r="BK215" s="249">
        <f>ROUND(I215*H215,2)</f>
        <v>0</v>
      </c>
      <c r="BL215" s="16" t="s">
        <v>165</v>
      </c>
      <c r="BM215" s="248" t="s">
        <v>1755</v>
      </c>
    </row>
    <row r="216" s="2" customFormat="1" ht="16.5" customHeight="1">
      <c r="A216" s="38"/>
      <c r="B216" s="39"/>
      <c r="C216" s="276" t="s">
        <v>347</v>
      </c>
      <c r="D216" s="276" t="s">
        <v>288</v>
      </c>
      <c r="E216" s="277" t="s">
        <v>1756</v>
      </c>
      <c r="F216" s="278" t="s">
        <v>1757</v>
      </c>
      <c r="G216" s="279" t="s">
        <v>164</v>
      </c>
      <c r="H216" s="280">
        <v>80</v>
      </c>
      <c r="I216" s="281"/>
      <c r="J216" s="282">
        <f>ROUND(I216*H216,2)</f>
        <v>0</v>
      </c>
      <c r="K216" s="283"/>
      <c r="L216" s="284"/>
      <c r="M216" s="285" t="s">
        <v>1</v>
      </c>
      <c r="N216" s="286" t="s">
        <v>46</v>
      </c>
      <c r="O216" s="91"/>
      <c r="P216" s="246">
        <f>O216*H216</f>
        <v>0</v>
      </c>
      <c r="Q216" s="246">
        <v>0.00040000000000000002</v>
      </c>
      <c r="R216" s="246">
        <f>Q216*H216</f>
        <v>0.032000000000000001</v>
      </c>
      <c r="S216" s="246">
        <v>0</v>
      </c>
      <c r="T216" s="247">
        <f>S216*H216</f>
        <v>0</v>
      </c>
      <c r="U216" s="38"/>
      <c r="V216" s="38"/>
      <c r="W216" s="38"/>
      <c r="X216" s="38"/>
      <c r="Y216" s="38"/>
      <c r="Z216" s="38"/>
      <c r="AA216" s="38"/>
      <c r="AB216" s="38"/>
      <c r="AC216" s="38"/>
      <c r="AD216" s="38"/>
      <c r="AE216" s="38"/>
      <c r="AR216" s="248" t="s">
        <v>201</v>
      </c>
      <c r="AT216" s="248" t="s">
        <v>288</v>
      </c>
      <c r="AU216" s="248" t="s">
        <v>21</v>
      </c>
      <c r="AY216" s="16" t="s">
        <v>159</v>
      </c>
      <c r="BE216" s="249">
        <f>IF(N216="základní",J216,0)</f>
        <v>0</v>
      </c>
      <c r="BF216" s="249">
        <f>IF(N216="snížená",J216,0)</f>
        <v>0</v>
      </c>
      <c r="BG216" s="249">
        <f>IF(N216="zákl. přenesená",J216,0)</f>
        <v>0</v>
      </c>
      <c r="BH216" s="249">
        <f>IF(N216="sníž. přenesená",J216,0)</f>
        <v>0</v>
      </c>
      <c r="BI216" s="249">
        <f>IF(N216="nulová",J216,0)</f>
        <v>0</v>
      </c>
      <c r="BJ216" s="16" t="s">
        <v>89</v>
      </c>
      <c r="BK216" s="249">
        <f>ROUND(I216*H216,2)</f>
        <v>0</v>
      </c>
      <c r="BL216" s="16" t="s">
        <v>165</v>
      </c>
      <c r="BM216" s="248" t="s">
        <v>1758</v>
      </c>
    </row>
    <row r="217" s="2" customFormat="1">
      <c r="A217" s="38"/>
      <c r="B217" s="39"/>
      <c r="C217" s="40"/>
      <c r="D217" s="250" t="s">
        <v>167</v>
      </c>
      <c r="E217" s="40"/>
      <c r="F217" s="251" t="s">
        <v>1759</v>
      </c>
      <c r="G217" s="40"/>
      <c r="H217" s="40"/>
      <c r="I217" s="144"/>
      <c r="J217" s="40"/>
      <c r="K217" s="40"/>
      <c r="L217" s="44"/>
      <c r="M217" s="252"/>
      <c r="N217" s="253"/>
      <c r="O217" s="91"/>
      <c r="P217" s="91"/>
      <c r="Q217" s="91"/>
      <c r="R217" s="91"/>
      <c r="S217" s="91"/>
      <c r="T217" s="92"/>
      <c r="U217" s="38"/>
      <c r="V217" s="38"/>
      <c r="W217" s="38"/>
      <c r="X217" s="38"/>
      <c r="Y217" s="38"/>
      <c r="Z217" s="38"/>
      <c r="AA217" s="38"/>
      <c r="AB217" s="38"/>
      <c r="AC217" s="38"/>
      <c r="AD217" s="38"/>
      <c r="AE217" s="38"/>
      <c r="AT217" s="16" t="s">
        <v>167</v>
      </c>
      <c r="AU217" s="16" t="s">
        <v>21</v>
      </c>
    </row>
    <row r="218" s="12" customFormat="1" ht="22.8" customHeight="1">
      <c r="A218" s="12"/>
      <c r="B218" s="220"/>
      <c r="C218" s="221"/>
      <c r="D218" s="222" t="s">
        <v>80</v>
      </c>
      <c r="E218" s="234" t="s">
        <v>207</v>
      </c>
      <c r="F218" s="234" t="s">
        <v>482</v>
      </c>
      <c r="G218" s="221"/>
      <c r="H218" s="221"/>
      <c r="I218" s="224"/>
      <c r="J218" s="235">
        <f>BK218</f>
        <v>0</v>
      </c>
      <c r="K218" s="221"/>
      <c r="L218" s="226"/>
      <c r="M218" s="227"/>
      <c r="N218" s="228"/>
      <c r="O218" s="228"/>
      <c r="P218" s="229">
        <f>P219+SUM(P220:P228)</f>
        <v>0</v>
      </c>
      <c r="Q218" s="228"/>
      <c r="R218" s="229">
        <f>R219+SUM(R220:R228)</f>
        <v>7.1710000000000003</v>
      </c>
      <c r="S218" s="228"/>
      <c r="T218" s="230">
        <f>T219+SUM(T220:T228)</f>
        <v>0</v>
      </c>
      <c r="U218" s="12"/>
      <c r="V218" s="12"/>
      <c r="W218" s="12"/>
      <c r="X218" s="12"/>
      <c r="Y218" s="12"/>
      <c r="Z218" s="12"/>
      <c r="AA218" s="12"/>
      <c r="AB218" s="12"/>
      <c r="AC218" s="12"/>
      <c r="AD218" s="12"/>
      <c r="AE218" s="12"/>
      <c r="AR218" s="231" t="s">
        <v>89</v>
      </c>
      <c r="AT218" s="232" t="s">
        <v>80</v>
      </c>
      <c r="AU218" s="232" t="s">
        <v>89</v>
      </c>
      <c r="AY218" s="231" t="s">
        <v>159</v>
      </c>
      <c r="BK218" s="233">
        <f>BK219+SUM(BK220:BK228)</f>
        <v>0</v>
      </c>
    </row>
    <row r="219" s="2" customFormat="1" ht="24" customHeight="1">
      <c r="A219" s="38"/>
      <c r="B219" s="39"/>
      <c r="C219" s="236" t="s">
        <v>351</v>
      </c>
      <c r="D219" s="236" t="s">
        <v>161</v>
      </c>
      <c r="E219" s="237" t="s">
        <v>536</v>
      </c>
      <c r="F219" s="238" t="s">
        <v>537</v>
      </c>
      <c r="G219" s="239" t="s">
        <v>229</v>
      </c>
      <c r="H219" s="240">
        <v>40</v>
      </c>
      <c r="I219" s="241"/>
      <c r="J219" s="242">
        <f>ROUND(I219*H219,2)</f>
        <v>0</v>
      </c>
      <c r="K219" s="243"/>
      <c r="L219" s="44"/>
      <c r="M219" s="244" t="s">
        <v>1</v>
      </c>
      <c r="N219" s="245" t="s">
        <v>46</v>
      </c>
      <c r="O219" s="91"/>
      <c r="P219" s="246">
        <f>O219*H219</f>
        <v>0</v>
      </c>
      <c r="Q219" s="246">
        <v>0.10095</v>
      </c>
      <c r="R219" s="246">
        <f>Q219*H219</f>
        <v>4.0380000000000003</v>
      </c>
      <c r="S219" s="246">
        <v>0</v>
      </c>
      <c r="T219" s="247">
        <f>S219*H219</f>
        <v>0</v>
      </c>
      <c r="U219" s="38"/>
      <c r="V219" s="38"/>
      <c r="W219" s="38"/>
      <c r="X219" s="38"/>
      <c r="Y219" s="38"/>
      <c r="Z219" s="38"/>
      <c r="AA219" s="38"/>
      <c r="AB219" s="38"/>
      <c r="AC219" s="38"/>
      <c r="AD219" s="38"/>
      <c r="AE219" s="38"/>
      <c r="AR219" s="248" t="s">
        <v>165</v>
      </c>
      <c r="AT219" s="248" t="s">
        <v>161</v>
      </c>
      <c r="AU219" s="248" t="s">
        <v>21</v>
      </c>
      <c r="AY219" s="16" t="s">
        <v>159</v>
      </c>
      <c r="BE219" s="249">
        <f>IF(N219="základní",J219,0)</f>
        <v>0</v>
      </c>
      <c r="BF219" s="249">
        <f>IF(N219="snížená",J219,0)</f>
        <v>0</v>
      </c>
      <c r="BG219" s="249">
        <f>IF(N219="zákl. přenesená",J219,0)</f>
        <v>0</v>
      </c>
      <c r="BH219" s="249">
        <f>IF(N219="sníž. přenesená",J219,0)</f>
        <v>0</v>
      </c>
      <c r="BI219" s="249">
        <f>IF(N219="nulová",J219,0)</f>
        <v>0</v>
      </c>
      <c r="BJ219" s="16" t="s">
        <v>89</v>
      </c>
      <c r="BK219" s="249">
        <f>ROUND(I219*H219,2)</f>
        <v>0</v>
      </c>
      <c r="BL219" s="16" t="s">
        <v>165</v>
      </c>
      <c r="BM219" s="248" t="s">
        <v>1760</v>
      </c>
    </row>
    <row r="220" s="2" customFormat="1" ht="16.5" customHeight="1">
      <c r="A220" s="38"/>
      <c r="B220" s="39"/>
      <c r="C220" s="276" t="s">
        <v>356</v>
      </c>
      <c r="D220" s="276" t="s">
        <v>288</v>
      </c>
      <c r="E220" s="277" t="s">
        <v>1761</v>
      </c>
      <c r="F220" s="278" t="s">
        <v>1762</v>
      </c>
      <c r="G220" s="279" t="s">
        <v>229</v>
      </c>
      <c r="H220" s="280">
        <v>80</v>
      </c>
      <c r="I220" s="281"/>
      <c r="J220" s="282">
        <f>ROUND(I220*H220,2)</f>
        <v>0</v>
      </c>
      <c r="K220" s="283"/>
      <c r="L220" s="284"/>
      <c r="M220" s="285" t="s">
        <v>1</v>
      </c>
      <c r="N220" s="286" t="s">
        <v>46</v>
      </c>
      <c r="O220" s="91"/>
      <c r="P220" s="246">
        <f>O220*H220</f>
        <v>0</v>
      </c>
      <c r="Q220" s="246">
        <v>0.028000000000000001</v>
      </c>
      <c r="R220" s="246">
        <f>Q220*H220</f>
        <v>2.2400000000000002</v>
      </c>
      <c r="S220" s="246">
        <v>0</v>
      </c>
      <c r="T220" s="247">
        <f>S220*H220</f>
        <v>0</v>
      </c>
      <c r="U220" s="38"/>
      <c r="V220" s="38"/>
      <c r="W220" s="38"/>
      <c r="X220" s="38"/>
      <c r="Y220" s="38"/>
      <c r="Z220" s="38"/>
      <c r="AA220" s="38"/>
      <c r="AB220" s="38"/>
      <c r="AC220" s="38"/>
      <c r="AD220" s="38"/>
      <c r="AE220" s="38"/>
      <c r="AR220" s="248" t="s">
        <v>201</v>
      </c>
      <c r="AT220" s="248" t="s">
        <v>288</v>
      </c>
      <c r="AU220" s="248" t="s">
        <v>21</v>
      </c>
      <c r="AY220" s="16" t="s">
        <v>159</v>
      </c>
      <c r="BE220" s="249">
        <f>IF(N220="základní",J220,0)</f>
        <v>0</v>
      </c>
      <c r="BF220" s="249">
        <f>IF(N220="snížená",J220,0)</f>
        <v>0</v>
      </c>
      <c r="BG220" s="249">
        <f>IF(N220="zákl. přenesená",J220,0)</f>
        <v>0</v>
      </c>
      <c r="BH220" s="249">
        <f>IF(N220="sníž. přenesená",J220,0)</f>
        <v>0</v>
      </c>
      <c r="BI220" s="249">
        <f>IF(N220="nulová",J220,0)</f>
        <v>0</v>
      </c>
      <c r="BJ220" s="16" t="s">
        <v>89</v>
      </c>
      <c r="BK220" s="249">
        <f>ROUND(I220*H220,2)</f>
        <v>0</v>
      </c>
      <c r="BL220" s="16" t="s">
        <v>165</v>
      </c>
      <c r="BM220" s="248" t="s">
        <v>1763</v>
      </c>
    </row>
    <row r="221" s="13" customFormat="1">
      <c r="A221" s="13"/>
      <c r="B221" s="254"/>
      <c r="C221" s="255"/>
      <c r="D221" s="250" t="s">
        <v>193</v>
      </c>
      <c r="E221" s="256" t="s">
        <v>1</v>
      </c>
      <c r="F221" s="257" t="s">
        <v>1764</v>
      </c>
      <c r="G221" s="255"/>
      <c r="H221" s="258">
        <v>80</v>
      </c>
      <c r="I221" s="259"/>
      <c r="J221" s="255"/>
      <c r="K221" s="255"/>
      <c r="L221" s="260"/>
      <c r="M221" s="261"/>
      <c r="N221" s="262"/>
      <c r="O221" s="262"/>
      <c r="P221" s="262"/>
      <c r="Q221" s="262"/>
      <c r="R221" s="262"/>
      <c r="S221" s="262"/>
      <c r="T221" s="263"/>
      <c r="U221" s="13"/>
      <c r="V221" s="13"/>
      <c r="W221" s="13"/>
      <c r="X221" s="13"/>
      <c r="Y221" s="13"/>
      <c r="Z221" s="13"/>
      <c r="AA221" s="13"/>
      <c r="AB221" s="13"/>
      <c r="AC221" s="13"/>
      <c r="AD221" s="13"/>
      <c r="AE221" s="13"/>
      <c r="AT221" s="264" t="s">
        <v>193</v>
      </c>
      <c r="AU221" s="264" t="s">
        <v>21</v>
      </c>
      <c r="AV221" s="13" t="s">
        <v>21</v>
      </c>
      <c r="AW221" s="13" t="s">
        <v>38</v>
      </c>
      <c r="AX221" s="13" t="s">
        <v>81</v>
      </c>
      <c r="AY221" s="264" t="s">
        <v>159</v>
      </c>
    </row>
    <row r="222" s="14" customFormat="1">
      <c r="A222" s="14"/>
      <c r="B222" s="265"/>
      <c r="C222" s="266"/>
      <c r="D222" s="250" t="s">
        <v>193</v>
      </c>
      <c r="E222" s="267" t="s">
        <v>1</v>
      </c>
      <c r="F222" s="268" t="s">
        <v>195</v>
      </c>
      <c r="G222" s="266"/>
      <c r="H222" s="269">
        <v>80</v>
      </c>
      <c r="I222" s="270"/>
      <c r="J222" s="266"/>
      <c r="K222" s="266"/>
      <c r="L222" s="271"/>
      <c r="M222" s="272"/>
      <c r="N222" s="273"/>
      <c r="O222" s="273"/>
      <c r="P222" s="273"/>
      <c r="Q222" s="273"/>
      <c r="R222" s="273"/>
      <c r="S222" s="273"/>
      <c r="T222" s="274"/>
      <c r="U222" s="14"/>
      <c r="V222" s="14"/>
      <c r="W222" s="14"/>
      <c r="X222" s="14"/>
      <c r="Y222" s="14"/>
      <c r="Z222" s="14"/>
      <c r="AA222" s="14"/>
      <c r="AB222" s="14"/>
      <c r="AC222" s="14"/>
      <c r="AD222" s="14"/>
      <c r="AE222" s="14"/>
      <c r="AT222" s="275" t="s">
        <v>193</v>
      </c>
      <c r="AU222" s="275" t="s">
        <v>21</v>
      </c>
      <c r="AV222" s="14" t="s">
        <v>165</v>
      </c>
      <c r="AW222" s="14" t="s">
        <v>38</v>
      </c>
      <c r="AX222" s="14" t="s">
        <v>89</v>
      </c>
      <c r="AY222" s="275" t="s">
        <v>159</v>
      </c>
    </row>
    <row r="223" s="2" customFormat="1" ht="24" customHeight="1">
      <c r="A223" s="38"/>
      <c r="B223" s="39"/>
      <c r="C223" s="236" t="s">
        <v>360</v>
      </c>
      <c r="D223" s="236" t="s">
        <v>161</v>
      </c>
      <c r="E223" s="237" t="s">
        <v>1765</v>
      </c>
      <c r="F223" s="238" t="s">
        <v>1766</v>
      </c>
      <c r="G223" s="239" t="s">
        <v>164</v>
      </c>
      <c r="H223" s="240">
        <v>17</v>
      </c>
      <c r="I223" s="241"/>
      <c r="J223" s="242">
        <f>ROUND(I223*H223,2)</f>
        <v>0</v>
      </c>
      <c r="K223" s="243"/>
      <c r="L223" s="44"/>
      <c r="M223" s="244" t="s">
        <v>1</v>
      </c>
      <c r="N223" s="245" t="s">
        <v>46</v>
      </c>
      <c r="O223" s="91"/>
      <c r="P223" s="246">
        <f>O223*H223</f>
        <v>0</v>
      </c>
      <c r="Q223" s="246">
        <v>0</v>
      </c>
      <c r="R223" s="246">
        <f>Q223*H223</f>
        <v>0</v>
      </c>
      <c r="S223" s="246">
        <v>0</v>
      </c>
      <c r="T223" s="247">
        <f>S223*H223</f>
        <v>0</v>
      </c>
      <c r="U223" s="38"/>
      <c r="V223" s="38"/>
      <c r="W223" s="38"/>
      <c r="X223" s="38"/>
      <c r="Y223" s="38"/>
      <c r="Z223" s="38"/>
      <c r="AA223" s="38"/>
      <c r="AB223" s="38"/>
      <c r="AC223" s="38"/>
      <c r="AD223" s="38"/>
      <c r="AE223" s="38"/>
      <c r="AR223" s="248" t="s">
        <v>165</v>
      </c>
      <c r="AT223" s="248" t="s">
        <v>161</v>
      </c>
      <c r="AU223" s="248" t="s">
        <v>21</v>
      </c>
      <c r="AY223" s="16" t="s">
        <v>159</v>
      </c>
      <c r="BE223" s="249">
        <f>IF(N223="základní",J223,0)</f>
        <v>0</v>
      </c>
      <c r="BF223" s="249">
        <f>IF(N223="snížená",J223,0)</f>
        <v>0</v>
      </c>
      <c r="BG223" s="249">
        <f>IF(N223="zákl. přenesená",J223,0)</f>
        <v>0</v>
      </c>
      <c r="BH223" s="249">
        <f>IF(N223="sníž. přenesená",J223,0)</f>
        <v>0</v>
      </c>
      <c r="BI223" s="249">
        <f>IF(N223="nulová",J223,0)</f>
        <v>0</v>
      </c>
      <c r="BJ223" s="16" t="s">
        <v>89</v>
      </c>
      <c r="BK223" s="249">
        <f>ROUND(I223*H223,2)</f>
        <v>0</v>
      </c>
      <c r="BL223" s="16" t="s">
        <v>165</v>
      </c>
      <c r="BM223" s="248" t="s">
        <v>1767</v>
      </c>
    </row>
    <row r="224" s="2" customFormat="1" ht="16.5" customHeight="1">
      <c r="A224" s="38"/>
      <c r="B224" s="39"/>
      <c r="C224" s="276" t="s">
        <v>366</v>
      </c>
      <c r="D224" s="276" t="s">
        <v>288</v>
      </c>
      <c r="E224" s="277" t="s">
        <v>1768</v>
      </c>
      <c r="F224" s="278" t="s">
        <v>1769</v>
      </c>
      <c r="G224" s="279" t="s">
        <v>291</v>
      </c>
      <c r="H224" s="280">
        <v>0.89300000000000002</v>
      </c>
      <c r="I224" s="281"/>
      <c r="J224" s="282">
        <f>ROUND(I224*H224,2)</f>
        <v>0</v>
      </c>
      <c r="K224" s="283"/>
      <c r="L224" s="284"/>
      <c r="M224" s="285" t="s">
        <v>1</v>
      </c>
      <c r="N224" s="286" t="s">
        <v>46</v>
      </c>
      <c r="O224" s="91"/>
      <c r="P224" s="246">
        <f>O224*H224</f>
        <v>0</v>
      </c>
      <c r="Q224" s="246">
        <v>1</v>
      </c>
      <c r="R224" s="246">
        <f>Q224*H224</f>
        <v>0.89300000000000002</v>
      </c>
      <c r="S224" s="246">
        <v>0</v>
      </c>
      <c r="T224" s="247">
        <f>S224*H224</f>
        <v>0</v>
      </c>
      <c r="U224" s="38"/>
      <c r="V224" s="38"/>
      <c r="W224" s="38"/>
      <c r="X224" s="38"/>
      <c r="Y224" s="38"/>
      <c r="Z224" s="38"/>
      <c r="AA224" s="38"/>
      <c r="AB224" s="38"/>
      <c r="AC224" s="38"/>
      <c r="AD224" s="38"/>
      <c r="AE224" s="38"/>
      <c r="AR224" s="248" t="s">
        <v>201</v>
      </c>
      <c r="AT224" s="248" t="s">
        <v>288</v>
      </c>
      <c r="AU224" s="248" t="s">
        <v>21</v>
      </c>
      <c r="AY224" s="16" t="s">
        <v>159</v>
      </c>
      <c r="BE224" s="249">
        <f>IF(N224="základní",J224,0)</f>
        <v>0</v>
      </c>
      <c r="BF224" s="249">
        <f>IF(N224="snížená",J224,0)</f>
        <v>0</v>
      </c>
      <c r="BG224" s="249">
        <f>IF(N224="zákl. přenesená",J224,0)</f>
        <v>0</v>
      </c>
      <c r="BH224" s="249">
        <f>IF(N224="sníž. přenesená",J224,0)</f>
        <v>0</v>
      </c>
      <c r="BI224" s="249">
        <f>IF(N224="nulová",J224,0)</f>
        <v>0</v>
      </c>
      <c r="BJ224" s="16" t="s">
        <v>89</v>
      </c>
      <c r="BK224" s="249">
        <f>ROUND(I224*H224,2)</f>
        <v>0</v>
      </c>
      <c r="BL224" s="16" t="s">
        <v>165</v>
      </c>
      <c r="BM224" s="248" t="s">
        <v>1770</v>
      </c>
    </row>
    <row r="225" s="13" customFormat="1">
      <c r="A225" s="13"/>
      <c r="B225" s="254"/>
      <c r="C225" s="255"/>
      <c r="D225" s="250" t="s">
        <v>193</v>
      </c>
      <c r="E225" s="256" t="s">
        <v>1</v>
      </c>
      <c r="F225" s="257" t="s">
        <v>1771</v>
      </c>
      <c r="G225" s="255"/>
      <c r="H225" s="258">
        <v>3.5699999999999998</v>
      </c>
      <c r="I225" s="259"/>
      <c r="J225" s="255"/>
      <c r="K225" s="255"/>
      <c r="L225" s="260"/>
      <c r="M225" s="261"/>
      <c r="N225" s="262"/>
      <c r="O225" s="262"/>
      <c r="P225" s="262"/>
      <c r="Q225" s="262"/>
      <c r="R225" s="262"/>
      <c r="S225" s="262"/>
      <c r="T225" s="263"/>
      <c r="U225" s="13"/>
      <c r="V225" s="13"/>
      <c r="W225" s="13"/>
      <c r="X225" s="13"/>
      <c r="Y225" s="13"/>
      <c r="Z225" s="13"/>
      <c r="AA225" s="13"/>
      <c r="AB225" s="13"/>
      <c r="AC225" s="13"/>
      <c r="AD225" s="13"/>
      <c r="AE225" s="13"/>
      <c r="AT225" s="264" t="s">
        <v>193</v>
      </c>
      <c r="AU225" s="264" t="s">
        <v>21</v>
      </c>
      <c r="AV225" s="13" t="s">
        <v>21</v>
      </c>
      <c r="AW225" s="13" t="s">
        <v>38</v>
      </c>
      <c r="AX225" s="13" t="s">
        <v>81</v>
      </c>
      <c r="AY225" s="264" t="s">
        <v>159</v>
      </c>
    </row>
    <row r="226" s="14" customFormat="1">
      <c r="A226" s="14"/>
      <c r="B226" s="265"/>
      <c r="C226" s="266"/>
      <c r="D226" s="250" t="s">
        <v>193</v>
      </c>
      <c r="E226" s="267" t="s">
        <v>1</v>
      </c>
      <c r="F226" s="268" t="s">
        <v>195</v>
      </c>
      <c r="G226" s="266"/>
      <c r="H226" s="269">
        <v>3.5699999999999998</v>
      </c>
      <c r="I226" s="270"/>
      <c r="J226" s="266"/>
      <c r="K226" s="266"/>
      <c r="L226" s="271"/>
      <c r="M226" s="272"/>
      <c r="N226" s="273"/>
      <c r="O226" s="273"/>
      <c r="P226" s="273"/>
      <c r="Q226" s="273"/>
      <c r="R226" s="273"/>
      <c r="S226" s="273"/>
      <c r="T226" s="274"/>
      <c r="U226" s="14"/>
      <c r="V226" s="14"/>
      <c r="W226" s="14"/>
      <c r="X226" s="14"/>
      <c r="Y226" s="14"/>
      <c r="Z226" s="14"/>
      <c r="AA226" s="14"/>
      <c r="AB226" s="14"/>
      <c r="AC226" s="14"/>
      <c r="AD226" s="14"/>
      <c r="AE226" s="14"/>
      <c r="AT226" s="275" t="s">
        <v>193</v>
      </c>
      <c r="AU226" s="275" t="s">
        <v>21</v>
      </c>
      <c r="AV226" s="14" t="s">
        <v>165</v>
      </c>
      <c r="AW226" s="14" t="s">
        <v>38</v>
      </c>
      <c r="AX226" s="14" t="s">
        <v>89</v>
      </c>
      <c r="AY226" s="275" t="s">
        <v>159</v>
      </c>
    </row>
    <row r="227" s="13" customFormat="1">
      <c r="A227" s="13"/>
      <c r="B227" s="254"/>
      <c r="C227" s="255"/>
      <c r="D227" s="250" t="s">
        <v>193</v>
      </c>
      <c r="E227" s="255"/>
      <c r="F227" s="257" t="s">
        <v>1772</v>
      </c>
      <c r="G227" s="255"/>
      <c r="H227" s="258">
        <v>0.89300000000000002</v>
      </c>
      <c r="I227" s="259"/>
      <c r="J227" s="255"/>
      <c r="K227" s="255"/>
      <c r="L227" s="260"/>
      <c r="M227" s="261"/>
      <c r="N227" s="262"/>
      <c r="O227" s="262"/>
      <c r="P227" s="262"/>
      <c r="Q227" s="262"/>
      <c r="R227" s="262"/>
      <c r="S227" s="262"/>
      <c r="T227" s="263"/>
      <c r="U227" s="13"/>
      <c r="V227" s="13"/>
      <c r="W227" s="13"/>
      <c r="X227" s="13"/>
      <c r="Y227" s="13"/>
      <c r="Z227" s="13"/>
      <c r="AA227" s="13"/>
      <c r="AB227" s="13"/>
      <c r="AC227" s="13"/>
      <c r="AD227" s="13"/>
      <c r="AE227" s="13"/>
      <c r="AT227" s="264" t="s">
        <v>193</v>
      </c>
      <c r="AU227" s="264" t="s">
        <v>21</v>
      </c>
      <c r="AV227" s="13" t="s">
        <v>21</v>
      </c>
      <c r="AW227" s="13" t="s">
        <v>4</v>
      </c>
      <c r="AX227" s="13" t="s">
        <v>89</v>
      </c>
      <c r="AY227" s="264" t="s">
        <v>159</v>
      </c>
    </row>
    <row r="228" s="12" customFormat="1" ht="20.88" customHeight="1">
      <c r="A228" s="12"/>
      <c r="B228" s="220"/>
      <c r="C228" s="221"/>
      <c r="D228" s="222" t="s">
        <v>80</v>
      </c>
      <c r="E228" s="234" t="s">
        <v>601</v>
      </c>
      <c r="F228" s="234" t="s">
        <v>602</v>
      </c>
      <c r="G228" s="221"/>
      <c r="H228" s="221"/>
      <c r="I228" s="224"/>
      <c r="J228" s="235">
        <f>BK228</f>
        <v>0</v>
      </c>
      <c r="K228" s="221"/>
      <c r="L228" s="226"/>
      <c r="M228" s="227"/>
      <c r="N228" s="228"/>
      <c r="O228" s="228"/>
      <c r="P228" s="229">
        <f>P229</f>
        <v>0</v>
      </c>
      <c r="Q228" s="228"/>
      <c r="R228" s="229">
        <f>R229</f>
        <v>0</v>
      </c>
      <c r="S228" s="228"/>
      <c r="T228" s="230">
        <f>T229</f>
        <v>0</v>
      </c>
      <c r="U228" s="12"/>
      <c r="V228" s="12"/>
      <c r="W228" s="12"/>
      <c r="X228" s="12"/>
      <c r="Y228" s="12"/>
      <c r="Z228" s="12"/>
      <c r="AA228" s="12"/>
      <c r="AB228" s="12"/>
      <c r="AC228" s="12"/>
      <c r="AD228" s="12"/>
      <c r="AE228" s="12"/>
      <c r="AR228" s="231" t="s">
        <v>89</v>
      </c>
      <c r="AT228" s="232" t="s">
        <v>80</v>
      </c>
      <c r="AU228" s="232" t="s">
        <v>21</v>
      </c>
      <c r="AY228" s="231" t="s">
        <v>159</v>
      </c>
      <c r="BK228" s="233">
        <f>BK229</f>
        <v>0</v>
      </c>
    </row>
    <row r="229" s="2" customFormat="1" ht="24" customHeight="1">
      <c r="A229" s="38"/>
      <c r="B229" s="39"/>
      <c r="C229" s="236" t="s">
        <v>372</v>
      </c>
      <c r="D229" s="236" t="s">
        <v>161</v>
      </c>
      <c r="E229" s="237" t="s">
        <v>1773</v>
      </c>
      <c r="F229" s="238" t="s">
        <v>1774</v>
      </c>
      <c r="G229" s="239" t="s">
        <v>291</v>
      </c>
      <c r="H229" s="240">
        <v>28.864999999999998</v>
      </c>
      <c r="I229" s="241"/>
      <c r="J229" s="242">
        <f>ROUND(I229*H229,2)</f>
        <v>0</v>
      </c>
      <c r="K229" s="243"/>
      <c r="L229" s="44"/>
      <c r="M229" s="287" t="s">
        <v>1</v>
      </c>
      <c r="N229" s="288" t="s">
        <v>46</v>
      </c>
      <c r="O229" s="289"/>
      <c r="P229" s="290">
        <f>O229*H229</f>
        <v>0</v>
      </c>
      <c r="Q229" s="290">
        <v>0</v>
      </c>
      <c r="R229" s="290">
        <f>Q229*H229</f>
        <v>0</v>
      </c>
      <c r="S229" s="290">
        <v>0</v>
      </c>
      <c r="T229" s="291">
        <f>S229*H229</f>
        <v>0</v>
      </c>
      <c r="U229" s="38"/>
      <c r="V229" s="38"/>
      <c r="W229" s="38"/>
      <c r="X229" s="38"/>
      <c r="Y229" s="38"/>
      <c r="Z229" s="38"/>
      <c r="AA229" s="38"/>
      <c r="AB229" s="38"/>
      <c r="AC229" s="38"/>
      <c r="AD229" s="38"/>
      <c r="AE229" s="38"/>
      <c r="AR229" s="248" t="s">
        <v>165</v>
      </c>
      <c r="AT229" s="248" t="s">
        <v>161</v>
      </c>
      <c r="AU229" s="248" t="s">
        <v>173</v>
      </c>
      <c r="AY229" s="16" t="s">
        <v>159</v>
      </c>
      <c r="BE229" s="249">
        <f>IF(N229="základní",J229,0)</f>
        <v>0</v>
      </c>
      <c r="BF229" s="249">
        <f>IF(N229="snížená",J229,0)</f>
        <v>0</v>
      </c>
      <c r="BG229" s="249">
        <f>IF(N229="zákl. přenesená",J229,0)</f>
        <v>0</v>
      </c>
      <c r="BH229" s="249">
        <f>IF(N229="sníž. přenesená",J229,0)</f>
        <v>0</v>
      </c>
      <c r="BI229" s="249">
        <f>IF(N229="nulová",J229,0)</f>
        <v>0</v>
      </c>
      <c r="BJ229" s="16" t="s">
        <v>89</v>
      </c>
      <c r="BK229" s="249">
        <f>ROUND(I229*H229,2)</f>
        <v>0</v>
      </c>
      <c r="BL229" s="16" t="s">
        <v>165</v>
      </c>
      <c r="BM229" s="248" t="s">
        <v>1775</v>
      </c>
    </row>
    <row r="230" s="2" customFormat="1" ht="6.96" customHeight="1">
      <c r="A230" s="38"/>
      <c r="B230" s="66"/>
      <c r="C230" s="67"/>
      <c r="D230" s="67"/>
      <c r="E230" s="67"/>
      <c r="F230" s="67"/>
      <c r="G230" s="67"/>
      <c r="H230" s="67"/>
      <c r="I230" s="183"/>
      <c r="J230" s="67"/>
      <c r="K230" s="67"/>
      <c r="L230" s="44"/>
      <c r="M230" s="38"/>
      <c r="O230" s="38"/>
      <c r="P230" s="38"/>
      <c r="Q230" s="38"/>
      <c r="R230" s="38"/>
      <c r="S230" s="38"/>
      <c r="T230" s="38"/>
      <c r="U230" s="38"/>
      <c r="V230" s="38"/>
      <c r="W230" s="38"/>
      <c r="X230" s="38"/>
      <c r="Y230" s="38"/>
      <c r="Z230" s="38"/>
      <c r="AA230" s="38"/>
      <c r="AB230" s="38"/>
      <c r="AC230" s="38"/>
      <c r="AD230" s="38"/>
      <c r="AE230" s="38"/>
    </row>
  </sheetData>
  <sheetProtection sheet="1" autoFilter="0" formatColumns="0" formatRows="0" objects="1" scenarios="1" spinCount="100000" saltValue="CZaARH1QV0O7HMlaWtN/oOn4zYtjU64ma9/F+lxEdGjBlR4jVqWPmJbsejnpbwy3BxRbKU6KikIjw4SjIsnu3Q==" hashValue="P5J6Hq2Vmzjq6ZRZR1Mv0ZRrKMa+n8+VtNBXqiMIg7e9bFkenBb2wfRODUfRFUxJKVv9eXLUuUSvb6vbZWAA2Q==" algorithmName="SHA-512" password="CC35"/>
  <autoFilter ref="C123:K229"/>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123</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1776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1777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1777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ROUND((SUM(BE118:BE192)),  2)</f>
        <v>0</v>
      </c>
      <c r="G33" s="38"/>
      <c r="H33" s="38"/>
      <c r="I33" s="162">
        <v>0.20999999999999999</v>
      </c>
      <c r="J33" s="161">
        <f>ROUND(((SUM(BE118:BE192))*I33),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ROUND((SUM(BF118:BF192)),  2)</f>
        <v>0</v>
      </c>
      <c r="G34" s="38"/>
      <c r="H34" s="38"/>
      <c r="I34" s="162">
        <v>0.14999999999999999</v>
      </c>
      <c r="J34" s="161">
        <f>ROUND(((SUM(BF118:BF192))*I34),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ROUND((SUM(BG118:BG192)),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ROUND((SUM(BH118:BH192)),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ROUND((SUM(BI118:BI192)),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801 - SO 801 Sadové úpravy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Čada</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Čada</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J118</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1778</v>
      </c>
      <c r="E97" s="196"/>
      <c r="F97" s="196"/>
      <c r="G97" s="196"/>
      <c r="H97" s="196"/>
      <c r="I97" s="197"/>
      <c r="J97" s="198">
        <f>J119</f>
        <v>0</v>
      </c>
      <c r="K97" s="194"/>
      <c r="L97" s="199"/>
      <c r="S97" s="9"/>
      <c r="T97" s="9"/>
      <c r="U97" s="9"/>
      <c r="V97" s="9"/>
      <c r="W97" s="9"/>
      <c r="X97" s="9"/>
      <c r="Y97" s="9"/>
      <c r="Z97" s="9"/>
      <c r="AA97" s="9"/>
      <c r="AB97" s="9"/>
      <c r="AC97" s="9"/>
      <c r="AD97" s="9"/>
      <c r="AE97" s="9"/>
    </row>
    <row r="98" s="9" customFormat="1" ht="24.96" customHeight="1">
      <c r="A98" s="9"/>
      <c r="B98" s="193"/>
      <c r="C98" s="194"/>
      <c r="D98" s="195" t="s">
        <v>1779</v>
      </c>
      <c r="E98" s="196"/>
      <c r="F98" s="196"/>
      <c r="G98" s="196"/>
      <c r="H98" s="196"/>
      <c r="I98" s="197"/>
      <c r="J98" s="198">
        <f>J182</f>
        <v>0</v>
      </c>
      <c r="K98" s="194"/>
      <c r="L98" s="199"/>
      <c r="S98" s="9"/>
      <c r="T98" s="9"/>
      <c r="U98" s="9"/>
      <c r="V98" s="9"/>
      <c r="W98" s="9"/>
      <c r="X98" s="9"/>
      <c r="Y98" s="9"/>
      <c r="Z98" s="9"/>
      <c r="AA98" s="9"/>
      <c r="AB98" s="9"/>
      <c r="AC98" s="9"/>
      <c r="AD98" s="9"/>
      <c r="AE98" s="9"/>
    </row>
    <row r="99" s="2" customFormat="1" ht="21.84" customHeight="1">
      <c r="A99" s="38"/>
      <c r="B99" s="39"/>
      <c r="C99" s="40"/>
      <c r="D99" s="40"/>
      <c r="E99" s="40"/>
      <c r="F99" s="40"/>
      <c r="G99" s="40"/>
      <c r="H99" s="40"/>
      <c r="I99" s="144"/>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183"/>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186"/>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2" t="s">
        <v>144</v>
      </c>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1" t="s">
        <v>16</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87" t="str">
        <f>E7</f>
        <v xml:space="preserve">822018  Odstavná a parkovací plocha u lékárny v Rotavě</v>
      </c>
      <c r="F108" s="31"/>
      <c r="G108" s="31"/>
      <c r="H108" s="31"/>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1" t="s">
        <v>128</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801 - SO 801 Sadové úpravy</v>
      </c>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22</v>
      </c>
      <c r="D112" s="40"/>
      <c r="E112" s="40"/>
      <c r="F112" s="26" t="str">
        <f>F12</f>
        <v>Rotava</v>
      </c>
      <c r="G112" s="40"/>
      <c r="H112" s="40"/>
      <c r="I112" s="147" t="s">
        <v>24</v>
      </c>
      <c r="J112" s="79" t="str">
        <f>IF(J12="","",J12)</f>
        <v>30. 6. 2019</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1" t="s">
        <v>30</v>
      </c>
      <c r="D114" s="40"/>
      <c r="E114" s="40"/>
      <c r="F114" s="26" t="str">
        <f>E15</f>
        <v>Město Rotava</v>
      </c>
      <c r="G114" s="40"/>
      <c r="H114" s="40"/>
      <c r="I114" s="147" t="s">
        <v>36</v>
      </c>
      <c r="J114" s="36" t="str">
        <f>E21</f>
        <v>pan Čada</v>
      </c>
      <c r="K114" s="40"/>
      <c r="L114" s="63"/>
      <c r="S114" s="38"/>
      <c r="T114" s="38"/>
      <c r="U114" s="38"/>
      <c r="V114" s="38"/>
      <c r="W114" s="38"/>
      <c r="X114" s="38"/>
      <c r="Y114" s="38"/>
      <c r="Z114" s="38"/>
      <c r="AA114" s="38"/>
      <c r="AB114" s="38"/>
      <c r="AC114" s="38"/>
      <c r="AD114" s="38"/>
      <c r="AE114" s="38"/>
    </row>
    <row r="115" s="2" customFormat="1" ht="15.15" customHeight="1">
      <c r="A115" s="38"/>
      <c r="B115" s="39"/>
      <c r="C115" s="31" t="s">
        <v>34</v>
      </c>
      <c r="D115" s="40"/>
      <c r="E115" s="40"/>
      <c r="F115" s="26" t="str">
        <f>IF(E18="","",E18)</f>
        <v>Vyplň údaj</v>
      </c>
      <c r="G115" s="40"/>
      <c r="H115" s="40"/>
      <c r="I115" s="147" t="s">
        <v>39</v>
      </c>
      <c r="J115" s="36" t="str">
        <f>E24</f>
        <v>pan Čada</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11" customFormat="1" ht="29.28" customHeight="1">
      <c r="A117" s="207"/>
      <c r="B117" s="208"/>
      <c r="C117" s="209" t="s">
        <v>145</v>
      </c>
      <c r="D117" s="210" t="s">
        <v>66</v>
      </c>
      <c r="E117" s="210" t="s">
        <v>62</v>
      </c>
      <c r="F117" s="210" t="s">
        <v>63</v>
      </c>
      <c r="G117" s="210" t="s">
        <v>146</v>
      </c>
      <c r="H117" s="210" t="s">
        <v>147</v>
      </c>
      <c r="I117" s="211" t="s">
        <v>148</v>
      </c>
      <c r="J117" s="212" t="s">
        <v>132</v>
      </c>
      <c r="K117" s="213" t="s">
        <v>149</v>
      </c>
      <c r="L117" s="214"/>
      <c r="M117" s="100" t="s">
        <v>1</v>
      </c>
      <c r="N117" s="101" t="s">
        <v>45</v>
      </c>
      <c r="O117" s="101" t="s">
        <v>150</v>
      </c>
      <c r="P117" s="101" t="s">
        <v>151</v>
      </c>
      <c r="Q117" s="101" t="s">
        <v>152</v>
      </c>
      <c r="R117" s="101" t="s">
        <v>153</v>
      </c>
      <c r="S117" s="101" t="s">
        <v>154</v>
      </c>
      <c r="T117" s="102" t="s">
        <v>155</v>
      </c>
      <c r="U117" s="207"/>
      <c r="V117" s="207"/>
      <c r="W117" s="207"/>
      <c r="X117" s="207"/>
      <c r="Y117" s="207"/>
      <c r="Z117" s="207"/>
      <c r="AA117" s="207"/>
      <c r="AB117" s="207"/>
      <c r="AC117" s="207"/>
      <c r="AD117" s="207"/>
      <c r="AE117" s="207"/>
    </row>
    <row r="118" s="2" customFormat="1" ht="22.8" customHeight="1">
      <c r="A118" s="38"/>
      <c r="B118" s="39"/>
      <c r="C118" s="107" t="s">
        <v>156</v>
      </c>
      <c r="D118" s="40"/>
      <c r="E118" s="40"/>
      <c r="F118" s="40"/>
      <c r="G118" s="40"/>
      <c r="H118" s="40"/>
      <c r="I118" s="144"/>
      <c r="J118" s="215">
        <f>BK118</f>
        <v>0</v>
      </c>
      <c r="K118" s="40"/>
      <c r="L118" s="44"/>
      <c r="M118" s="103"/>
      <c r="N118" s="216"/>
      <c r="O118" s="104"/>
      <c r="P118" s="217">
        <f>P119+P182</f>
        <v>0</v>
      </c>
      <c r="Q118" s="104"/>
      <c r="R118" s="217">
        <f>R119+R182</f>
        <v>0.16881000000000002</v>
      </c>
      <c r="S118" s="104"/>
      <c r="T118" s="218">
        <f>T119+T182</f>
        <v>0</v>
      </c>
      <c r="U118" s="38"/>
      <c r="V118" s="38"/>
      <c r="W118" s="38"/>
      <c r="X118" s="38"/>
      <c r="Y118" s="38"/>
      <c r="Z118" s="38"/>
      <c r="AA118" s="38"/>
      <c r="AB118" s="38"/>
      <c r="AC118" s="38"/>
      <c r="AD118" s="38"/>
      <c r="AE118" s="38"/>
      <c r="AT118" s="16" t="s">
        <v>80</v>
      </c>
      <c r="AU118" s="16" t="s">
        <v>134</v>
      </c>
      <c r="BK118" s="219">
        <f>BK119+BK182</f>
        <v>0</v>
      </c>
    </row>
    <row r="119" s="12" customFormat="1" ht="25.92" customHeight="1">
      <c r="A119" s="12"/>
      <c r="B119" s="220"/>
      <c r="C119" s="221"/>
      <c r="D119" s="222" t="s">
        <v>80</v>
      </c>
      <c r="E119" s="223" t="s">
        <v>258</v>
      </c>
      <c r="F119" s="223" t="s">
        <v>1780</v>
      </c>
      <c r="G119" s="221"/>
      <c r="H119" s="221"/>
      <c r="I119" s="224"/>
      <c r="J119" s="225">
        <f>BK119</f>
        <v>0</v>
      </c>
      <c r="K119" s="221"/>
      <c r="L119" s="226"/>
      <c r="M119" s="227"/>
      <c r="N119" s="228"/>
      <c r="O119" s="228"/>
      <c r="P119" s="229">
        <f>SUM(P120:P181)</f>
        <v>0</v>
      </c>
      <c r="Q119" s="228"/>
      <c r="R119" s="229">
        <f>SUM(R120:R181)</f>
        <v>0.16881000000000002</v>
      </c>
      <c r="S119" s="228"/>
      <c r="T119" s="230">
        <f>SUM(T120:T181)</f>
        <v>0</v>
      </c>
      <c r="U119" s="12"/>
      <c r="V119" s="12"/>
      <c r="W119" s="12"/>
      <c r="X119" s="12"/>
      <c r="Y119" s="12"/>
      <c r="Z119" s="12"/>
      <c r="AA119" s="12"/>
      <c r="AB119" s="12"/>
      <c r="AC119" s="12"/>
      <c r="AD119" s="12"/>
      <c r="AE119" s="12"/>
      <c r="AR119" s="231" t="s">
        <v>89</v>
      </c>
      <c r="AT119" s="232" t="s">
        <v>80</v>
      </c>
      <c r="AU119" s="232" t="s">
        <v>81</v>
      </c>
      <c r="AY119" s="231" t="s">
        <v>159</v>
      </c>
      <c r="BK119" s="233">
        <f>SUM(BK120:BK181)</f>
        <v>0</v>
      </c>
    </row>
    <row r="120" s="2" customFormat="1" ht="24" customHeight="1">
      <c r="A120" s="38"/>
      <c r="B120" s="39"/>
      <c r="C120" s="236" t="s">
        <v>89</v>
      </c>
      <c r="D120" s="236" t="s">
        <v>161</v>
      </c>
      <c r="E120" s="237" t="s">
        <v>1781</v>
      </c>
      <c r="F120" s="238" t="s">
        <v>1782</v>
      </c>
      <c r="G120" s="239" t="s">
        <v>164</v>
      </c>
      <c r="H120" s="240">
        <v>350</v>
      </c>
      <c r="I120" s="241"/>
      <c r="J120" s="242">
        <f>ROUND(I120*H120,2)</f>
        <v>0</v>
      </c>
      <c r="K120" s="243"/>
      <c r="L120" s="44"/>
      <c r="M120" s="244" t="s">
        <v>1</v>
      </c>
      <c r="N120" s="245" t="s">
        <v>46</v>
      </c>
      <c r="O120" s="91"/>
      <c r="P120" s="246">
        <f>O120*H120</f>
        <v>0</v>
      </c>
      <c r="Q120" s="246">
        <v>0</v>
      </c>
      <c r="R120" s="246">
        <f>Q120*H120</f>
        <v>0</v>
      </c>
      <c r="S120" s="246">
        <v>0</v>
      </c>
      <c r="T120" s="247">
        <f>S120*H120</f>
        <v>0</v>
      </c>
      <c r="U120" s="38"/>
      <c r="V120" s="38"/>
      <c r="W120" s="38"/>
      <c r="X120" s="38"/>
      <c r="Y120" s="38"/>
      <c r="Z120" s="38"/>
      <c r="AA120" s="38"/>
      <c r="AB120" s="38"/>
      <c r="AC120" s="38"/>
      <c r="AD120" s="38"/>
      <c r="AE120" s="38"/>
      <c r="AR120" s="248" t="s">
        <v>165</v>
      </c>
      <c r="AT120" s="248" t="s">
        <v>161</v>
      </c>
      <c r="AU120" s="248" t="s">
        <v>89</v>
      </c>
      <c r="AY120" s="16" t="s">
        <v>159</v>
      </c>
      <c r="BE120" s="249">
        <f>IF(N120="základní",J120,0)</f>
        <v>0</v>
      </c>
      <c r="BF120" s="249">
        <f>IF(N120="snížená",J120,0)</f>
        <v>0</v>
      </c>
      <c r="BG120" s="249">
        <f>IF(N120="zákl. přenesená",J120,0)</f>
        <v>0</v>
      </c>
      <c r="BH120" s="249">
        <f>IF(N120="sníž. přenesená",J120,0)</f>
        <v>0</v>
      </c>
      <c r="BI120" s="249">
        <f>IF(N120="nulová",J120,0)</f>
        <v>0</v>
      </c>
      <c r="BJ120" s="16" t="s">
        <v>89</v>
      </c>
      <c r="BK120" s="249">
        <f>ROUND(I120*H120,2)</f>
        <v>0</v>
      </c>
      <c r="BL120" s="16" t="s">
        <v>165</v>
      </c>
      <c r="BM120" s="248" t="s">
        <v>1783</v>
      </c>
    </row>
    <row r="121" s="2" customFormat="1" ht="24" customHeight="1">
      <c r="A121" s="38"/>
      <c r="B121" s="39"/>
      <c r="C121" s="236" t="s">
        <v>21</v>
      </c>
      <c r="D121" s="236" t="s">
        <v>161</v>
      </c>
      <c r="E121" s="237" t="s">
        <v>1784</v>
      </c>
      <c r="F121" s="238" t="s">
        <v>1785</v>
      </c>
      <c r="G121" s="239" t="s">
        <v>164</v>
      </c>
      <c r="H121" s="240">
        <v>350</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1786</v>
      </c>
    </row>
    <row r="122" s="2" customFormat="1" ht="16.5" customHeight="1">
      <c r="A122" s="38"/>
      <c r="B122" s="39"/>
      <c r="C122" s="236" t="s">
        <v>173</v>
      </c>
      <c r="D122" s="236" t="s">
        <v>161</v>
      </c>
      <c r="E122" s="237" t="s">
        <v>1787</v>
      </c>
      <c r="F122" s="238" t="s">
        <v>1788</v>
      </c>
      <c r="G122" s="239" t="s">
        <v>1789</v>
      </c>
      <c r="H122" s="240">
        <v>35</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1790</v>
      </c>
    </row>
    <row r="123" s="13" customFormat="1">
      <c r="A123" s="13"/>
      <c r="B123" s="254"/>
      <c r="C123" s="255"/>
      <c r="D123" s="250" t="s">
        <v>193</v>
      </c>
      <c r="E123" s="256" t="s">
        <v>1</v>
      </c>
      <c r="F123" s="257" t="s">
        <v>1791</v>
      </c>
      <c r="G123" s="255"/>
      <c r="H123" s="258">
        <v>35</v>
      </c>
      <c r="I123" s="259"/>
      <c r="J123" s="255"/>
      <c r="K123" s="255"/>
      <c r="L123" s="260"/>
      <c r="M123" s="261"/>
      <c r="N123" s="262"/>
      <c r="O123" s="262"/>
      <c r="P123" s="262"/>
      <c r="Q123" s="262"/>
      <c r="R123" s="262"/>
      <c r="S123" s="262"/>
      <c r="T123" s="263"/>
      <c r="U123" s="13"/>
      <c r="V123" s="13"/>
      <c r="W123" s="13"/>
      <c r="X123" s="13"/>
      <c r="Y123" s="13"/>
      <c r="Z123" s="13"/>
      <c r="AA123" s="13"/>
      <c r="AB123" s="13"/>
      <c r="AC123" s="13"/>
      <c r="AD123" s="13"/>
      <c r="AE123" s="13"/>
      <c r="AT123" s="264" t="s">
        <v>193</v>
      </c>
      <c r="AU123" s="264" t="s">
        <v>89</v>
      </c>
      <c r="AV123" s="13" t="s">
        <v>21</v>
      </c>
      <c r="AW123" s="13" t="s">
        <v>38</v>
      </c>
      <c r="AX123" s="13" t="s">
        <v>81</v>
      </c>
      <c r="AY123" s="264" t="s">
        <v>159</v>
      </c>
    </row>
    <row r="124" s="14" customFormat="1">
      <c r="A124" s="14"/>
      <c r="B124" s="265"/>
      <c r="C124" s="266"/>
      <c r="D124" s="250" t="s">
        <v>193</v>
      </c>
      <c r="E124" s="267" t="s">
        <v>1</v>
      </c>
      <c r="F124" s="268" t="s">
        <v>195</v>
      </c>
      <c r="G124" s="266"/>
      <c r="H124" s="269">
        <v>35</v>
      </c>
      <c r="I124" s="270"/>
      <c r="J124" s="266"/>
      <c r="K124" s="266"/>
      <c r="L124" s="271"/>
      <c r="M124" s="272"/>
      <c r="N124" s="273"/>
      <c r="O124" s="273"/>
      <c r="P124" s="273"/>
      <c r="Q124" s="273"/>
      <c r="R124" s="273"/>
      <c r="S124" s="273"/>
      <c r="T124" s="274"/>
      <c r="U124" s="14"/>
      <c r="V124" s="14"/>
      <c r="W124" s="14"/>
      <c r="X124" s="14"/>
      <c r="Y124" s="14"/>
      <c r="Z124" s="14"/>
      <c r="AA124" s="14"/>
      <c r="AB124" s="14"/>
      <c r="AC124" s="14"/>
      <c r="AD124" s="14"/>
      <c r="AE124" s="14"/>
      <c r="AT124" s="275" t="s">
        <v>193</v>
      </c>
      <c r="AU124" s="275" t="s">
        <v>89</v>
      </c>
      <c r="AV124" s="14" t="s">
        <v>165</v>
      </c>
      <c r="AW124" s="14" t="s">
        <v>38</v>
      </c>
      <c r="AX124" s="14" t="s">
        <v>89</v>
      </c>
      <c r="AY124" s="275" t="s">
        <v>159</v>
      </c>
    </row>
    <row r="125" s="2" customFormat="1" ht="16.5" customHeight="1">
      <c r="A125" s="38"/>
      <c r="B125" s="39"/>
      <c r="C125" s="236" t="s">
        <v>165</v>
      </c>
      <c r="D125" s="236" t="s">
        <v>161</v>
      </c>
      <c r="E125" s="237" t="s">
        <v>1792</v>
      </c>
      <c r="F125" s="238" t="s">
        <v>1793</v>
      </c>
      <c r="G125" s="239" t="s">
        <v>164</v>
      </c>
      <c r="H125" s="240">
        <v>350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89</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1794</v>
      </c>
    </row>
    <row r="126" s="2" customFormat="1" ht="24" customHeight="1">
      <c r="A126" s="38"/>
      <c r="B126" s="39"/>
      <c r="C126" s="236" t="s">
        <v>183</v>
      </c>
      <c r="D126" s="236" t="s">
        <v>161</v>
      </c>
      <c r="E126" s="237" t="s">
        <v>1795</v>
      </c>
      <c r="F126" s="238" t="s">
        <v>1796</v>
      </c>
      <c r="G126" s="239" t="s">
        <v>164</v>
      </c>
      <c r="H126" s="240">
        <v>350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1797</v>
      </c>
    </row>
    <row r="127" s="2" customFormat="1" ht="16.5" customHeight="1">
      <c r="A127" s="38"/>
      <c r="B127" s="39"/>
      <c r="C127" s="236" t="s">
        <v>188</v>
      </c>
      <c r="D127" s="236" t="s">
        <v>161</v>
      </c>
      <c r="E127" s="237" t="s">
        <v>1798</v>
      </c>
      <c r="F127" s="238" t="s">
        <v>1799</v>
      </c>
      <c r="G127" s="239" t="s">
        <v>204</v>
      </c>
      <c r="H127" s="240">
        <v>35</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1800</v>
      </c>
    </row>
    <row r="128" s="2" customFormat="1">
      <c r="A128" s="38"/>
      <c r="B128" s="39"/>
      <c r="C128" s="40"/>
      <c r="D128" s="250" t="s">
        <v>167</v>
      </c>
      <c r="E128" s="40"/>
      <c r="F128" s="251" t="s">
        <v>1801</v>
      </c>
      <c r="G128" s="40"/>
      <c r="H128" s="40"/>
      <c r="I128" s="144"/>
      <c r="J128" s="40"/>
      <c r="K128" s="40"/>
      <c r="L128" s="44"/>
      <c r="M128" s="252"/>
      <c r="N128" s="253"/>
      <c r="O128" s="91"/>
      <c r="P128" s="91"/>
      <c r="Q128" s="91"/>
      <c r="R128" s="91"/>
      <c r="S128" s="91"/>
      <c r="T128" s="92"/>
      <c r="U128" s="38"/>
      <c r="V128" s="38"/>
      <c r="W128" s="38"/>
      <c r="X128" s="38"/>
      <c r="Y128" s="38"/>
      <c r="Z128" s="38"/>
      <c r="AA128" s="38"/>
      <c r="AB128" s="38"/>
      <c r="AC128" s="38"/>
      <c r="AD128" s="38"/>
      <c r="AE128" s="38"/>
      <c r="AT128" s="16" t="s">
        <v>167</v>
      </c>
      <c r="AU128" s="16" t="s">
        <v>89</v>
      </c>
    </row>
    <row r="129" s="13" customFormat="1">
      <c r="A129" s="13"/>
      <c r="B129" s="254"/>
      <c r="C129" s="255"/>
      <c r="D129" s="250" t="s">
        <v>193</v>
      </c>
      <c r="E129" s="256" t="s">
        <v>1</v>
      </c>
      <c r="F129" s="257" t="s">
        <v>1791</v>
      </c>
      <c r="G129" s="255"/>
      <c r="H129" s="258">
        <v>35</v>
      </c>
      <c r="I129" s="259"/>
      <c r="J129" s="255"/>
      <c r="K129" s="255"/>
      <c r="L129" s="260"/>
      <c r="M129" s="261"/>
      <c r="N129" s="262"/>
      <c r="O129" s="262"/>
      <c r="P129" s="262"/>
      <c r="Q129" s="262"/>
      <c r="R129" s="262"/>
      <c r="S129" s="262"/>
      <c r="T129" s="263"/>
      <c r="U129" s="13"/>
      <c r="V129" s="13"/>
      <c r="W129" s="13"/>
      <c r="X129" s="13"/>
      <c r="Y129" s="13"/>
      <c r="Z129" s="13"/>
      <c r="AA129" s="13"/>
      <c r="AB129" s="13"/>
      <c r="AC129" s="13"/>
      <c r="AD129" s="13"/>
      <c r="AE129" s="13"/>
      <c r="AT129" s="264" t="s">
        <v>193</v>
      </c>
      <c r="AU129" s="264" t="s">
        <v>89</v>
      </c>
      <c r="AV129" s="13" t="s">
        <v>21</v>
      </c>
      <c r="AW129" s="13" t="s">
        <v>38</v>
      </c>
      <c r="AX129" s="13" t="s">
        <v>89</v>
      </c>
      <c r="AY129" s="264" t="s">
        <v>159</v>
      </c>
    </row>
    <row r="130" s="2" customFormat="1" ht="16.5" customHeight="1">
      <c r="A130" s="38"/>
      <c r="B130" s="39"/>
      <c r="C130" s="236" t="s">
        <v>196</v>
      </c>
      <c r="D130" s="236" t="s">
        <v>161</v>
      </c>
      <c r="E130" s="237" t="s">
        <v>1802</v>
      </c>
      <c r="F130" s="238" t="s">
        <v>1803</v>
      </c>
      <c r="G130" s="239" t="s">
        <v>164</v>
      </c>
      <c r="H130" s="240">
        <v>350</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89</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1804</v>
      </c>
    </row>
    <row r="131" s="2" customFormat="1" ht="24" customHeight="1">
      <c r="A131" s="38"/>
      <c r="B131" s="39"/>
      <c r="C131" s="236" t="s">
        <v>201</v>
      </c>
      <c r="D131" s="236" t="s">
        <v>161</v>
      </c>
      <c r="E131" s="237" t="s">
        <v>1805</v>
      </c>
      <c r="F131" s="238" t="s">
        <v>1806</v>
      </c>
      <c r="G131" s="239" t="s">
        <v>291</v>
      </c>
      <c r="H131" s="240">
        <v>0.26200000000000001</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1807</v>
      </c>
    </row>
    <row r="132" s="2" customFormat="1" ht="16.5" customHeight="1">
      <c r="A132" s="38"/>
      <c r="B132" s="39"/>
      <c r="C132" s="276" t="s">
        <v>207</v>
      </c>
      <c r="D132" s="276" t="s">
        <v>288</v>
      </c>
      <c r="E132" s="277" t="s">
        <v>1808</v>
      </c>
      <c r="F132" s="278" t="s">
        <v>1809</v>
      </c>
      <c r="G132" s="279" t="s">
        <v>314</v>
      </c>
      <c r="H132" s="280">
        <v>166</v>
      </c>
      <c r="I132" s="281"/>
      <c r="J132" s="282">
        <f>ROUND(I132*H132,2)</f>
        <v>0</v>
      </c>
      <c r="K132" s="283"/>
      <c r="L132" s="284"/>
      <c r="M132" s="285" t="s">
        <v>1</v>
      </c>
      <c r="N132" s="286" t="s">
        <v>46</v>
      </c>
      <c r="O132" s="91"/>
      <c r="P132" s="246">
        <f>O132*H132</f>
        <v>0</v>
      </c>
      <c r="Q132" s="246">
        <v>0.001</v>
      </c>
      <c r="R132" s="246">
        <f>Q132*H132</f>
        <v>0.16600000000000001</v>
      </c>
      <c r="S132" s="246">
        <v>0</v>
      </c>
      <c r="T132" s="247">
        <f>S132*H132</f>
        <v>0</v>
      </c>
      <c r="U132" s="38"/>
      <c r="V132" s="38"/>
      <c r="W132" s="38"/>
      <c r="X132" s="38"/>
      <c r="Y132" s="38"/>
      <c r="Z132" s="38"/>
      <c r="AA132" s="38"/>
      <c r="AB132" s="38"/>
      <c r="AC132" s="38"/>
      <c r="AD132" s="38"/>
      <c r="AE132" s="38"/>
      <c r="AR132" s="248" t="s">
        <v>201</v>
      </c>
      <c r="AT132" s="248" t="s">
        <v>288</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1810</v>
      </c>
    </row>
    <row r="133" s="13" customFormat="1">
      <c r="A133" s="13"/>
      <c r="B133" s="254"/>
      <c r="C133" s="255"/>
      <c r="D133" s="250" t="s">
        <v>193</v>
      </c>
      <c r="E133" s="256" t="s">
        <v>1</v>
      </c>
      <c r="F133" s="257" t="s">
        <v>1811</v>
      </c>
      <c r="G133" s="255"/>
      <c r="H133" s="258">
        <v>166</v>
      </c>
      <c r="I133" s="259"/>
      <c r="J133" s="255"/>
      <c r="K133" s="255"/>
      <c r="L133" s="260"/>
      <c r="M133" s="261"/>
      <c r="N133" s="262"/>
      <c r="O133" s="262"/>
      <c r="P133" s="262"/>
      <c r="Q133" s="262"/>
      <c r="R133" s="262"/>
      <c r="S133" s="262"/>
      <c r="T133" s="263"/>
      <c r="U133" s="13"/>
      <c r="V133" s="13"/>
      <c r="W133" s="13"/>
      <c r="X133" s="13"/>
      <c r="Y133" s="13"/>
      <c r="Z133" s="13"/>
      <c r="AA133" s="13"/>
      <c r="AB133" s="13"/>
      <c r="AC133" s="13"/>
      <c r="AD133" s="13"/>
      <c r="AE133" s="13"/>
      <c r="AT133" s="264" t="s">
        <v>193</v>
      </c>
      <c r="AU133" s="264" t="s">
        <v>89</v>
      </c>
      <c r="AV133" s="13" t="s">
        <v>21</v>
      </c>
      <c r="AW133" s="13" t="s">
        <v>38</v>
      </c>
      <c r="AX133" s="13" t="s">
        <v>81</v>
      </c>
      <c r="AY133" s="264" t="s">
        <v>159</v>
      </c>
    </row>
    <row r="134" s="14" customFormat="1">
      <c r="A134" s="14"/>
      <c r="B134" s="265"/>
      <c r="C134" s="266"/>
      <c r="D134" s="250" t="s">
        <v>193</v>
      </c>
      <c r="E134" s="267" t="s">
        <v>1</v>
      </c>
      <c r="F134" s="268" t="s">
        <v>195</v>
      </c>
      <c r="G134" s="266"/>
      <c r="H134" s="269">
        <v>166</v>
      </c>
      <c r="I134" s="270"/>
      <c r="J134" s="266"/>
      <c r="K134" s="266"/>
      <c r="L134" s="271"/>
      <c r="M134" s="272"/>
      <c r="N134" s="273"/>
      <c r="O134" s="273"/>
      <c r="P134" s="273"/>
      <c r="Q134" s="273"/>
      <c r="R134" s="273"/>
      <c r="S134" s="273"/>
      <c r="T134" s="274"/>
      <c r="U134" s="14"/>
      <c r="V134" s="14"/>
      <c r="W134" s="14"/>
      <c r="X134" s="14"/>
      <c r="Y134" s="14"/>
      <c r="Z134" s="14"/>
      <c r="AA134" s="14"/>
      <c r="AB134" s="14"/>
      <c r="AC134" s="14"/>
      <c r="AD134" s="14"/>
      <c r="AE134" s="14"/>
      <c r="AT134" s="275" t="s">
        <v>193</v>
      </c>
      <c r="AU134" s="275" t="s">
        <v>89</v>
      </c>
      <c r="AV134" s="14" t="s">
        <v>165</v>
      </c>
      <c r="AW134" s="14" t="s">
        <v>38</v>
      </c>
      <c r="AX134" s="14" t="s">
        <v>89</v>
      </c>
      <c r="AY134" s="275" t="s">
        <v>159</v>
      </c>
    </row>
    <row r="135" s="2" customFormat="1" ht="16.5" customHeight="1">
      <c r="A135" s="38"/>
      <c r="B135" s="39"/>
      <c r="C135" s="236" t="s">
        <v>215</v>
      </c>
      <c r="D135" s="236" t="s">
        <v>161</v>
      </c>
      <c r="E135" s="237" t="s">
        <v>1812</v>
      </c>
      <c r="F135" s="238" t="s">
        <v>1813</v>
      </c>
      <c r="G135" s="239" t="s">
        <v>164</v>
      </c>
      <c r="H135" s="240">
        <v>350</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89</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1814</v>
      </c>
    </row>
    <row r="136" s="2" customFormat="1" ht="16.5" customHeight="1">
      <c r="A136" s="38"/>
      <c r="B136" s="39"/>
      <c r="C136" s="236" t="s">
        <v>221</v>
      </c>
      <c r="D136" s="236" t="s">
        <v>161</v>
      </c>
      <c r="E136" s="237" t="s">
        <v>1815</v>
      </c>
      <c r="F136" s="238" t="s">
        <v>1816</v>
      </c>
      <c r="G136" s="239" t="s">
        <v>164</v>
      </c>
      <c r="H136" s="240">
        <v>350</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1817</v>
      </c>
    </row>
    <row r="137" s="2" customFormat="1">
      <c r="A137" s="38"/>
      <c r="B137" s="39"/>
      <c r="C137" s="40"/>
      <c r="D137" s="250" t="s">
        <v>167</v>
      </c>
      <c r="E137" s="40"/>
      <c r="F137" s="251" t="s">
        <v>1818</v>
      </c>
      <c r="G137" s="40"/>
      <c r="H137" s="40"/>
      <c r="I137" s="144"/>
      <c r="J137" s="40"/>
      <c r="K137" s="40"/>
      <c r="L137" s="44"/>
      <c r="M137" s="252"/>
      <c r="N137" s="253"/>
      <c r="O137" s="91"/>
      <c r="P137" s="91"/>
      <c r="Q137" s="91"/>
      <c r="R137" s="91"/>
      <c r="S137" s="91"/>
      <c r="T137" s="92"/>
      <c r="U137" s="38"/>
      <c r="V137" s="38"/>
      <c r="W137" s="38"/>
      <c r="X137" s="38"/>
      <c r="Y137" s="38"/>
      <c r="Z137" s="38"/>
      <c r="AA137" s="38"/>
      <c r="AB137" s="38"/>
      <c r="AC137" s="38"/>
      <c r="AD137" s="38"/>
      <c r="AE137" s="38"/>
      <c r="AT137" s="16" t="s">
        <v>167</v>
      </c>
      <c r="AU137" s="16" t="s">
        <v>89</v>
      </c>
    </row>
    <row r="138" s="2" customFormat="1" ht="24" customHeight="1">
      <c r="A138" s="38"/>
      <c r="B138" s="39"/>
      <c r="C138" s="236" t="s">
        <v>226</v>
      </c>
      <c r="D138" s="236" t="s">
        <v>161</v>
      </c>
      <c r="E138" s="237" t="s">
        <v>1819</v>
      </c>
      <c r="F138" s="238" t="s">
        <v>1820</v>
      </c>
      <c r="G138" s="239" t="s">
        <v>176</v>
      </c>
      <c r="H138" s="240">
        <v>1458</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89</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1821</v>
      </c>
    </row>
    <row r="139" s="13" customFormat="1">
      <c r="A139" s="13"/>
      <c r="B139" s="254"/>
      <c r="C139" s="255"/>
      <c r="D139" s="250" t="s">
        <v>193</v>
      </c>
      <c r="E139" s="256" t="s">
        <v>1</v>
      </c>
      <c r="F139" s="257" t="s">
        <v>1822</v>
      </c>
      <c r="G139" s="255"/>
      <c r="H139" s="258">
        <v>1458</v>
      </c>
      <c r="I139" s="259"/>
      <c r="J139" s="255"/>
      <c r="K139" s="255"/>
      <c r="L139" s="260"/>
      <c r="M139" s="261"/>
      <c r="N139" s="262"/>
      <c r="O139" s="262"/>
      <c r="P139" s="262"/>
      <c r="Q139" s="262"/>
      <c r="R139" s="262"/>
      <c r="S139" s="262"/>
      <c r="T139" s="263"/>
      <c r="U139" s="13"/>
      <c r="V139" s="13"/>
      <c r="W139" s="13"/>
      <c r="X139" s="13"/>
      <c r="Y139" s="13"/>
      <c r="Z139" s="13"/>
      <c r="AA139" s="13"/>
      <c r="AB139" s="13"/>
      <c r="AC139" s="13"/>
      <c r="AD139" s="13"/>
      <c r="AE139" s="13"/>
      <c r="AT139" s="264" t="s">
        <v>193</v>
      </c>
      <c r="AU139" s="264" t="s">
        <v>89</v>
      </c>
      <c r="AV139" s="13" t="s">
        <v>21</v>
      </c>
      <c r="AW139" s="13" t="s">
        <v>38</v>
      </c>
      <c r="AX139" s="13" t="s">
        <v>81</v>
      </c>
      <c r="AY139" s="264" t="s">
        <v>159</v>
      </c>
    </row>
    <row r="140" s="14" customFormat="1">
      <c r="A140" s="14"/>
      <c r="B140" s="265"/>
      <c r="C140" s="266"/>
      <c r="D140" s="250" t="s">
        <v>193</v>
      </c>
      <c r="E140" s="267" t="s">
        <v>1</v>
      </c>
      <c r="F140" s="268" t="s">
        <v>195</v>
      </c>
      <c r="G140" s="266"/>
      <c r="H140" s="269">
        <v>1458</v>
      </c>
      <c r="I140" s="270"/>
      <c r="J140" s="266"/>
      <c r="K140" s="266"/>
      <c r="L140" s="271"/>
      <c r="M140" s="272"/>
      <c r="N140" s="273"/>
      <c r="O140" s="273"/>
      <c r="P140" s="273"/>
      <c r="Q140" s="273"/>
      <c r="R140" s="273"/>
      <c r="S140" s="273"/>
      <c r="T140" s="274"/>
      <c r="U140" s="14"/>
      <c r="V140" s="14"/>
      <c r="W140" s="14"/>
      <c r="X140" s="14"/>
      <c r="Y140" s="14"/>
      <c r="Z140" s="14"/>
      <c r="AA140" s="14"/>
      <c r="AB140" s="14"/>
      <c r="AC140" s="14"/>
      <c r="AD140" s="14"/>
      <c r="AE140" s="14"/>
      <c r="AT140" s="275" t="s">
        <v>193</v>
      </c>
      <c r="AU140" s="275" t="s">
        <v>89</v>
      </c>
      <c r="AV140" s="14" t="s">
        <v>165</v>
      </c>
      <c r="AW140" s="14" t="s">
        <v>38</v>
      </c>
      <c r="AX140" s="14" t="s">
        <v>89</v>
      </c>
      <c r="AY140" s="275" t="s">
        <v>159</v>
      </c>
    </row>
    <row r="141" s="2" customFormat="1" ht="24" customHeight="1">
      <c r="A141" s="38"/>
      <c r="B141" s="39"/>
      <c r="C141" s="236" t="s">
        <v>232</v>
      </c>
      <c r="D141" s="236" t="s">
        <v>161</v>
      </c>
      <c r="E141" s="237" t="s">
        <v>1823</v>
      </c>
      <c r="F141" s="238" t="s">
        <v>1824</v>
      </c>
      <c r="G141" s="239" t="s">
        <v>176</v>
      </c>
      <c r="H141" s="240">
        <v>1433</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1825</v>
      </c>
    </row>
    <row r="142" s="2" customFormat="1">
      <c r="A142" s="38"/>
      <c r="B142" s="39"/>
      <c r="C142" s="40"/>
      <c r="D142" s="250" t="s">
        <v>167</v>
      </c>
      <c r="E142" s="40"/>
      <c r="F142" s="251" t="s">
        <v>1826</v>
      </c>
      <c r="G142" s="40"/>
      <c r="H142" s="40"/>
      <c r="I142" s="144"/>
      <c r="J142" s="40"/>
      <c r="K142" s="40"/>
      <c r="L142" s="44"/>
      <c r="M142" s="252"/>
      <c r="N142" s="253"/>
      <c r="O142" s="91"/>
      <c r="P142" s="91"/>
      <c r="Q142" s="91"/>
      <c r="R142" s="91"/>
      <c r="S142" s="91"/>
      <c r="T142" s="92"/>
      <c r="U142" s="38"/>
      <c r="V142" s="38"/>
      <c r="W142" s="38"/>
      <c r="X142" s="38"/>
      <c r="Y142" s="38"/>
      <c r="Z142" s="38"/>
      <c r="AA142" s="38"/>
      <c r="AB142" s="38"/>
      <c r="AC142" s="38"/>
      <c r="AD142" s="38"/>
      <c r="AE142" s="38"/>
      <c r="AT142" s="16" t="s">
        <v>167</v>
      </c>
      <c r="AU142" s="16" t="s">
        <v>89</v>
      </c>
    </row>
    <row r="143" s="13" customFormat="1">
      <c r="A143" s="13"/>
      <c r="B143" s="254"/>
      <c r="C143" s="255"/>
      <c r="D143" s="250" t="s">
        <v>193</v>
      </c>
      <c r="E143" s="256" t="s">
        <v>1</v>
      </c>
      <c r="F143" s="257" t="s">
        <v>1827</v>
      </c>
      <c r="G143" s="255"/>
      <c r="H143" s="258">
        <v>1433</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89</v>
      </c>
      <c r="AV143" s="13" t="s">
        <v>21</v>
      </c>
      <c r="AW143" s="13" t="s">
        <v>38</v>
      </c>
      <c r="AX143" s="13" t="s">
        <v>81</v>
      </c>
      <c r="AY143" s="264" t="s">
        <v>159</v>
      </c>
    </row>
    <row r="144" s="14" customFormat="1">
      <c r="A144" s="14"/>
      <c r="B144" s="265"/>
      <c r="C144" s="266"/>
      <c r="D144" s="250" t="s">
        <v>193</v>
      </c>
      <c r="E144" s="267" t="s">
        <v>1</v>
      </c>
      <c r="F144" s="268" t="s">
        <v>195</v>
      </c>
      <c r="G144" s="266"/>
      <c r="H144" s="269">
        <v>1433</v>
      </c>
      <c r="I144" s="270"/>
      <c r="J144" s="266"/>
      <c r="K144" s="266"/>
      <c r="L144" s="271"/>
      <c r="M144" s="272"/>
      <c r="N144" s="273"/>
      <c r="O144" s="273"/>
      <c r="P144" s="273"/>
      <c r="Q144" s="273"/>
      <c r="R144" s="273"/>
      <c r="S144" s="273"/>
      <c r="T144" s="274"/>
      <c r="U144" s="14"/>
      <c r="V144" s="14"/>
      <c r="W144" s="14"/>
      <c r="X144" s="14"/>
      <c r="Y144" s="14"/>
      <c r="Z144" s="14"/>
      <c r="AA144" s="14"/>
      <c r="AB144" s="14"/>
      <c r="AC144" s="14"/>
      <c r="AD144" s="14"/>
      <c r="AE144" s="14"/>
      <c r="AT144" s="275" t="s">
        <v>193</v>
      </c>
      <c r="AU144" s="275" t="s">
        <v>89</v>
      </c>
      <c r="AV144" s="14" t="s">
        <v>165</v>
      </c>
      <c r="AW144" s="14" t="s">
        <v>38</v>
      </c>
      <c r="AX144" s="14" t="s">
        <v>89</v>
      </c>
      <c r="AY144" s="275" t="s">
        <v>159</v>
      </c>
    </row>
    <row r="145" s="2" customFormat="1" ht="16.5" customHeight="1">
      <c r="A145" s="38"/>
      <c r="B145" s="39"/>
      <c r="C145" s="236" t="s">
        <v>239</v>
      </c>
      <c r="D145" s="236" t="s">
        <v>161</v>
      </c>
      <c r="E145" s="237" t="s">
        <v>1828</v>
      </c>
      <c r="F145" s="238" t="s">
        <v>1829</v>
      </c>
      <c r="G145" s="239" t="s">
        <v>1004</v>
      </c>
      <c r="H145" s="240">
        <v>16</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89</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1830</v>
      </c>
    </row>
    <row r="146" s="2" customFormat="1" ht="16.5" customHeight="1">
      <c r="A146" s="38"/>
      <c r="B146" s="39"/>
      <c r="C146" s="236" t="s">
        <v>8</v>
      </c>
      <c r="D146" s="236" t="s">
        <v>161</v>
      </c>
      <c r="E146" s="237" t="s">
        <v>1831</v>
      </c>
      <c r="F146" s="238" t="s">
        <v>1832</v>
      </c>
      <c r="G146" s="239" t="s">
        <v>1004</v>
      </c>
      <c r="H146" s="240">
        <v>33</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1833</v>
      </c>
    </row>
    <row r="147" s="2" customFormat="1" ht="16.5" customHeight="1">
      <c r="A147" s="38"/>
      <c r="B147" s="39"/>
      <c r="C147" s="236" t="s">
        <v>249</v>
      </c>
      <c r="D147" s="236" t="s">
        <v>161</v>
      </c>
      <c r="E147" s="237" t="s">
        <v>1834</v>
      </c>
      <c r="F147" s="238" t="s">
        <v>1835</v>
      </c>
      <c r="G147" s="239" t="s">
        <v>1004</v>
      </c>
      <c r="H147" s="240">
        <v>18</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89</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1836</v>
      </c>
    </row>
    <row r="148" s="2" customFormat="1" ht="16.5" customHeight="1">
      <c r="A148" s="38"/>
      <c r="B148" s="39"/>
      <c r="C148" s="236" t="s">
        <v>253</v>
      </c>
      <c r="D148" s="236" t="s">
        <v>161</v>
      </c>
      <c r="E148" s="237" t="s">
        <v>1837</v>
      </c>
      <c r="F148" s="238" t="s">
        <v>1838</v>
      </c>
      <c r="G148" s="239" t="s">
        <v>1004</v>
      </c>
      <c r="H148" s="240">
        <v>26</v>
      </c>
      <c r="I148" s="241"/>
      <c r="J148" s="242">
        <f>ROUND(I148*H148,2)</f>
        <v>0</v>
      </c>
      <c r="K148" s="243"/>
      <c r="L148" s="44"/>
      <c r="M148" s="244" t="s">
        <v>1</v>
      </c>
      <c r="N148" s="245" t="s">
        <v>46</v>
      </c>
      <c r="O148" s="91"/>
      <c r="P148" s="246">
        <f>O148*H148</f>
        <v>0</v>
      </c>
      <c r="Q148" s="246">
        <v>0</v>
      </c>
      <c r="R148" s="246">
        <f>Q148*H148</f>
        <v>0</v>
      </c>
      <c r="S148" s="246">
        <v>0</v>
      </c>
      <c r="T148" s="247">
        <f>S148*H148</f>
        <v>0</v>
      </c>
      <c r="U148" s="38"/>
      <c r="V148" s="38"/>
      <c r="W148" s="38"/>
      <c r="X148" s="38"/>
      <c r="Y148" s="38"/>
      <c r="Z148" s="38"/>
      <c r="AA148" s="38"/>
      <c r="AB148" s="38"/>
      <c r="AC148" s="38"/>
      <c r="AD148" s="38"/>
      <c r="AE148" s="38"/>
      <c r="AR148" s="248" t="s">
        <v>165</v>
      </c>
      <c r="AT148" s="248" t="s">
        <v>161</v>
      </c>
      <c r="AU148" s="248" t="s">
        <v>89</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1839</v>
      </c>
    </row>
    <row r="149" s="2" customFormat="1" ht="16.5" customHeight="1">
      <c r="A149" s="38"/>
      <c r="B149" s="39"/>
      <c r="C149" s="236" t="s">
        <v>258</v>
      </c>
      <c r="D149" s="236" t="s">
        <v>161</v>
      </c>
      <c r="E149" s="237" t="s">
        <v>1840</v>
      </c>
      <c r="F149" s="238" t="s">
        <v>1841</v>
      </c>
      <c r="G149" s="239" t="s">
        <v>1004</v>
      </c>
      <c r="H149" s="240">
        <v>1030</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1842</v>
      </c>
    </row>
    <row r="150" s="2" customFormat="1" ht="16.5" customHeight="1">
      <c r="A150" s="38"/>
      <c r="B150" s="39"/>
      <c r="C150" s="236" t="s">
        <v>262</v>
      </c>
      <c r="D150" s="236" t="s">
        <v>161</v>
      </c>
      <c r="E150" s="237" t="s">
        <v>1843</v>
      </c>
      <c r="F150" s="238" t="s">
        <v>1844</v>
      </c>
      <c r="G150" s="239" t="s">
        <v>1004</v>
      </c>
      <c r="H150" s="240">
        <v>75</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1845</v>
      </c>
    </row>
    <row r="151" s="2" customFormat="1" ht="16.5" customHeight="1">
      <c r="A151" s="38"/>
      <c r="B151" s="39"/>
      <c r="C151" s="236" t="s">
        <v>266</v>
      </c>
      <c r="D151" s="236" t="s">
        <v>161</v>
      </c>
      <c r="E151" s="237" t="s">
        <v>1846</v>
      </c>
      <c r="F151" s="238" t="s">
        <v>1847</v>
      </c>
      <c r="G151" s="239" t="s">
        <v>1004</v>
      </c>
      <c r="H151" s="240">
        <v>90</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1848</v>
      </c>
    </row>
    <row r="152" s="2" customFormat="1" ht="16.5" customHeight="1">
      <c r="A152" s="38"/>
      <c r="B152" s="39"/>
      <c r="C152" s="236" t="s">
        <v>7</v>
      </c>
      <c r="D152" s="236" t="s">
        <v>161</v>
      </c>
      <c r="E152" s="237" t="s">
        <v>1849</v>
      </c>
      <c r="F152" s="238" t="s">
        <v>1850</v>
      </c>
      <c r="G152" s="239" t="s">
        <v>1004</v>
      </c>
      <c r="H152" s="240">
        <v>100</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1851</v>
      </c>
    </row>
    <row r="153" s="2" customFormat="1" ht="16.5" customHeight="1">
      <c r="A153" s="38"/>
      <c r="B153" s="39"/>
      <c r="C153" s="236" t="s">
        <v>276</v>
      </c>
      <c r="D153" s="236" t="s">
        <v>161</v>
      </c>
      <c r="E153" s="237" t="s">
        <v>1852</v>
      </c>
      <c r="F153" s="238" t="s">
        <v>1853</v>
      </c>
      <c r="G153" s="239" t="s">
        <v>1004</v>
      </c>
      <c r="H153" s="240">
        <v>140</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1854</v>
      </c>
    </row>
    <row r="154" s="2" customFormat="1" ht="16.5" customHeight="1">
      <c r="A154" s="38"/>
      <c r="B154" s="39"/>
      <c r="C154" s="236" t="s">
        <v>282</v>
      </c>
      <c r="D154" s="236" t="s">
        <v>161</v>
      </c>
      <c r="E154" s="237" t="s">
        <v>1855</v>
      </c>
      <c r="F154" s="238" t="s">
        <v>1856</v>
      </c>
      <c r="G154" s="239" t="s">
        <v>1004</v>
      </c>
      <c r="H154" s="240">
        <v>165</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1857</v>
      </c>
    </row>
    <row r="155" s="2" customFormat="1" ht="16.5" customHeight="1">
      <c r="A155" s="38"/>
      <c r="B155" s="39"/>
      <c r="C155" s="236" t="s">
        <v>287</v>
      </c>
      <c r="D155" s="236" t="s">
        <v>161</v>
      </c>
      <c r="E155" s="237" t="s">
        <v>1858</v>
      </c>
      <c r="F155" s="238" t="s">
        <v>1859</v>
      </c>
      <c r="G155" s="239" t="s">
        <v>1004</v>
      </c>
      <c r="H155" s="240">
        <v>205</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1860</v>
      </c>
    </row>
    <row r="156" s="2" customFormat="1" ht="16.5" customHeight="1">
      <c r="A156" s="38"/>
      <c r="B156" s="39"/>
      <c r="C156" s="236" t="s">
        <v>295</v>
      </c>
      <c r="D156" s="236" t="s">
        <v>161</v>
      </c>
      <c r="E156" s="237" t="s">
        <v>1861</v>
      </c>
      <c r="F156" s="238" t="s">
        <v>1862</v>
      </c>
      <c r="G156" s="239" t="s">
        <v>1004</v>
      </c>
      <c r="H156" s="240">
        <v>125</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1863</v>
      </c>
    </row>
    <row r="157" s="2" customFormat="1" ht="16.5" customHeight="1">
      <c r="A157" s="38"/>
      <c r="B157" s="39"/>
      <c r="C157" s="236" t="s">
        <v>299</v>
      </c>
      <c r="D157" s="236" t="s">
        <v>161</v>
      </c>
      <c r="E157" s="237" t="s">
        <v>1864</v>
      </c>
      <c r="F157" s="238" t="s">
        <v>1865</v>
      </c>
      <c r="G157" s="239" t="s">
        <v>1004</v>
      </c>
      <c r="H157" s="240">
        <v>220</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1866</v>
      </c>
    </row>
    <row r="158" s="2" customFormat="1" ht="16.5" customHeight="1">
      <c r="A158" s="38"/>
      <c r="B158" s="39"/>
      <c r="C158" s="236" t="s">
        <v>303</v>
      </c>
      <c r="D158" s="236" t="s">
        <v>161</v>
      </c>
      <c r="E158" s="237" t="s">
        <v>1867</v>
      </c>
      <c r="F158" s="238" t="s">
        <v>1868</v>
      </c>
      <c r="G158" s="239" t="s">
        <v>1004</v>
      </c>
      <c r="H158" s="240">
        <v>95</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1869</v>
      </c>
    </row>
    <row r="159" s="2" customFormat="1" ht="16.5" customHeight="1">
      <c r="A159" s="38"/>
      <c r="B159" s="39"/>
      <c r="C159" s="236" t="s">
        <v>307</v>
      </c>
      <c r="D159" s="236" t="s">
        <v>161</v>
      </c>
      <c r="E159" s="237" t="s">
        <v>1870</v>
      </c>
      <c r="F159" s="238" t="s">
        <v>1871</v>
      </c>
      <c r="G159" s="239" t="s">
        <v>1004</v>
      </c>
      <c r="H159" s="240">
        <v>75</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1872</v>
      </c>
    </row>
    <row r="160" s="2" customFormat="1" ht="16.5" customHeight="1">
      <c r="A160" s="38"/>
      <c r="B160" s="39"/>
      <c r="C160" s="236" t="s">
        <v>311</v>
      </c>
      <c r="D160" s="236" t="s">
        <v>161</v>
      </c>
      <c r="E160" s="237" t="s">
        <v>1873</v>
      </c>
      <c r="F160" s="238" t="s">
        <v>1874</v>
      </c>
      <c r="G160" s="239" t="s">
        <v>1004</v>
      </c>
      <c r="H160" s="240">
        <v>50</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1875</v>
      </c>
    </row>
    <row r="161" s="2" customFormat="1" ht="16.5" customHeight="1">
      <c r="A161" s="38"/>
      <c r="B161" s="39"/>
      <c r="C161" s="236" t="s">
        <v>318</v>
      </c>
      <c r="D161" s="236" t="s">
        <v>161</v>
      </c>
      <c r="E161" s="237" t="s">
        <v>1876</v>
      </c>
      <c r="F161" s="238" t="s">
        <v>1877</v>
      </c>
      <c r="G161" s="239" t="s">
        <v>1004</v>
      </c>
      <c r="H161" s="240">
        <v>25</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1878</v>
      </c>
    </row>
    <row r="162" s="2" customFormat="1" ht="24" customHeight="1">
      <c r="A162" s="38"/>
      <c r="B162" s="39"/>
      <c r="C162" s="236" t="s">
        <v>324</v>
      </c>
      <c r="D162" s="236" t="s">
        <v>161</v>
      </c>
      <c r="E162" s="237" t="s">
        <v>1879</v>
      </c>
      <c r="F162" s="238" t="s">
        <v>1880</v>
      </c>
      <c r="G162" s="239" t="s">
        <v>164</v>
      </c>
      <c r="H162" s="240">
        <v>350</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1881</v>
      </c>
    </row>
    <row r="163" s="2" customFormat="1" ht="24" customHeight="1">
      <c r="A163" s="38"/>
      <c r="B163" s="39"/>
      <c r="C163" s="236" t="s">
        <v>330</v>
      </c>
      <c r="D163" s="236" t="s">
        <v>161</v>
      </c>
      <c r="E163" s="237" t="s">
        <v>1882</v>
      </c>
      <c r="F163" s="238" t="s">
        <v>1883</v>
      </c>
      <c r="G163" s="239" t="s">
        <v>1004</v>
      </c>
      <c r="H163" s="240">
        <v>13</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1884</v>
      </c>
    </row>
    <row r="164" s="2" customFormat="1" ht="16.5" customHeight="1">
      <c r="A164" s="38"/>
      <c r="B164" s="39"/>
      <c r="C164" s="236" t="s">
        <v>335</v>
      </c>
      <c r="D164" s="236" t="s">
        <v>161</v>
      </c>
      <c r="E164" s="237" t="s">
        <v>1885</v>
      </c>
      <c r="F164" s="238" t="s">
        <v>1886</v>
      </c>
      <c r="G164" s="239" t="s">
        <v>1004</v>
      </c>
      <c r="H164" s="240">
        <v>13</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1887</v>
      </c>
    </row>
    <row r="165" s="2" customFormat="1">
      <c r="A165" s="38"/>
      <c r="B165" s="39"/>
      <c r="C165" s="40"/>
      <c r="D165" s="250" t="s">
        <v>167</v>
      </c>
      <c r="E165" s="40"/>
      <c r="F165" s="251" t="s">
        <v>1826</v>
      </c>
      <c r="G165" s="40"/>
      <c r="H165" s="40"/>
      <c r="I165" s="144"/>
      <c r="J165" s="40"/>
      <c r="K165" s="40"/>
      <c r="L165" s="44"/>
      <c r="M165" s="252"/>
      <c r="N165" s="253"/>
      <c r="O165" s="91"/>
      <c r="P165" s="91"/>
      <c r="Q165" s="91"/>
      <c r="R165" s="91"/>
      <c r="S165" s="91"/>
      <c r="T165" s="92"/>
      <c r="U165" s="38"/>
      <c r="V165" s="38"/>
      <c r="W165" s="38"/>
      <c r="X165" s="38"/>
      <c r="Y165" s="38"/>
      <c r="Z165" s="38"/>
      <c r="AA165" s="38"/>
      <c r="AB165" s="38"/>
      <c r="AC165" s="38"/>
      <c r="AD165" s="38"/>
      <c r="AE165" s="38"/>
      <c r="AT165" s="16" t="s">
        <v>167</v>
      </c>
      <c r="AU165" s="16" t="s">
        <v>89</v>
      </c>
    </row>
    <row r="166" s="2" customFormat="1" ht="16.5" customHeight="1">
      <c r="A166" s="38"/>
      <c r="B166" s="39"/>
      <c r="C166" s="236" t="s">
        <v>342</v>
      </c>
      <c r="D166" s="236" t="s">
        <v>161</v>
      </c>
      <c r="E166" s="237" t="s">
        <v>1888</v>
      </c>
      <c r="F166" s="238" t="s">
        <v>1889</v>
      </c>
      <c r="G166" s="239" t="s">
        <v>1004</v>
      </c>
      <c r="H166" s="240">
        <v>4</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1890</v>
      </c>
    </row>
    <row r="167" s="2" customFormat="1" ht="16.5" customHeight="1">
      <c r="A167" s="38"/>
      <c r="B167" s="39"/>
      <c r="C167" s="236" t="s">
        <v>347</v>
      </c>
      <c r="D167" s="236" t="s">
        <v>161</v>
      </c>
      <c r="E167" s="237" t="s">
        <v>1891</v>
      </c>
      <c r="F167" s="238" t="s">
        <v>1892</v>
      </c>
      <c r="G167" s="239" t="s">
        <v>1004</v>
      </c>
      <c r="H167" s="240">
        <v>2</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89</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1893</v>
      </c>
    </row>
    <row r="168" s="2" customFormat="1" ht="16.5" customHeight="1">
      <c r="A168" s="38"/>
      <c r="B168" s="39"/>
      <c r="C168" s="236" t="s">
        <v>351</v>
      </c>
      <c r="D168" s="236" t="s">
        <v>161</v>
      </c>
      <c r="E168" s="237" t="s">
        <v>1894</v>
      </c>
      <c r="F168" s="238" t="s">
        <v>1895</v>
      </c>
      <c r="G168" s="239" t="s">
        <v>1004</v>
      </c>
      <c r="H168" s="240">
        <v>2</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89</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1896</v>
      </c>
    </row>
    <row r="169" s="2" customFormat="1" ht="16.5" customHeight="1">
      <c r="A169" s="38"/>
      <c r="B169" s="39"/>
      <c r="C169" s="236" t="s">
        <v>356</v>
      </c>
      <c r="D169" s="236" t="s">
        <v>161</v>
      </c>
      <c r="E169" s="237" t="s">
        <v>1897</v>
      </c>
      <c r="F169" s="238" t="s">
        <v>1898</v>
      </c>
      <c r="G169" s="239" t="s">
        <v>1004</v>
      </c>
      <c r="H169" s="240">
        <v>3</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89</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1899</v>
      </c>
    </row>
    <row r="170" s="2" customFormat="1" ht="16.5" customHeight="1">
      <c r="A170" s="38"/>
      <c r="B170" s="39"/>
      <c r="C170" s="236" t="s">
        <v>360</v>
      </c>
      <c r="D170" s="236" t="s">
        <v>161</v>
      </c>
      <c r="E170" s="237" t="s">
        <v>1900</v>
      </c>
      <c r="F170" s="238" t="s">
        <v>1901</v>
      </c>
      <c r="G170" s="239" t="s">
        <v>1004</v>
      </c>
      <c r="H170" s="240">
        <v>2</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1902</v>
      </c>
    </row>
    <row r="171" s="2" customFormat="1" ht="24" customHeight="1">
      <c r="A171" s="38"/>
      <c r="B171" s="39"/>
      <c r="C171" s="236" t="s">
        <v>366</v>
      </c>
      <c r="D171" s="236" t="s">
        <v>161</v>
      </c>
      <c r="E171" s="237" t="s">
        <v>1903</v>
      </c>
      <c r="F171" s="238" t="s">
        <v>1904</v>
      </c>
      <c r="G171" s="239" t="s">
        <v>176</v>
      </c>
      <c r="H171" s="240">
        <v>13</v>
      </c>
      <c r="I171" s="241"/>
      <c r="J171" s="242">
        <f>ROUND(I171*H171,2)</f>
        <v>0</v>
      </c>
      <c r="K171" s="243"/>
      <c r="L171" s="44"/>
      <c r="M171" s="244" t="s">
        <v>1</v>
      </c>
      <c r="N171" s="245" t="s">
        <v>46</v>
      </c>
      <c r="O171" s="91"/>
      <c r="P171" s="246">
        <f>O171*H171</f>
        <v>0</v>
      </c>
      <c r="Q171" s="246">
        <v>5.0000000000000002E-05</v>
      </c>
      <c r="R171" s="246">
        <f>Q171*H171</f>
        <v>0.00065000000000000008</v>
      </c>
      <c r="S171" s="246">
        <v>0</v>
      </c>
      <c r="T171" s="247">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1905</v>
      </c>
    </row>
    <row r="172" s="2" customFormat="1" ht="24" customHeight="1">
      <c r="A172" s="38"/>
      <c r="B172" s="39"/>
      <c r="C172" s="236" t="s">
        <v>372</v>
      </c>
      <c r="D172" s="236" t="s">
        <v>161</v>
      </c>
      <c r="E172" s="237" t="s">
        <v>1906</v>
      </c>
      <c r="F172" s="238" t="s">
        <v>1907</v>
      </c>
      <c r="G172" s="239" t="s">
        <v>1004</v>
      </c>
      <c r="H172" s="240">
        <v>13</v>
      </c>
      <c r="I172" s="241"/>
      <c r="J172" s="242">
        <f>ROUND(I172*H172,2)</f>
        <v>0</v>
      </c>
      <c r="K172" s="243"/>
      <c r="L172" s="44"/>
      <c r="M172" s="244" t="s">
        <v>1</v>
      </c>
      <c r="N172" s="245" t="s">
        <v>46</v>
      </c>
      <c r="O172" s="91"/>
      <c r="P172" s="246">
        <f>O172*H172</f>
        <v>0</v>
      </c>
      <c r="Q172" s="246">
        <v>0</v>
      </c>
      <c r="R172" s="246">
        <f>Q172*H172</f>
        <v>0</v>
      </c>
      <c r="S172" s="246">
        <v>0</v>
      </c>
      <c r="T172" s="247">
        <f>S172*H172</f>
        <v>0</v>
      </c>
      <c r="U172" s="38"/>
      <c r="V172" s="38"/>
      <c r="W172" s="38"/>
      <c r="X172" s="38"/>
      <c r="Y172" s="38"/>
      <c r="Z172" s="38"/>
      <c r="AA172" s="38"/>
      <c r="AB172" s="38"/>
      <c r="AC172" s="38"/>
      <c r="AD172" s="38"/>
      <c r="AE172" s="38"/>
      <c r="AR172" s="248" t="s">
        <v>165</v>
      </c>
      <c r="AT172" s="248" t="s">
        <v>161</v>
      </c>
      <c r="AU172" s="248" t="s">
        <v>89</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1908</v>
      </c>
    </row>
    <row r="173" s="2" customFormat="1" ht="24" customHeight="1">
      <c r="A173" s="38"/>
      <c r="B173" s="39"/>
      <c r="C173" s="236" t="s">
        <v>378</v>
      </c>
      <c r="D173" s="236" t="s">
        <v>161</v>
      </c>
      <c r="E173" s="237" t="s">
        <v>1909</v>
      </c>
      <c r="F173" s="238" t="s">
        <v>1910</v>
      </c>
      <c r="G173" s="239" t="s">
        <v>176</v>
      </c>
      <c r="H173" s="240">
        <v>12</v>
      </c>
      <c r="I173" s="241"/>
      <c r="J173" s="242">
        <f>ROUND(I173*H173,2)</f>
        <v>0</v>
      </c>
      <c r="K173" s="243"/>
      <c r="L173" s="44"/>
      <c r="M173" s="244" t="s">
        <v>1</v>
      </c>
      <c r="N173" s="245" t="s">
        <v>46</v>
      </c>
      <c r="O173" s="91"/>
      <c r="P173" s="246">
        <f>O173*H173</f>
        <v>0</v>
      </c>
      <c r="Q173" s="246">
        <v>0</v>
      </c>
      <c r="R173" s="246">
        <f>Q173*H173</f>
        <v>0</v>
      </c>
      <c r="S173" s="246">
        <v>0</v>
      </c>
      <c r="T173" s="247">
        <f>S173*H173</f>
        <v>0</v>
      </c>
      <c r="U173" s="38"/>
      <c r="V173" s="38"/>
      <c r="W173" s="38"/>
      <c r="X173" s="38"/>
      <c r="Y173" s="38"/>
      <c r="Z173" s="38"/>
      <c r="AA173" s="38"/>
      <c r="AB173" s="38"/>
      <c r="AC173" s="38"/>
      <c r="AD173" s="38"/>
      <c r="AE173" s="38"/>
      <c r="AR173" s="248" t="s">
        <v>165</v>
      </c>
      <c r="AT173" s="248" t="s">
        <v>161</v>
      </c>
      <c r="AU173" s="248" t="s">
        <v>89</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1911</v>
      </c>
    </row>
    <row r="174" s="2" customFormat="1" ht="24" customHeight="1">
      <c r="A174" s="38"/>
      <c r="B174" s="39"/>
      <c r="C174" s="236" t="s">
        <v>29</v>
      </c>
      <c r="D174" s="236" t="s">
        <v>161</v>
      </c>
      <c r="E174" s="237" t="s">
        <v>1912</v>
      </c>
      <c r="F174" s="238" t="s">
        <v>1913</v>
      </c>
      <c r="G174" s="239" t="s">
        <v>176</v>
      </c>
      <c r="H174" s="240">
        <v>12</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89</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1914</v>
      </c>
    </row>
    <row r="175" s="2" customFormat="1">
      <c r="A175" s="38"/>
      <c r="B175" s="39"/>
      <c r="C175" s="40"/>
      <c r="D175" s="250" t="s">
        <v>167</v>
      </c>
      <c r="E175" s="40"/>
      <c r="F175" s="251" t="s">
        <v>1915</v>
      </c>
      <c r="G175" s="40"/>
      <c r="H175" s="40"/>
      <c r="I175" s="144"/>
      <c r="J175" s="40"/>
      <c r="K175" s="40"/>
      <c r="L175" s="44"/>
      <c r="M175" s="252"/>
      <c r="N175" s="253"/>
      <c r="O175" s="91"/>
      <c r="P175" s="91"/>
      <c r="Q175" s="91"/>
      <c r="R175" s="91"/>
      <c r="S175" s="91"/>
      <c r="T175" s="92"/>
      <c r="U175" s="38"/>
      <c r="V175" s="38"/>
      <c r="W175" s="38"/>
      <c r="X175" s="38"/>
      <c r="Y175" s="38"/>
      <c r="Z175" s="38"/>
      <c r="AA175" s="38"/>
      <c r="AB175" s="38"/>
      <c r="AC175" s="38"/>
      <c r="AD175" s="38"/>
      <c r="AE175" s="38"/>
      <c r="AT175" s="16" t="s">
        <v>167</v>
      </c>
      <c r="AU175" s="16" t="s">
        <v>89</v>
      </c>
    </row>
    <row r="176" s="2" customFormat="1" ht="16.5" customHeight="1">
      <c r="A176" s="38"/>
      <c r="B176" s="39"/>
      <c r="C176" s="236" t="s">
        <v>387</v>
      </c>
      <c r="D176" s="236" t="s">
        <v>161</v>
      </c>
      <c r="E176" s="237" t="s">
        <v>1916</v>
      </c>
      <c r="F176" s="238" t="s">
        <v>1917</v>
      </c>
      <c r="G176" s="239" t="s">
        <v>1004</v>
      </c>
      <c r="H176" s="240">
        <v>9</v>
      </c>
      <c r="I176" s="241"/>
      <c r="J176" s="242">
        <f>ROUND(I176*H176,2)</f>
        <v>0</v>
      </c>
      <c r="K176" s="243"/>
      <c r="L176" s="44"/>
      <c r="M176" s="244" t="s">
        <v>1</v>
      </c>
      <c r="N176" s="245" t="s">
        <v>46</v>
      </c>
      <c r="O176" s="91"/>
      <c r="P176" s="246">
        <f>O176*H176</f>
        <v>0</v>
      </c>
      <c r="Q176" s="246">
        <v>0</v>
      </c>
      <c r="R176" s="246">
        <f>Q176*H176</f>
        <v>0</v>
      </c>
      <c r="S176" s="246">
        <v>0</v>
      </c>
      <c r="T176" s="247">
        <f>S176*H176</f>
        <v>0</v>
      </c>
      <c r="U176" s="38"/>
      <c r="V176" s="38"/>
      <c r="W176" s="38"/>
      <c r="X176" s="38"/>
      <c r="Y176" s="38"/>
      <c r="Z176" s="38"/>
      <c r="AA176" s="38"/>
      <c r="AB176" s="38"/>
      <c r="AC176" s="38"/>
      <c r="AD176" s="38"/>
      <c r="AE176" s="38"/>
      <c r="AR176" s="248" t="s">
        <v>165</v>
      </c>
      <c r="AT176" s="248" t="s">
        <v>161</v>
      </c>
      <c r="AU176" s="248" t="s">
        <v>89</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1918</v>
      </c>
    </row>
    <row r="177" s="2" customFormat="1" ht="16.5" customHeight="1">
      <c r="A177" s="38"/>
      <c r="B177" s="39"/>
      <c r="C177" s="236" t="s">
        <v>391</v>
      </c>
      <c r="D177" s="236" t="s">
        <v>161</v>
      </c>
      <c r="E177" s="237" t="s">
        <v>1919</v>
      </c>
      <c r="F177" s="238" t="s">
        <v>1920</v>
      </c>
      <c r="G177" s="239" t="s">
        <v>1004</v>
      </c>
      <c r="H177" s="240">
        <v>3</v>
      </c>
      <c r="I177" s="241"/>
      <c r="J177" s="242">
        <f>ROUND(I177*H177,2)</f>
        <v>0</v>
      </c>
      <c r="K177" s="243"/>
      <c r="L177" s="44"/>
      <c r="M177" s="244" t="s">
        <v>1</v>
      </c>
      <c r="N177" s="245" t="s">
        <v>46</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165</v>
      </c>
      <c r="AT177" s="248" t="s">
        <v>161</v>
      </c>
      <c r="AU177" s="248" t="s">
        <v>89</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1921</v>
      </c>
    </row>
    <row r="178" s="2" customFormat="1" ht="24" customHeight="1">
      <c r="A178" s="38"/>
      <c r="B178" s="39"/>
      <c r="C178" s="236" t="s">
        <v>231</v>
      </c>
      <c r="D178" s="236" t="s">
        <v>161</v>
      </c>
      <c r="E178" s="237" t="s">
        <v>1922</v>
      </c>
      <c r="F178" s="238" t="s">
        <v>1923</v>
      </c>
      <c r="G178" s="239" t="s">
        <v>176</v>
      </c>
      <c r="H178" s="240">
        <v>36</v>
      </c>
      <c r="I178" s="241"/>
      <c r="J178" s="242">
        <f>ROUND(I178*H178,2)</f>
        <v>0</v>
      </c>
      <c r="K178" s="243"/>
      <c r="L178" s="44"/>
      <c r="M178" s="244" t="s">
        <v>1</v>
      </c>
      <c r="N178" s="245" t="s">
        <v>46</v>
      </c>
      <c r="O178" s="91"/>
      <c r="P178" s="246">
        <f>O178*H178</f>
        <v>0</v>
      </c>
      <c r="Q178" s="246">
        <v>6.0000000000000002E-05</v>
      </c>
      <c r="R178" s="246">
        <f>Q178*H178</f>
        <v>0.00216</v>
      </c>
      <c r="S178" s="246">
        <v>0</v>
      </c>
      <c r="T178" s="247">
        <f>S178*H178</f>
        <v>0</v>
      </c>
      <c r="U178" s="38"/>
      <c r="V178" s="38"/>
      <c r="W178" s="38"/>
      <c r="X178" s="38"/>
      <c r="Y178" s="38"/>
      <c r="Z178" s="38"/>
      <c r="AA178" s="38"/>
      <c r="AB178" s="38"/>
      <c r="AC178" s="38"/>
      <c r="AD178" s="38"/>
      <c r="AE178" s="38"/>
      <c r="AR178" s="248" t="s">
        <v>165</v>
      </c>
      <c r="AT178" s="248" t="s">
        <v>161</v>
      </c>
      <c r="AU178" s="248" t="s">
        <v>89</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1924</v>
      </c>
    </row>
    <row r="179" s="2" customFormat="1" ht="24" customHeight="1">
      <c r="A179" s="38"/>
      <c r="B179" s="39"/>
      <c r="C179" s="236" t="s">
        <v>400</v>
      </c>
      <c r="D179" s="236" t="s">
        <v>161</v>
      </c>
      <c r="E179" s="237" t="s">
        <v>1925</v>
      </c>
      <c r="F179" s="238" t="s">
        <v>1926</v>
      </c>
      <c r="G179" s="239" t="s">
        <v>1004</v>
      </c>
      <c r="H179" s="240">
        <v>36</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89</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1927</v>
      </c>
    </row>
    <row r="180" s="2" customFormat="1" ht="24" customHeight="1">
      <c r="A180" s="38"/>
      <c r="B180" s="39"/>
      <c r="C180" s="236" t="s">
        <v>405</v>
      </c>
      <c r="D180" s="236" t="s">
        <v>161</v>
      </c>
      <c r="E180" s="237" t="s">
        <v>1928</v>
      </c>
      <c r="F180" s="238" t="s">
        <v>1929</v>
      </c>
      <c r="G180" s="239" t="s">
        <v>1004</v>
      </c>
      <c r="H180" s="240">
        <v>5</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165</v>
      </c>
      <c r="AT180" s="248" t="s">
        <v>161</v>
      </c>
      <c r="AU180" s="248" t="s">
        <v>89</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1930</v>
      </c>
    </row>
    <row r="181" s="2" customFormat="1" ht="16.5" customHeight="1">
      <c r="A181" s="38"/>
      <c r="B181" s="39"/>
      <c r="C181" s="236" t="s">
        <v>410</v>
      </c>
      <c r="D181" s="236" t="s">
        <v>161</v>
      </c>
      <c r="E181" s="237" t="s">
        <v>1931</v>
      </c>
      <c r="F181" s="238" t="s">
        <v>1932</v>
      </c>
      <c r="G181" s="239" t="s">
        <v>229</v>
      </c>
      <c r="H181" s="240">
        <v>20</v>
      </c>
      <c r="I181" s="241"/>
      <c r="J181" s="242">
        <f>ROUND(I181*H181,2)</f>
        <v>0</v>
      </c>
      <c r="K181" s="243"/>
      <c r="L181" s="44"/>
      <c r="M181" s="244" t="s">
        <v>1</v>
      </c>
      <c r="N181" s="245" t="s">
        <v>46</v>
      </c>
      <c r="O181" s="91"/>
      <c r="P181" s="246">
        <f>O181*H181</f>
        <v>0</v>
      </c>
      <c r="Q181" s="246">
        <v>0</v>
      </c>
      <c r="R181" s="246">
        <f>Q181*H181</f>
        <v>0</v>
      </c>
      <c r="S181" s="246">
        <v>0</v>
      </c>
      <c r="T181" s="247">
        <f>S181*H181</f>
        <v>0</v>
      </c>
      <c r="U181" s="38"/>
      <c r="V181" s="38"/>
      <c r="W181" s="38"/>
      <c r="X181" s="38"/>
      <c r="Y181" s="38"/>
      <c r="Z181" s="38"/>
      <c r="AA181" s="38"/>
      <c r="AB181" s="38"/>
      <c r="AC181" s="38"/>
      <c r="AD181" s="38"/>
      <c r="AE181" s="38"/>
      <c r="AR181" s="248" t="s">
        <v>165</v>
      </c>
      <c r="AT181" s="248" t="s">
        <v>161</v>
      </c>
      <c r="AU181" s="248" t="s">
        <v>89</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1933</v>
      </c>
    </row>
    <row r="182" s="12" customFormat="1" ht="25.92" customHeight="1">
      <c r="A182" s="12"/>
      <c r="B182" s="220"/>
      <c r="C182" s="221"/>
      <c r="D182" s="222" t="s">
        <v>80</v>
      </c>
      <c r="E182" s="223" t="s">
        <v>157</v>
      </c>
      <c r="F182" s="223" t="s">
        <v>1934</v>
      </c>
      <c r="G182" s="221"/>
      <c r="H182" s="221"/>
      <c r="I182" s="224"/>
      <c r="J182" s="225">
        <f>BK182</f>
        <v>0</v>
      </c>
      <c r="K182" s="221"/>
      <c r="L182" s="226"/>
      <c r="M182" s="227"/>
      <c r="N182" s="228"/>
      <c r="O182" s="228"/>
      <c r="P182" s="229">
        <f>SUM(P183:P192)</f>
        <v>0</v>
      </c>
      <c r="Q182" s="228"/>
      <c r="R182" s="229">
        <f>SUM(R183:R192)</f>
        <v>0</v>
      </c>
      <c r="S182" s="228"/>
      <c r="T182" s="230">
        <f>SUM(T183:T192)</f>
        <v>0</v>
      </c>
      <c r="U182" s="12"/>
      <c r="V182" s="12"/>
      <c r="W182" s="12"/>
      <c r="X182" s="12"/>
      <c r="Y182" s="12"/>
      <c r="Z182" s="12"/>
      <c r="AA182" s="12"/>
      <c r="AB182" s="12"/>
      <c r="AC182" s="12"/>
      <c r="AD182" s="12"/>
      <c r="AE182" s="12"/>
      <c r="AR182" s="231" t="s">
        <v>89</v>
      </c>
      <c r="AT182" s="232" t="s">
        <v>80</v>
      </c>
      <c r="AU182" s="232" t="s">
        <v>81</v>
      </c>
      <c r="AY182" s="231" t="s">
        <v>159</v>
      </c>
      <c r="BK182" s="233">
        <f>SUM(BK183:BK192)</f>
        <v>0</v>
      </c>
    </row>
    <row r="183" s="2" customFormat="1" ht="16.5" customHeight="1">
      <c r="A183" s="38"/>
      <c r="B183" s="39"/>
      <c r="C183" s="236" t="s">
        <v>414</v>
      </c>
      <c r="D183" s="236" t="s">
        <v>161</v>
      </c>
      <c r="E183" s="237" t="s">
        <v>1935</v>
      </c>
      <c r="F183" s="238" t="s">
        <v>1936</v>
      </c>
      <c r="G183" s="239" t="s">
        <v>1389</v>
      </c>
      <c r="H183" s="240">
        <v>1</v>
      </c>
      <c r="I183" s="241"/>
      <c r="J183" s="242">
        <f>ROUND(I183*H183,2)</f>
        <v>0</v>
      </c>
      <c r="K183" s="243"/>
      <c r="L183" s="44"/>
      <c r="M183" s="244" t="s">
        <v>1</v>
      </c>
      <c r="N183" s="245" t="s">
        <v>46</v>
      </c>
      <c r="O183" s="91"/>
      <c r="P183" s="246">
        <f>O183*H183</f>
        <v>0</v>
      </c>
      <c r="Q183" s="246">
        <v>0</v>
      </c>
      <c r="R183" s="246">
        <f>Q183*H183</f>
        <v>0</v>
      </c>
      <c r="S183" s="246">
        <v>0</v>
      </c>
      <c r="T183" s="247">
        <f>S183*H183</f>
        <v>0</v>
      </c>
      <c r="U183" s="38"/>
      <c r="V183" s="38"/>
      <c r="W183" s="38"/>
      <c r="X183" s="38"/>
      <c r="Y183" s="38"/>
      <c r="Z183" s="38"/>
      <c r="AA183" s="38"/>
      <c r="AB183" s="38"/>
      <c r="AC183" s="38"/>
      <c r="AD183" s="38"/>
      <c r="AE183" s="38"/>
      <c r="AR183" s="248" t="s">
        <v>165</v>
      </c>
      <c r="AT183" s="248" t="s">
        <v>161</v>
      </c>
      <c r="AU183" s="248" t="s">
        <v>89</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1937</v>
      </c>
    </row>
    <row r="184" s="2" customFormat="1">
      <c r="A184" s="38"/>
      <c r="B184" s="39"/>
      <c r="C184" s="40"/>
      <c r="D184" s="250" t="s">
        <v>167</v>
      </c>
      <c r="E184" s="40"/>
      <c r="F184" s="251" t="s">
        <v>1938</v>
      </c>
      <c r="G184" s="40"/>
      <c r="H184" s="40"/>
      <c r="I184" s="144"/>
      <c r="J184" s="40"/>
      <c r="K184" s="40"/>
      <c r="L184" s="44"/>
      <c r="M184" s="252"/>
      <c r="N184" s="253"/>
      <c r="O184" s="91"/>
      <c r="P184" s="91"/>
      <c r="Q184" s="91"/>
      <c r="R184" s="91"/>
      <c r="S184" s="91"/>
      <c r="T184" s="92"/>
      <c r="U184" s="38"/>
      <c r="V184" s="38"/>
      <c r="W184" s="38"/>
      <c r="X184" s="38"/>
      <c r="Y184" s="38"/>
      <c r="Z184" s="38"/>
      <c r="AA184" s="38"/>
      <c r="AB184" s="38"/>
      <c r="AC184" s="38"/>
      <c r="AD184" s="38"/>
      <c r="AE184" s="38"/>
      <c r="AT184" s="16" t="s">
        <v>167</v>
      </c>
      <c r="AU184" s="16" t="s">
        <v>89</v>
      </c>
    </row>
    <row r="185" s="2" customFormat="1" ht="16.5" customHeight="1">
      <c r="A185" s="38"/>
      <c r="B185" s="39"/>
      <c r="C185" s="236" t="s">
        <v>421</v>
      </c>
      <c r="D185" s="236" t="s">
        <v>161</v>
      </c>
      <c r="E185" s="237" t="s">
        <v>1939</v>
      </c>
      <c r="F185" s="238" t="s">
        <v>1940</v>
      </c>
      <c r="G185" s="239" t="s">
        <v>204</v>
      </c>
      <c r="H185" s="240">
        <v>300</v>
      </c>
      <c r="I185" s="241"/>
      <c r="J185" s="242">
        <f>ROUND(I185*H185,2)</f>
        <v>0</v>
      </c>
      <c r="K185" s="243"/>
      <c r="L185" s="44"/>
      <c r="M185" s="244" t="s">
        <v>1</v>
      </c>
      <c r="N185" s="245" t="s">
        <v>46</v>
      </c>
      <c r="O185" s="91"/>
      <c r="P185" s="246">
        <f>O185*H185</f>
        <v>0</v>
      </c>
      <c r="Q185" s="246">
        <v>0</v>
      </c>
      <c r="R185" s="246">
        <f>Q185*H185</f>
        <v>0</v>
      </c>
      <c r="S185" s="246">
        <v>0</v>
      </c>
      <c r="T185" s="247">
        <f>S185*H185</f>
        <v>0</v>
      </c>
      <c r="U185" s="38"/>
      <c r="V185" s="38"/>
      <c r="W185" s="38"/>
      <c r="X185" s="38"/>
      <c r="Y185" s="38"/>
      <c r="Z185" s="38"/>
      <c r="AA185" s="38"/>
      <c r="AB185" s="38"/>
      <c r="AC185" s="38"/>
      <c r="AD185" s="38"/>
      <c r="AE185" s="38"/>
      <c r="AR185" s="248" t="s">
        <v>165</v>
      </c>
      <c r="AT185" s="248" t="s">
        <v>161</v>
      </c>
      <c r="AU185" s="248" t="s">
        <v>89</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1941</v>
      </c>
    </row>
    <row r="186" s="13" customFormat="1">
      <c r="A186" s="13"/>
      <c r="B186" s="254"/>
      <c r="C186" s="255"/>
      <c r="D186" s="250" t="s">
        <v>193</v>
      </c>
      <c r="E186" s="256" t="s">
        <v>1</v>
      </c>
      <c r="F186" s="257" t="s">
        <v>1942</v>
      </c>
      <c r="G186" s="255"/>
      <c r="H186" s="258">
        <v>300</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193</v>
      </c>
      <c r="AU186" s="264" t="s">
        <v>89</v>
      </c>
      <c r="AV186" s="13" t="s">
        <v>21</v>
      </c>
      <c r="AW186" s="13" t="s">
        <v>38</v>
      </c>
      <c r="AX186" s="13" t="s">
        <v>81</v>
      </c>
      <c r="AY186" s="264" t="s">
        <v>159</v>
      </c>
    </row>
    <row r="187" s="14" customFormat="1">
      <c r="A187" s="14"/>
      <c r="B187" s="265"/>
      <c r="C187" s="266"/>
      <c r="D187" s="250" t="s">
        <v>193</v>
      </c>
      <c r="E187" s="267" t="s">
        <v>1</v>
      </c>
      <c r="F187" s="268" t="s">
        <v>195</v>
      </c>
      <c r="G187" s="266"/>
      <c r="H187" s="269">
        <v>300</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193</v>
      </c>
      <c r="AU187" s="275" t="s">
        <v>89</v>
      </c>
      <c r="AV187" s="14" t="s">
        <v>165</v>
      </c>
      <c r="AW187" s="14" t="s">
        <v>38</v>
      </c>
      <c r="AX187" s="14" t="s">
        <v>89</v>
      </c>
      <c r="AY187" s="275" t="s">
        <v>159</v>
      </c>
    </row>
    <row r="188" s="2" customFormat="1" ht="24" customHeight="1">
      <c r="A188" s="38"/>
      <c r="B188" s="39"/>
      <c r="C188" s="236" t="s">
        <v>426</v>
      </c>
      <c r="D188" s="236" t="s">
        <v>161</v>
      </c>
      <c r="E188" s="237" t="s">
        <v>1943</v>
      </c>
      <c r="F188" s="238" t="s">
        <v>1944</v>
      </c>
      <c r="G188" s="239" t="s">
        <v>1945</v>
      </c>
      <c r="H188" s="240">
        <v>0.80000000000000004</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89</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1946</v>
      </c>
    </row>
    <row r="189" s="13" customFormat="1">
      <c r="A189" s="13"/>
      <c r="B189" s="254"/>
      <c r="C189" s="255"/>
      <c r="D189" s="250" t="s">
        <v>193</v>
      </c>
      <c r="E189" s="256" t="s">
        <v>1</v>
      </c>
      <c r="F189" s="257" t="s">
        <v>1947</v>
      </c>
      <c r="G189" s="255"/>
      <c r="H189" s="258">
        <v>0.80000000000000004</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193</v>
      </c>
      <c r="AU189" s="264" t="s">
        <v>89</v>
      </c>
      <c r="AV189" s="13" t="s">
        <v>21</v>
      </c>
      <c r="AW189" s="13" t="s">
        <v>38</v>
      </c>
      <c r="AX189" s="13" t="s">
        <v>81</v>
      </c>
      <c r="AY189" s="264" t="s">
        <v>159</v>
      </c>
    </row>
    <row r="190" s="14" customFormat="1">
      <c r="A190" s="14"/>
      <c r="B190" s="265"/>
      <c r="C190" s="266"/>
      <c r="D190" s="250" t="s">
        <v>193</v>
      </c>
      <c r="E190" s="267" t="s">
        <v>1</v>
      </c>
      <c r="F190" s="268" t="s">
        <v>195</v>
      </c>
      <c r="G190" s="266"/>
      <c r="H190" s="269">
        <v>0.80000000000000004</v>
      </c>
      <c r="I190" s="270"/>
      <c r="J190" s="266"/>
      <c r="K190" s="266"/>
      <c r="L190" s="271"/>
      <c r="M190" s="272"/>
      <c r="N190" s="273"/>
      <c r="O190" s="273"/>
      <c r="P190" s="273"/>
      <c r="Q190" s="273"/>
      <c r="R190" s="273"/>
      <c r="S190" s="273"/>
      <c r="T190" s="274"/>
      <c r="U190" s="14"/>
      <c r="V190" s="14"/>
      <c r="W190" s="14"/>
      <c r="X190" s="14"/>
      <c r="Y190" s="14"/>
      <c r="Z190" s="14"/>
      <c r="AA190" s="14"/>
      <c r="AB190" s="14"/>
      <c r="AC190" s="14"/>
      <c r="AD190" s="14"/>
      <c r="AE190" s="14"/>
      <c r="AT190" s="275" t="s">
        <v>193</v>
      </c>
      <c r="AU190" s="275" t="s">
        <v>89</v>
      </c>
      <c r="AV190" s="14" t="s">
        <v>165</v>
      </c>
      <c r="AW190" s="14" t="s">
        <v>38</v>
      </c>
      <c r="AX190" s="14" t="s">
        <v>89</v>
      </c>
      <c r="AY190" s="275" t="s">
        <v>159</v>
      </c>
    </row>
    <row r="191" s="2" customFormat="1" ht="16.5" customHeight="1">
      <c r="A191" s="38"/>
      <c r="B191" s="39"/>
      <c r="C191" s="236" t="s">
        <v>431</v>
      </c>
      <c r="D191" s="236" t="s">
        <v>161</v>
      </c>
      <c r="E191" s="237" t="s">
        <v>604</v>
      </c>
      <c r="F191" s="238" t="s">
        <v>1948</v>
      </c>
      <c r="G191" s="239" t="s">
        <v>291</v>
      </c>
      <c r="H191" s="240">
        <v>110</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89</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1949</v>
      </c>
    </row>
    <row r="192" s="13" customFormat="1">
      <c r="A192" s="13"/>
      <c r="B192" s="254"/>
      <c r="C192" s="255"/>
      <c r="D192" s="250" t="s">
        <v>193</v>
      </c>
      <c r="E192" s="256" t="s">
        <v>1</v>
      </c>
      <c r="F192" s="257" t="s">
        <v>1094</v>
      </c>
      <c r="G192" s="255"/>
      <c r="H192" s="258">
        <v>110</v>
      </c>
      <c r="I192" s="259"/>
      <c r="J192" s="255"/>
      <c r="K192" s="255"/>
      <c r="L192" s="260"/>
      <c r="M192" s="298"/>
      <c r="N192" s="299"/>
      <c r="O192" s="299"/>
      <c r="P192" s="299"/>
      <c r="Q192" s="299"/>
      <c r="R192" s="299"/>
      <c r="S192" s="299"/>
      <c r="T192" s="300"/>
      <c r="U192" s="13"/>
      <c r="V192" s="13"/>
      <c r="W192" s="13"/>
      <c r="X192" s="13"/>
      <c r="Y192" s="13"/>
      <c r="Z192" s="13"/>
      <c r="AA192" s="13"/>
      <c r="AB192" s="13"/>
      <c r="AC192" s="13"/>
      <c r="AD192" s="13"/>
      <c r="AE192" s="13"/>
      <c r="AT192" s="264" t="s">
        <v>193</v>
      </c>
      <c r="AU192" s="264" t="s">
        <v>89</v>
      </c>
      <c r="AV192" s="13" t="s">
        <v>21</v>
      </c>
      <c r="AW192" s="13" t="s">
        <v>38</v>
      </c>
      <c r="AX192" s="13" t="s">
        <v>89</v>
      </c>
      <c r="AY192" s="264" t="s">
        <v>159</v>
      </c>
    </row>
    <row r="193" s="2" customFormat="1" ht="6.96" customHeight="1">
      <c r="A193" s="38"/>
      <c r="B193" s="66"/>
      <c r="C193" s="67"/>
      <c r="D193" s="67"/>
      <c r="E193" s="67"/>
      <c r="F193" s="67"/>
      <c r="G193" s="67"/>
      <c r="H193" s="67"/>
      <c r="I193" s="183"/>
      <c r="J193" s="67"/>
      <c r="K193" s="67"/>
      <c r="L193" s="44"/>
      <c r="M193" s="38"/>
      <c r="O193" s="38"/>
      <c r="P193" s="38"/>
      <c r="Q193" s="38"/>
      <c r="R193" s="38"/>
      <c r="S193" s="38"/>
      <c r="T193" s="38"/>
      <c r="U193" s="38"/>
      <c r="V193" s="38"/>
      <c r="W193" s="38"/>
      <c r="X193" s="38"/>
      <c r="Y193" s="38"/>
      <c r="Z193" s="38"/>
      <c r="AA193" s="38"/>
      <c r="AB193" s="38"/>
      <c r="AC193" s="38"/>
      <c r="AD193" s="38"/>
      <c r="AE193" s="38"/>
    </row>
  </sheetData>
  <sheetProtection sheet="1" autoFilter="0" formatColumns="0" formatRows="0" objects="1" scenarios="1" spinCount="100000" saltValue="8RF/xumA9ANqIKU2KZUlyAdjSig+vQadKtzE05r7YFGP8V5UtJSj64557Pv4g6iWTphs3adcyzptVtFQiRsY4g==" hashValue="2Ss/uyK4UPFhShgoZ7A4IRwF8wFQXWOgUqUrT43iPIuMhzcr61OD8fOqDhb6lMIYXNsu3WC4fwFNci0hP48GeQ==" algorithmName="SHA-512" password="CC35"/>
  <autoFilter ref="C117:K192"/>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126</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1950</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ROUND((SUM(BE120:BE146)),  2)</f>
        <v>0</v>
      </c>
      <c r="G33" s="38"/>
      <c r="H33" s="38"/>
      <c r="I33" s="162">
        <v>0.20999999999999999</v>
      </c>
      <c r="J33" s="161">
        <f>ROUND(((SUM(BE120:BE146))*I33),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ROUND((SUM(BF120:BF146)),  2)</f>
        <v>0</v>
      </c>
      <c r="G34" s="38"/>
      <c r="H34" s="38"/>
      <c r="I34" s="162">
        <v>0.14999999999999999</v>
      </c>
      <c r="J34" s="161">
        <f>ROUND(((SUM(BF120:BF146))*I34),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ROUND((SUM(BG120:BG146)),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ROUND((SUM(BH120:BH146)),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ROUND((SUM(BI120:BI146)),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VRN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DSVA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J120</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1951</v>
      </c>
      <c r="E97" s="196"/>
      <c r="F97" s="196"/>
      <c r="G97" s="196"/>
      <c r="H97" s="196"/>
      <c r="I97" s="197"/>
      <c r="J97" s="198">
        <f>J121</f>
        <v>0</v>
      </c>
      <c r="K97" s="194"/>
      <c r="L97" s="199"/>
      <c r="S97" s="9"/>
      <c r="T97" s="9"/>
      <c r="U97" s="9"/>
      <c r="V97" s="9"/>
      <c r="W97" s="9"/>
      <c r="X97" s="9"/>
      <c r="Y97" s="9"/>
      <c r="Z97" s="9"/>
      <c r="AA97" s="9"/>
      <c r="AB97" s="9"/>
      <c r="AC97" s="9"/>
      <c r="AD97" s="9"/>
      <c r="AE97" s="9"/>
    </row>
    <row r="98" s="10" customFormat="1" ht="19.92" customHeight="1">
      <c r="A98" s="10"/>
      <c r="B98" s="200"/>
      <c r="C98" s="201"/>
      <c r="D98" s="202" t="s">
        <v>1952</v>
      </c>
      <c r="E98" s="203"/>
      <c r="F98" s="203"/>
      <c r="G98" s="203"/>
      <c r="H98" s="203"/>
      <c r="I98" s="204"/>
      <c r="J98" s="205">
        <f>J122</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1953</v>
      </c>
      <c r="E99" s="203"/>
      <c r="F99" s="203"/>
      <c r="G99" s="203"/>
      <c r="H99" s="203"/>
      <c r="I99" s="204"/>
      <c r="J99" s="205">
        <f>J137</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1954</v>
      </c>
      <c r="E100" s="203"/>
      <c r="F100" s="203"/>
      <c r="G100" s="203"/>
      <c r="H100" s="203"/>
      <c r="I100" s="204"/>
      <c r="J100" s="205">
        <f>J142</f>
        <v>0</v>
      </c>
      <c r="K100" s="201"/>
      <c r="L100" s="206"/>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144"/>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183"/>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186"/>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2" t="s">
        <v>144</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1" t="s">
        <v>16</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7" t="str">
        <f>E7</f>
        <v xml:space="preserve">822018  Odstavná a parkovací plocha u lékárny v Rotavě</v>
      </c>
      <c r="F110" s="31"/>
      <c r="G110" s="31"/>
      <c r="H110" s="31"/>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128</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VRN Vedlejší rozpočtové náklady</v>
      </c>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1" t="s">
        <v>22</v>
      </c>
      <c r="D114" s="40"/>
      <c r="E114" s="40"/>
      <c r="F114" s="26" t="str">
        <f>F12</f>
        <v>Rotava</v>
      </c>
      <c r="G114" s="40"/>
      <c r="H114" s="40"/>
      <c r="I114" s="147" t="s">
        <v>24</v>
      </c>
      <c r="J114" s="79" t="str">
        <f>IF(J12="","",J12)</f>
        <v>30. 6. 2019</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1" t="s">
        <v>30</v>
      </c>
      <c r="D116" s="40"/>
      <c r="E116" s="40"/>
      <c r="F116" s="26" t="str">
        <f>E15</f>
        <v>Město Rotava</v>
      </c>
      <c r="G116" s="40"/>
      <c r="H116" s="40"/>
      <c r="I116" s="147" t="s">
        <v>36</v>
      </c>
      <c r="J116" s="36" t="str">
        <f>E21</f>
        <v>DSVA s.r.o.</v>
      </c>
      <c r="K116" s="40"/>
      <c r="L116" s="63"/>
      <c r="S116" s="38"/>
      <c r="T116" s="38"/>
      <c r="U116" s="38"/>
      <c r="V116" s="38"/>
      <c r="W116" s="38"/>
      <c r="X116" s="38"/>
      <c r="Y116" s="38"/>
      <c r="Z116" s="38"/>
      <c r="AA116" s="38"/>
      <c r="AB116" s="38"/>
      <c r="AC116" s="38"/>
      <c r="AD116" s="38"/>
      <c r="AE116" s="38"/>
    </row>
    <row r="117" s="2" customFormat="1" ht="15.15" customHeight="1">
      <c r="A117" s="38"/>
      <c r="B117" s="39"/>
      <c r="C117" s="31" t="s">
        <v>34</v>
      </c>
      <c r="D117" s="40"/>
      <c r="E117" s="40"/>
      <c r="F117" s="26" t="str">
        <f>IF(E18="","",E18)</f>
        <v>Vyplň údaj</v>
      </c>
      <c r="G117" s="40"/>
      <c r="H117" s="40"/>
      <c r="I117" s="147" t="s">
        <v>39</v>
      </c>
      <c r="J117" s="36" t="str">
        <f>E24</f>
        <v>DSVA s.r.o.</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11" customFormat="1" ht="29.28" customHeight="1">
      <c r="A119" s="207"/>
      <c r="B119" s="208"/>
      <c r="C119" s="209" t="s">
        <v>145</v>
      </c>
      <c r="D119" s="210" t="s">
        <v>66</v>
      </c>
      <c r="E119" s="210" t="s">
        <v>62</v>
      </c>
      <c r="F119" s="210" t="s">
        <v>63</v>
      </c>
      <c r="G119" s="210" t="s">
        <v>146</v>
      </c>
      <c r="H119" s="210" t="s">
        <v>147</v>
      </c>
      <c r="I119" s="211" t="s">
        <v>148</v>
      </c>
      <c r="J119" s="212" t="s">
        <v>132</v>
      </c>
      <c r="K119" s="213" t="s">
        <v>149</v>
      </c>
      <c r="L119" s="214"/>
      <c r="M119" s="100" t="s">
        <v>1</v>
      </c>
      <c r="N119" s="101" t="s">
        <v>45</v>
      </c>
      <c r="O119" s="101" t="s">
        <v>150</v>
      </c>
      <c r="P119" s="101" t="s">
        <v>151</v>
      </c>
      <c r="Q119" s="101" t="s">
        <v>152</v>
      </c>
      <c r="R119" s="101" t="s">
        <v>153</v>
      </c>
      <c r="S119" s="101" t="s">
        <v>154</v>
      </c>
      <c r="T119" s="102" t="s">
        <v>155</v>
      </c>
      <c r="U119" s="207"/>
      <c r="V119" s="207"/>
      <c r="W119" s="207"/>
      <c r="X119" s="207"/>
      <c r="Y119" s="207"/>
      <c r="Z119" s="207"/>
      <c r="AA119" s="207"/>
      <c r="AB119" s="207"/>
      <c r="AC119" s="207"/>
      <c r="AD119" s="207"/>
      <c r="AE119" s="207"/>
    </row>
    <row r="120" s="2" customFormat="1" ht="22.8" customHeight="1">
      <c r="A120" s="38"/>
      <c r="B120" s="39"/>
      <c r="C120" s="107" t="s">
        <v>156</v>
      </c>
      <c r="D120" s="40"/>
      <c r="E120" s="40"/>
      <c r="F120" s="40"/>
      <c r="G120" s="40"/>
      <c r="H120" s="40"/>
      <c r="I120" s="144"/>
      <c r="J120" s="215">
        <f>BK120</f>
        <v>0</v>
      </c>
      <c r="K120" s="40"/>
      <c r="L120" s="44"/>
      <c r="M120" s="103"/>
      <c r="N120" s="216"/>
      <c r="O120" s="104"/>
      <c r="P120" s="217">
        <f>P121</f>
        <v>0</v>
      </c>
      <c r="Q120" s="104"/>
      <c r="R120" s="217">
        <f>R121</f>
        <v>0</v>
      </c>
      <c r="S120" s="104"/>
      <c r="T120" s="218">
        <f>T121</f>
        <v>0</v>
      </c>
      <c r="U120" s="38"/>
      <c r="V120" s="38"/>
      <c r="W120" s="38"/>
      <c r="X120" s="38"/>
      <c r="Y120" s="38"/>
      <c r="Z120" s="38"/>
      <c r="AA120" s="38"/>
      <c r="AB120" s="38"/>
      <c r="AC120" s="38"/>
      <c r="AD120" s="38"/>
      <c r="AE120" s="38"/>
      <c r="AT120" s="16" t="s">
        <v>80</v>
      </c>
      <c r="AU120" s="16" t="s">
        <v>134</v>
      </c>
      <c r="BK120" s="219">
        <f>BK121</f>
        <v>0</v>
      </c>
    </row>
    <row r="121" s="12" customFormat="1" ht="25.92" customHeight="1">
      <c r="A121" s="12"/>
      <c r="B121" s="220"/>
      <c r="C121" s="221"/>
      <c r="D121" s="222" t="s">
        <v>80</v>
      </c>
      <c r="E121" s="223" t="s">
        <v>124</v>
      </c>
      <c r="F121" s="223" t="s">
        <v>1955</v>
      </c>
      <c r="G121" s="221"/>
      <c r="H121" s="221"/>
      <c r="I121" s="224"/>
      <c r="J121" s="225">
        <f>BK121</f>
        <v>0</v>
      </c>
      <c r="K121" s="221"/>
      <c r="L121" s="226"/>
      <c r="M121" s="227"/>
      <c r="N121" s="228"/>
      <c r="O121" s="228"/>
      <c r="P121" s="229">
        <f>P122+P137+P142</f>
        <v>0</v>
      </c>
      <c r="Q121" s="228"/>
      <c r="R121" s="229">
        <f>R122+R137+R142</f>
        <v>0</v>
      </c>
      <c r="S121" s="228"/>
      <c r="T121" s="230">
        <f>T122+T137+T142</f>
        <v>0</v>
      </c>
      <c r="U121" s="12"/>
      <c r="V121" s="12"/>
      <c r="W121" s="12"/>
      <c r="X121" s="12"/>
      <c r="Y121" s="12"/>
      <c r="Z121" s="12"/>
      <c r="AA121" s="12"/>
      <c r="AB121" s="12"/>
      <c r="AC121" s="12"/>
      <c r="AD121" s="12"/>
      <c r="AE121" s="12"/>
      <c r="AR121" s="231" t="s">
        <v>183</v>
      </c>
      <c r="AT121" s="232" t="s">
        <v>80</v>
      </c>
      <c r="AU121" s="232" t="s">
        <v>81</v>
      </c>
      <c r="AY121" s="231" t="s">
        <v>159</v>
      </c>
      <c r="BK121" s="233">
        <f>BK122+BK137+BK142</f>
        <v>0</v>
      </c>
    </row>
    <row r="122" s="12" customFormat="1" ht="22.8" customHeight="1">
      <c r="A122" s="12"/>
      <c r="B122" s="220"/>
      <c r="C122" s="221"/>
      <c r="D122" s="222" t="s">
        <v>80</v>
      </c>
      <c r="E122" s="234" t="s">
        <v>1956</v>
      </c>
      <c r="F122" s="234" t="s">
        <v>1957</v>
      </c>
      <c r="G122" s="221"/>
      <c r="H122" s="221"/>
      <c r="I122" s="224"/>
      <c r="J122" s="235">
        <f>BK122</f>
        <v>0</v>
      </c>
      <c r="K122" s="221"/>
      <c r="L122" s="226"/>
      <c r="M122" s="227"/>
      <c r="N122" s="228"/>
      <c r="O122" s="228"/>
      <c r="P122" s="229">
        <f>SUM(P123:P136)</f>
        <v>0</v>
      </c>
      <c r="Q122" s="228"/>
      <c r="R122" s="229">
        <f>SUM(R123:R136)</f>
        <v>0</v>
      </c>
      <c r="S122" s="228"/>
      <c r="T122" s="230">
        <f>SUM(T123:T136)</f>
        <v>0</v>
      </c>
      <c r="U122" s="12"/>
      <c r="V122" s="12"/>
      <c r="W122" s="12"/>
      <c r="X122" s="12"/>
      <c r="Y122" s="12"/>
      <c r="Z122" s="12"/>
      <c r="AA122" s="12"/>
      <c r="AB122" s="12"/>
      <c r="AC122" s="12"/>
      <c r="AD122" s="12"/>
      <c r="AE122" s="12"/>
      <c r="AR122" s="231" t="s">
        <v>183</v>
      </c>
      <c r="AT122" s="232" t="s">
        <v>80</v>
      </c>
      <c r="AU122" s="232" t="s">
        <v>89</v>
      </c>
      <c r="AY122" s="231" t="s">
        <v>159</v>
      </c>
      <c r="BK122" s="233">
        <f>SUM(BK123:BK136)</f>
        <v>0</v>
      </c>
    </row>
    <row r="123" s="2" customFormat="1" ht="16.5" customHeight="1">
      <c r="A123" s="38"/>
      <c r="B123" s="39"/>
      <c r="C123" s="236" t="s">
        <v>89</v>
      </c>
      <c r="D123" s="236" t="s">
        <v>161</v>
      </c>
      <c r="E123" s="237" t="s">
        <v>1958</v>
      </c>
      <c r="F123" s="238" t="s">
        <v>1959</v>
      </c>
      <c r="G123" s="239" t="s">
        <v>1389</v>
      </c>
      <c r="H123" s="240">
        <v>1</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1960</v>
      </c>
      <c r="AT123" s="248" t="s">
        <v>161</v>
      </c>
      <c r="AU123" s="248" t="s">
        <v>21</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1960</v>
      </c>
      <c r="BM123" s="248" t="s">
        <v>1961</v>
      </c>
    </row>
    <row r="124" s="2" customFormat="1">
      <c r="A124" s="38"/>
      <c r="B124" s="39"/>
      <c r="C124" s="40"/>
      <c r="D124" s="250" t="s">
        <v>167</v>
      </c>
      <c r="E124" s="40"/>
      <c r="F124" s="251" t="s">
        <v>1962</v>
      </c>
      <c r="G124" s="40"/>
      <c r="H124" s="40"/>
      <c r="I124" s="144"/>
      <c r="J124" s="40"/>
      <c r="K124" s="40"/>
      <c r="L124" s="44"/>
      <c r="M124" s="252"/>
      <c r="N124" s="253"/>
      <c r="O124" s="91"/>
      <c r="P124" s="91"/>
      <c r="Q124" s="91"/>
      <c r="R124" s="91"/>
      <c r="S124" s="91"/>
      <c r="T124" s="92"/>
      <c r="U124" s="38"/>
      <c r="V124" s="38"/>
      <c r="W124" s="38"/>
      <c r="X124" s="38"/>
      <c r="Y124" s="38"/>
      <c r="Z124" s="38"/>
      <c r="AA124" s="38"/>
      <c r="AB124" s="38"/>
      <c r="AC124" s="38"/>
      <c r="AD124" s="38"/>
      <c r="AE124" s="38"/>
      <c r="AT124" s="16" t="s">
        <v>167</v>
      </c>
      <c r="AU124" s="16" t="s">
        <v>21</v>
      </c>
    </row>
    <row r="125" s="2" customFormat="1" ht="16.5" customHeight="1">
      <c r="A125" s="38"/>
      <c r="B125" s="39"/>
      <c r="C125" s="236" t="s">
        <v>21</v>
      </c>
      <c r="D125" s="236" t="s">
        <v>161</v>
      </c>
      <c r="E125" s="237" t="s">
        <v>1963</v>
      </c>
      <c r="F125" s="238" t="s">
        <v>1964</v>
      </c>
      <c r="G125" s="239" t="s">
        <v>1389</v>
      </c>
      <c r="H125" s="240">
        <v>1</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1960</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1960</v>
      </c>
      <c r="BM125" s="248" t="s">
        <v>1965</v>
      </c>
    </row>
    <row r="126" s="2" customFormat="1">
      <c r="A126" s="38"/>
      <c r="B126" s="39"/>
      <c r="C126" s="40"/>
      <c r="D126" s="250" t="s">
        <v>167</v>
      </c>
      <c r="E126" s="40"/>
      <c r="F126" s="251" t="s">
        <v>1966</v>
      </c>
      <c r="G126" s="40"/>
      <c r="H126" s="40"/>
      <c r="I126" s="144"/>
      <c r="J126" s="40"/>
      <c r="K126" s="40"/>
      <c r="L126" s="44"/>
      <c r="M126" s="252"/>
      <c r="N126" s="253"/>
      <c r="O126" s="91"/>
      <c r="P126" s="91"/>
      <c r="Q126" s="91"/>
      <c r="R126" s="91"/>
      <c r="S126" s="91"/>
      <c r="T126" s="92"/>
      <c r="U126" s="38"/>
      <c r="V126" s="38"/>
      <c r="W126" s="38"/>
      <c r="X126" s="38"/>
      <c r="Y126" s="38"/>
      <c r="Z126" s="38"/>
      <c r="AA126" s="38"/>
      <c r="AB126" s="38"/>
      <c r="AC126" s="38"/>
      <c r="AD126" s="38"/>
      <c r="AE126" s="38"/>
      <c r="AT126" s="16" t="s">
        <v>167</v>
      </c>
      <c r="AU126" s="16" t="s">
        <v>21</v>
      </c>
    </row>
    <row r="127" s="2" customFormat="1" ht="16.5" customHeight="1">
      <c r="A127" s="38"/>
      <c r="B127" s="39"/>
      <c r="C127" s="236" t="s">
        <v>173</v>
      </c>
      <c r="D127" s="236" t="s">
        <v>161</v>
      </c>
      <c r="E127" s="237" t="s">
        <v>1967</v>
      </c>
      <c r="F127" s="238" t="s">
        <v>1968</v>
      </c>
      <c r="G127" s="239" t="s">
        <v>176</v>
      </c>
      <c r="H127" s="240">
        <v>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1969</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1969</v>
      </c>
      <c r="BM127" s="248" t="s">
        <v>1970</v>
      </c>
    </row>
    <row r="128" s="2" customFormat="1" ht="16.5" customHeight="1">
      <c r="A128" s="38"/>
      <c r="B128" s="39"/>
      <c r="C128" s="236" t="s">
        <v>165</v>
      </c>
      <c r="D128" s="236" t="s">
        <v>161</v>
      </c>
      <c r="E128" s="237" t="s">
        <v>1971</v>
      </c>
      <c r="F128" s="238" t="s">
        <v>1972</v>
      </c>
      <c r="G128" s="239" t="s">
        <v>1389</v>
      </c>
      <c r="H128" s="240">
        <v>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1960</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1960</v>
      </c>
      <c r="BM128" s="248" t="s">
        <v>1973</v>
      </c>
    </row>
    <row r="129" s="2" customFormat="1">
      <c r="A129" s="38"/>
      <c r="B129" s="39"/>
      <c r="C129" s="40"/>
      <c r="D129" s="250" t="s">
        <v>167</v>
      </c>
      <c r="E129" s="40"/>
      <c r="F129" s="251" t="s">
        <v>1974</v>
      </c>
      <c r="G129" s="40"/>
      <c r="H129" s="40"/>
      <c r="I129" s="144"/>
      <c r="J129" s="40"/>
      <c r="K129" s="40"/>
      <c r="L129" s="44"/>
      <c r="M129" s="252"/>
      <c r="N129" s="253"/>
      <c r="O129" s="91"/>
      <c r="P129" s="91"/>
      <c r="Q129" s="91"/>
      <c r="R129" s="91"/>
      <c r="S129" s="91"/>
      <c r="T129" s="92"/>
      <c r="U129" s="38"/>
      <c r="V129" s="38"/>
      <c r="W129" s="38"/>
      <c r="X129" s="38"/>
      <c r="Y129" s="38"/>
      <c r="Z129" s="38"/>
      <c r="AA129" s="38"/>
      <c r="AB129" s="38"/>
      <c r="AC129" s="38"/>
      <c r="AD129" s="38"/>
      <c r="AE129" s="38"/>
      <c r="AT129" s="16" t="s">
        <v>167</v>
      </c>
      <c r="AU129" s="16" t="s">
        <v>21</v>
      </c>
    </row>
    <row r="130" s="2" customFormat="1" ht="16.5" customHeight="1">
      <c r="A130" s="38"/>
      <c r="B130" s="39"/>
      <c r="C130" s="236" t="s">
        <v>183</v>
      </c>
      <c r="D130" s="236" t="s">
        <v>161</v>
      </c>
      <c r="E130" s="237" t="s">
        <v>1975</v>
      </c>
      <c r="F130" s="238" t="s">
        <v>1976</v>
      </c>
      <c r="G130" s="239" t="s">
        <v>1389</v>
      </c>
      <c r="H130" s="240">
        <v>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1960</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1960</v>
      </c>
      <c r="BM130" s="248" t="s">
        <v>1977</v>
      </c>
    </row>
    <row r="131" s="2" customFormat="1">
      <c r="A131" s="38"/>
      <c r="B131" s="39"/>
      <c r="C131" s="40"/>
      <c r="D131" s="250" t="s">
        <v>167</v>
      </c>
      <c r="E131" s="40"/>
      <c r="F131" s="251" t="s">
        <v>1974</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6" t="s">
        <v>167</v>
      </c>
      <c r="AU131" s="16" t="s">
        <v>21</v>
      </c>
    </row>
    <row r="132" s="2" customFormat="1" ht="16.5" customHeight="1">
      <c r="A132" s="38"/>
      <c r="B132" s="39"/>
      <c r="C132" s="236" t="s">
        <v>188</v>
      </c>
      <c r="D132" s="236" t="s">
        <v>161</v>
      </c>
      <c r="E132" s="237" t="s">
        <v>1978</v>
      </c>
      <c r="F132" s="238" t="s">
        <v>1979</v>
      </c>
      <c r="G132" s="239" t="s">
        <v>1389</v>
      </c>
      <c r="H132" s="240">
        <v>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1960</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1960</v>
      </c>
      <c r="BM132" s="248" t="s">
        <v>1980</v>
      </c>
    </row>
    <row r="133" s="2" customFormat="1">
      <c r="A133" s="38"/>
      <c r="B133" s="39"/>
      <c r="C133" s="40"/>
      <c r="D133" s="250" t="s">
        <v>167</v>
      </c>
      <c r="E133" s="40"/>
      <c r="F133" s="251" t="s">
        <v>1981</v>
      </c>
      <c r="G133" s="40"/>
      <c r="H133" s="40"/>
      <c r="I133" s="144"/>
      <c r="J133" s="40"/>
      <c r="K133" s="40"/>
      <c r="L133" s="44"/>
      <c r="M133" s="252"/>
      <c r="N133" s="253"/>
      <c r="O133" s="91"/>
      <c r="P133" s="91"/>
      <c r="Q133" s="91"/>
      <c r="R133" s="91"/>
      <c r="S133" s="91"/>
      <c r="T133" s="92"/>
      <c r="U133" s="38"/>
      <c r="V133" s="38"/>
      <c r="W133" s="38"/>
      <c r="X133" s="38"/>
      <c r="Y133" s="38"/>
      <c r="Z133" s="38"/>
      <c r="AA133" s="38"/>
      <c r="AB133" s="38"/>
      <c r="AC133" s="38"/>
      <c r="AD133" s="38"/>
      <c r="AE133" s="38"/>
      <c r="AT133" s="16" t="s">
        <v>167</v>
      </c>
      <c r="AU133" s="16" t="s">
        <v>21</v>
      </c>
    </row>
    <row r="134" s="2" customFormat="1" ht="16.5" customHeight="1">
      <c r="A134" s="38"/>
      <c r="B134" s="39"/>
      <c r="C134" s="236" t="s">
        <v>196</v>
      </c>
      <c r="D134" s="236" t="s">
        <v>161</v>
      </c>
      <c r="E134" s="237" t="s">
        <v>1982</v>
      </c>
      <c r="F134" s="238" t="s">
        <v>1983</v>
      </c>
      <c r="G134" s="239" t="s">
        <v>1389</v>
      </c>
      <c r="H134" s="240">
        <v>1</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1960</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1960</v>
      </c>
      <c r="BM134" s="248" t="s">
        <v>1984</v>
      </c>
    </row>
    <row r="135" s="2" customFormat="1" ht="24" customHeight="1">
      <c r="A135" s="38"/>
      <c r="B135" s="39"/>
      <c r="C135" s="236" t="s">
        <v>201</v>
      </c>
      <c r="D135" s="236" t="s">
        <v>161</v>
      </c>
      <c r="E135" s="237" t="s">
        <v>1985</v>
      </c>
      <c r="F135" s="238" t="s">
        <v>1986</v>
      </c>
      <c r="G135" s="239" t="s">
        <v>1389</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1960</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1960</v>
      </c>
      <c r="BM135" s="248" t="s">
        <v>1987</v>
      </c>
    </row>
    <row r="136" s="2" customFormat="1" ht="16.5" customHeight="1">
      <c r="A136" s="38"/>
      <c r="B136" s="39"/>
      <c r="C136" s="236" t="s">
        <v>207</v>
      </c>
      <c r="D136" s="236" t="s">
        <v>161</v>
      </c>
      <c r="E136" s="237" t="s">
        <v>1988</v>
      </c>
      <c r="F136" s="238" t="s">
        <v>1989</v>
      </c>
      <c r="G136" s="239" t="s">
        <v>1389</v>
      </c>
      <c r="H136" s="240">
        <v>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1960</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1960</v>
      </c>
      <c r="BM136" s="248" t="s">
        <v>1990</v>
      </c>
    </row>
    <row r="137" s="12" customFormat="1" ht="22.8" customHeight="1">
      <c r="A137" s="12"/>
      <c r="B137" s="220"/>
      <c r="C137" s="221"/>
      <c r="D137" s="222" t="s">
        <v>80</v>
      </c>
      <c r="E137" s="234" t="s">
        <v>1991</v>
      </c>
      <c r="F137" s="234" t="s">
        <v>1992</v>
      </c>
      <c r="G137" s="221"/>
      <c r="H137" s="221"/>
      <c r="I137" s="224"/>
      <c r="J137" s="235">
        <f>BK137</f>
        <v>0</v>
      </c>
      <c r="K137" s="221"/>
      <c r="L137" s="226"/>
      <c r="M137" s="227"/>
      <c r="N137" s="228"/>
      <c r="O137" s="228"/>
      <c r="P137" s="229">
        <f>SUM(P138:P141)</f>
        <v>0</v>
      </c>
      <c r="Q137" s="228"/>
      <c r="R137" s="229">
        <f>SUM(R138:R141)</f>
        <v>0</v>
      </c>
      <c r="S137" s="228"/>
      <c r="T137" s="230">
        <f>SUM(T138:T141)</f>
        <v>0</v>
      </c>
      <c r="U137" s="12"/>
      <c r="V137" s="12"/>
      <c r="W137" s="12"/>
      <c r="X137" s="12"/>
      <c r="Y137" s="12"/>
      <c r="Z137" s="12"/>
      <c r="AA137" s="12"/>
      <c r="AB137" s="12"/>
      <c r="AC137" s="12"/>
      <c r="AD137" s="12"/>
      <c r="AE137" s="12"/>
      <c r="AR137" s="231" t="s">
        <v>183</v>
      </c>
      <c r="AT137" s="232" t="s">
        <v>80</v>
      </c>
      <c r="AU137" s="232" t="s">
        <v>89</v>
      </c>
      <c r="AY137" s="231" t="s">
        <v>159</v>
      </c>
      <c r="BK137" s="233">
        <f>SUM(BK138:BK141)</f>
        <v>0</v>
      </c>
    </row>
    <row r="138" s="2" customFormat="1" ht="16.5" customHeight="1">
      <c r="A138" s="38"/>
      <c r="B138" s="39"/>
      <c r="C138" s="236" t="s">
        <v>215</v>
      </c>
      <c r="D138" s="236" t="s">
        <v>161</v>
      </c>
      <c r="E138" s="237" t="s">
        <v>1993</v>
      </c>
      <c r="F138" s="238" t="s">
        <v>1994</v>
      </c>
      <c r="G138" s="239" t="s">
        <v>1389</v>
      </c>
      <c r="H138" s="240">
        <v>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1960</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1960</v>
      </c>
      <c r="BM138" s="248" t="s">
        <v>1995</v>
      </c>
    </row>
    <row r="139" s="2" customFormat="1">
      <c r="A139" s="38"/>
      <c r="B139" s="39"/>
      <c r="C139" s="40"/>
      <c r="D139" s="250" t="s">
        <v>167</v>
      </c>
      <c r="E139" s="40"/>
      <c r="F139" s="251" t="s">
        <v>1996</v>
      </c>
      <c r="G139" s="40"/>
      <c r="H139" s="40"/>
      <c r="I139" s="144"/>
      <c r="J139" s="40"/>
      <c r="K139" s="40"/>
      <c r="L139" s="44"/>
      <c r="M139" s="252"/>
      <c r="N139" s="253"/>
      <c r="O139" s="91"/>
      <c r="P139" s="91"/>
      <c r="Q139" s="91"/>
      <c r="R139" s="91"/>
      <c r="S139" s="91"/>
      <c r="T139" s="92"/>
      <c r="U139" s="38"/>
      <c r="V139" s="38"/>
      <c r="W139" s="38"/>
      <c r="X139" s="38"/>
      <c r="Y139" s="38"/>
      <c r="Z139" s="38"/>
      <c r="AA139" s="38"/>
      <c r="AB139" s="38"/>
      <c r="AC139" s="38"/>
      <c r="AD139" s="38"/>
      <c r="AE139" s="38"/>
      <c r="AT139" s="16" t="s">
        <v>167</v>
      </c>
      <c r="AU139" s="16" t="s">
        <v>21</v>
      </c>
    </row>
    <row r="140" s="2" customFormat="1" ht="16.5" customHeight="1">
      <c r="A140" s="38"/>
      <c r="B140" s="39"/>
      <c r="C140" s="236" t="s">
        <v>221</v>
      </c>
      <c r="D140" s="236" t="s">
        <v>161</v>
      </c>
      <c r="E140" s="237" t="s">
        <v>1997</v>
      </c>
      <c r="F140" s="238" t="s">
        <v>1998</v>
      </c>
      <c r="G140" s="239" t="s">
        <v>1389</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1960</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1960</v>
      </c>
      <c r="BM140" s="248" t="s">
        <v>1999</v>
      </c>
    </row>
    <row r="141" s="2" customFormat="1" ht="16.5" customHeight="1">
      <c r="A141" s="38"/>
      <c r="B141" s="39"/>
      <c r="C141" s="236" t="s">
        <v>226</v>
      </c>
      <c r="D141" s="236" t="s">
        <v>161</v>
      </c>
      <c r="E141" s="237" t="s">
        <v>2000</v>
      </c>
      <c r="F141" s="238" t="s">
        <v>2001</v>
      </c>
      <c r="G141" s="239" t="s">
        <v>1389</v>
      </c>
      <c r="H141" s="240">
        <v>1</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1960</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1960</v>
      </c>
      <c r="BM141" s="248" t="s">
        <v>2002</v>
      </c>
    </row>
    <row r="142" s="12" customFormat="1" ht="22.8" customHeight="1">
      <c r="A142" s="12"/>
      <c r="B142" s="220"/>
      <c r="C142" s="221"/>
      <c r="D142" s="222" t="s">
        <v>80</v>
      </c>
      <c r="E142" s="234" t="s">
        <v>2003</v>
      </c>
      <c r="F142" s="234" t="s">
        <v>2004</v>
      </c>
      <c r="G142" s="221"/>
      <c r="H142" s="221"/>
      <c r="I142" s="224"/>
      <c r="J142" s="235">
        <f>BK142</f>
        <v>0</v>
      </c>
      <c r="K142" s="221"/>
      <c r="L142" s="226"/>
      <c r="M142" s="227"/>
      <c r="N142" s="228"/>
      <c r="O142" s="228"/>
      <c r="P142" s="229">
        <f>SUM(P143:P146)</f>
        <v>0</v>
      </c>
      <c r="Q142" s="228"/>
      <c r="R142" s="229">
        <f>SUM(R143:R146)</f>
        <v>0</v>
      </c>
      <c r="S142" s="228"/>
      <c r="T142" s="230">
        <f>SUM(T143:T146)</f>
        <v>0</v>
      </c>
      <c r="U142" s="12"/>
      <c r="V142" s="12"/>
      <c r="W142" s="12"/>
      <c r="X142" s="12"/>
      <c r="Y142" s="12"/>
      <c r="Z142" s="12"/>
      <c r="AA142" s="12"/>
      <c r="AB142" s="12"/>
      <c r="AC142" s="12"/>
      <c r="AD142" s="12"/>
      <c r="AE142" s="12"/>
      <c r="AR142" s="231" t="s">
        <v>183</v>
      </c>
      <c r="AT142" s="232" t="s">
        <v>80</v>
      </c>
      <c r="AU142" s="232" t="s">
        <v>89</v>
      </c>
      <c r="AY142" s="231" t="s">
        <v>159</v>
      </c>
      <c r="BK142" s="233">
        <f>SUM(BK143:BK146)</f>
        <v>0</v>
      </c>
    </row>
    <row r="143" s="2" customFormat="1" ht="16.5" customHeight="1">
      <c r="A143" s="38"/>
      <c r="B143" s="39"/>
      <c r="C143" s="236" t="s">
        <v>232</v>
      </c>
      <c r="D143" s="236" t="s">
        <v>161</v>
      </c>
      <c r="E143" s="237" t="s">
        <v>2005</v>
      </c>
      <c r="F143" s="238" t="s">
        <v>2006</v>
      </c>
      <c r="G143" s="239" t="s">
        <v>176</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1960</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1960</v>
      </c>
      <c r="BM143" s="248" t="s">
        <v>2007</v>
      </c>
    </row>
    <row r="144" s="2" customFormat="1">
      <c r="A144" s="38"/>
      <c r="B144" s="39"/>
      <c r="C144" s="40"/>
      <c r="D144" s="250" t="s">
        <v>167</v>
      </c>
      <c r="E144" s="40"/>
      <c r="F144" s="251" t="s">
        <v>2008</v>
      </c>
      <c r="G144" s="40"/>
      <c r="H144" s="40"/>
      <c r="I144" s="144"/>
      <c r="J144" s="40"/>
      <c r="K144" s="40"/>
      <c r="L144" s="44"/>
      <c r="M144" s="252"/>
      <c r="N144" s="253"/>
      <c r="O144" s="91"/>
      <c r="P144" s="91"/>
      <c r="Q144" s="91"/>
      <c r="R144" s="91"/>
      <c r="S144" s="91"/>
      <c r="T144" s="92"/>
      <c r="U144" s="38"/>
      <c r="V144" s="38"/>
      <c r="W144" s="38"/>
      <c r="X144" s="38"/>
      <c r="Y144" s="38"/>
      <c r="Z144" s="38"/>
      <c r="AA144" s="38"/>
      <c r="AB144" s="38"/>
      <c r="AC144" s="38"/>
      <c r="AD144" s="38"/>
      <c r="AE144" s="38"/>
      <c r="AT144" s="16" t="s">
        <v>167</v>
      </c>
      <c r="AU144" s="16" t="s">
        <v>21</v>
      </c>
    </row>
    <row r="145" s="2" customFormat="1" ht="16.5" customHeight="1">
      <c r="A145" s="38"/>
      <c r="B145" s="39"/>
      <c r="C145" s="236" t="s">
        <v>239</v>
      </c>
      <c r="D145" s="236" t="s">
        <v>161</v>
      </c>
      <c r="E145" s="237" t="s">
        <v>2009</v>
      </c>
      <c r="F145" s="238" t="s">
        <v>2010</v>
      </c>
      <c r="G145" s="239" t="s">
        <v>1389</v>
      </c>
      <c r="H145" s="240">
        <v>1</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1960</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1960</v>
      </c>
      <c r="BM145" s="248" t="s">
        <v>2011</v>
      </c>
    </row>
    <row r="146" s="2" customFormat="1">
      <c r="A146" s="38"/>
      <c r="B146" s="39"/>
      <c r="C146" s="40"/>
      <c r="D146" s="250" t="s">
        <v>167</v>
      </c>
      <c r="E146" s="40"/>
      <c r="F146" s="251" t="s">
        <v>2012</v>
      </c>
      <c r="G146" s="40"/>
      <c r="H146" s="40"/>
      <c r="I146" s="144"/>
      <c r="J146" s="40"/>
      <c r="K146" s="40"/>
      <c r="L146" s="44"/>
      <c r="M146" s="295"/>
      <c r="N146" s="296"/>
      <c r="O146" s="289"/>
      <c r="P146" s="289"/>
      <c r="Q146" s="289"/>
      <c r="R146" s="289"/>
      <c r="S146" s="289"/>
      <c r="T146" s="297"/>
      <c r="U146" s="38"/>
      <c r="V146" s="38"/>
      <c r="W146" s="38"/>
      <c r="X146" s="38"/>
      <c r="Y146" s="38"/>
      <c r="Z146" s="38"/>
      <c r="AA146" s="38"/>
      <c r="AB146" s="38"/>
      <c r="AC146" s="38"/>
      <c r="AD146" s="38"/>
      <c r="AE146" s="38"/>
      <c r="AT146" s="16" t="s">
        <v>167</v>
      </c>
      <c r="AU146" s="16" t="s">
        <v>21</v>
      </c>
    </row>
    <row r="147" s="2" customFormat="1" ht="6.96" customHeight="1">
      <c r="A147" s="38"/>
      <c r="B147" s="66"/>
      <c r="C147" s="67"/>
      <c r="D147" s="67"/>
      <c r="E147" s="67"/>
      <c r="F147" s="67"/>
      <c r="G147" s="67"/>
      <c r="H147" s="67"/>
      <c r="I147" s="183"/>
      <c r="J147" s="67"/>
      <c r="K147" s="67"/>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dkO+bInFO8UCZrPj+1qpUcKBY2hxBwMnUtMKRM7RdXHNSX3cjyPxFG9Yyfb+KiEZKjlsIyM2duJlNEC5YlEDRQ==" hashValue="kHD3Vnt6dAJurKJ6Zu3ogc1yXZWVRjZhMCE7LP7utGzLksevwwFewqwcF2THK7gQ257rTXdEmjUSBrWAIggLyA==" algorithmName="SHA-512" password="CC35"/>
  <autoFilter ref="C119:K14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90</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129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ROUND((SUM(BE125:BE367)),  2)</f>
        <v>0</v>
      </c>
      <c r="G33" s="38"/>
      <c r="H33" s="38"/>
      <c r="I33" s="162">
        <v>0.20999999999999999</v>
      </c>
      <c r="J33" s="161">
        <f>ROUND(((SUM(BE125:BE367))*I33),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ROUND((SUM(BF125:BF367)),  2)</f>
        <v>0</v>
      </c>
      <c r="G34" s="38"/>
      <c r="H34" s="38"/>
      <c r="I34" s="162">
        <v>0.14999999999999999</v>
      </c>
      <c r="J34" s="161">
        <f>ROUND(((SUM(BF125:BF367))*I34),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ROUND((SUM(BG125:BG367)),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ROUND((SUM(BH125:BH367)),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ROUND((SUM(BI125:BI367)),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SO 101 Odstavná a parkovací plocha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DSVA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J125</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J126</f>
        <v>0</v>
      </c>
      <c r="K97" s="194"/>
      <c r="L97" s="199"/>
      <c r="S97" s="9"/>
      <c r="T97" s="9"/>
      <c r="U97" s="9"/>
      <c r="V97" s="9"/>
      <c r="W97" s="9"/>
      <c r="X97" s="9"/>
      <c r="Y97" s="9"/>
      <c r="Z97" s="9"/>
      <c r="AA97" s="9"/>
      <c r="AB97" s="9"/>
      <c r="AC97" s="9"/>
      <c r="AD97" s="9"/>
      <c r="AE97" s="9"/>
    </row>
    <row r="98" s="10" customFormat="1" ht="19.92" customHeight="1">
      <c r="A98" s="10"/>
      <c r="B98" s="200"/>
      <c r="C98" s="201"/>
      <c r="D98" s="202" t="s">
        <v>136</v>
      </c>
      <c r="E98" s="203"/>
      <c r="F98" s="203"/>
      <c r="G98" s="203"/>
      <c r="H98" s="203"/>
      <c r="I98" s="204"/>
      <c r="J98" s="205">
        <f>J127</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137</v>
      </c>
      <c r="E99" s="203"/>
      <c r="F99" s="203"/>
      <c r="G99" s="203"/>
      <c r="H99" s="203"/>
      <c r="I99" s="204"/>
      <c r="J99" s="205">
        <f>J207</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138</v>
      </c>
      <c r="E100" s="203"/>
      <c r="F100" s="203"/>
      <c r="G100" s="203"/>
      <c r="H100" s="203"/>
      <c r="I100" s="204"/>
      <c r="J100" s="205">
        <f>J218</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139</v>
      </c>
      <c r="E101" s="203"/>
      <c r="F101" s="203"/>
      <c r="G101" s="203"/>
      <c r="H101" s="203"/>
      <c r="I101" s="204"/>
      <c r="J101" s="205">
        <f>J229</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140</v>
      </c>
      <c r="E102" s="203"/>
      <c r="F102" s="203"/>
      <c r="G102" s="203"/>
      <c r="H102" s="203"/>
      <c r="I102" s="204"/>
      <c r="J102" s="205">
        <f>J232</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141</v>
      </c>
      <c r="E103" s="203"/>
      <c r="F103" s="203"/>
      <c r="G103" s="203"/>
      <c r="H103" s="203"/>
      <c r="I103" s="204"/>
      <c r="J103" s="205">
        <f>J302</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142</v>
      </c>
      <c r="E104" s="203"/>
      <c r="F104" s="203"/>
      <c r="G104" s="203"/>
      <c r="H104" s="203"/>
      <c r="I104" s="204"/>
      <c r="J104" s="205">
        <f>J350</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143</v>
      </c>
      <c r="E105" s="203"/>
      <c r="F105" s="203"/>
      <c r="G105" s="203"/>
      <c r="H105" s="203"/>
      <c r="I105" s="204"/>
      <c r="J105" s="205">
        <f>J366</f>
        <v>0</v>
      </c>
      <c r="K105" s="201"/>
      <c r="L105" s="206"/>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2" t="s">
        <v>144</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1"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7" t="str">
        <f>E7</f>
        <v xml:space="preserve">822018  Odstavná a parkovací plocha u lékárny v Rotavě</v>
      </c>
      <c r="F115" s="31"/>
      <c r="G115" s="31"/>
      <c r="H115" s="31"/>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1" t="s">
        <v>128</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101 - SO 101 Odstavná a parkovací plocha</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1" t="s">
        <v>22</v>
      </c>
      <c r="D119" s="40"/>
      <c r="E119" s="40"/>
      <c r="F119" s="26" t="str">
        <f>F12</f>
        <v>Rotava</v>
      </c>
      <c r="G119" s="40"/>
      <c r="H119" s="40"/>
      <c r="I119" s="147" t="s">
        <v>24</v>
      </c>
      <c r="J119" s="79" t="str">
        <f>IF(J12="","",J12)</f>
        <v>30. 6. 2019</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1" t="s">
        <v>30</v>
      </c>
      <c r="D121" s="40"/>
      <c r="E121" s="40"/>
      <c r="F121" s="26" t="str">
        <f>E15</f>
        <v>Město Rotava</v>
      </c>
      <c r="G121" s="40"/>
      <c r="H121" s="40"/>
      <c r="I121" s="147" t="s">
        <v>36</v>
      </c>
      <c r="J121" s="36" t="str">
        <f>E21</f>
        <v>DSVA s.r.o.</v>
      </c>
      <c r="K121" s="40"/>
      <c r="L121" s="63"/>
      <c r="S121" s="38"/>
      <c r="T121" s="38"/>
      <c r="U121" s="38"/>
      <c r="V121" s="38"/>
      <c r="W121" s="38"/>
      <c r="X121" s="38"/>
      <c r="Y121" s="38"/>
      <c r="Z121" s="38"/>
      <c r="AA121" s="38"/>
      <c r="AB121" s="38"/>
      <c r="AC121" s="38"/>
      <c r="AD121" s="38"/>
      <c r="AE121" s="38"/>
    </row>
    <row r="122" s="2" customFormat="1" ht="15.15" customHeight="1">
      <c r="A122" s="38"/>
      <c r="B122" s="39"/>
      <c r="C122" s="31" t="s">
        <v>34</v>
      </c>
      <c r="D122" s="40"/>
      <c r="E122" s="40"/>
      <c r="F122" s="26" t="str">
        <f>IF(E18="","",E18)</f>
        <v>Vyplň údaj</v>
      </c>
      <c r="G122" s="40"/>
      <c r="H122" s="40"/>
      <c r="I122" s="147" t="s">
        <v>39</v>
      </c>
      <c r="J122" s="36" t="str">
        <f>E24</f>
        <v>DSVA s.r.o.</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1" customFormat="1" ht="29.28" customHeight="1">
      <c r="A124" s="207"/>
      <c r="B124" s="208"/>
      <c r="C124" s="209" t="s">
        <v>145</v>
      </c>
      <c r="D124" s="210" t="s">
        <v>66</v>
      </c>
      <c r="E124" s="210" t="s">
        <v>62</v>
      </c>
      <c r="F124" s="210" t="s">
        <v>63</v>
      </c>
      <c r="G124" s="210" t="s">
        <v>146</v>
      </c>
      <c r="H124" s="210" t="s">
        <v>147</v>
      </c>
      <c r="I124" s="211" t="s">
        <v>148</v>
      </c>
      <c r="J124" s="212" t="s">
        <v>132</v>
      </c>
      <c r="K124" s="213" t="s">
        <v>149</v>
      </c>
      <c r="L124" s="214"/>
      <c r="M124" s="100" t="s">
        <v>1</v>
      </c>
      <c r="N124" s="101" t="s">
        <v>45</v>
      </c>
      <c r="O124" s="101" t="s">
        <v>150</v>
      </c>
      <c r="P124" s="101" t="s">
        <v>151</v>
      </c>
      <c r="Q124" s="101" t="s">
        <v>152</v>
      </c>
      <c r="R124" s="101" t="s">
        <v>153</v>
      </c>
      <c r="S124" s="101" t="s">
        <v>154</v>
      </c>
      <c r="T124" s="102" t="s">
        <v>155</v>
      </c>
      <c r="U124" s="207"/>
      <c r="V124" s="207"/>
      <c r="W124" s="207"/>
      <c r="X124" s="207"/>
      <c r="Y124" s="207"/>
      <c r="Z124" s="207"/>
      <c r="AA124" s="207"/>
      <c r="AB124" s="207"/>
      <c r="AC124" s="207"/>
      <c r="AD124" s="207"/>
      <c r="AE124" s="207"/>
    </row>
    <row r="125" s="2" customFormat="1" ht="22.8" customHeight="1">
      <c r="A125" s="38"/>
      <c r="B125" s="39"/>
      <c r="C125" s="107" t="s">
        <v>156</v>
      </c>
      <c r="D125" s="40"/>
      <c r="E125" s="40"/>
      <c r="F125" s="40"/>
      <c r="G125" s="40"/>
      <c r="H125" s="40"/>
      <c r="I125" s="144"/>
      <c r="J125" s="215">
        <f>BK125</f>
        <v>0</v>
      </c>
      <c r="K125" s="40"/>
      <c r="L125" s="44"/>
      <c r="M125" s="103"/>
      <c r="N125" s="216"/>
      <c r="O125" s="104"/>
      <c r="P125" s="217">
        <f>P126</f>
        <v>0</v>
      </c>
      <c r="Q125" s="104"/>
      <c r="R125" s="217">
        <f>R126</f>
        <v>488.60699</v>
      </c>
      <c r="S125" s="104"/>
      <c r="T125" s="218">
        <f>T126</f>
        <v>336.72320000000002</v>
      </c>
      <c r="U125" s="38"/>
      <c r="V125" s="38"/>
      <c r="W125" s="38"/>
      <c r="X125" s="38"/>
      <c r="Y125" s="38"/>
      <c r="Z125" s="38"/>
      <c r="AA125" s="38"/>
      <c r="AB125" s="38"/>
      <c r="AC125" s="38"/>
      <c r="AD125" s="38"/>
      <c r="AE125" s="38"/>
      <c r="AT125" s="16" t="s">
        <v>80</v>
      </c>
      <c r="AU125" s="16" t="s">
        <v>134</v>
      </c>
      <c r="BK125" s="219">
        <f>BK126</f>
        <v>0</v>
      </c>
    </row>
    <row r="126" s="12" customFormat="1" ht="25.92" customHeight="1">
      <c r="A126" s="12"/>
      <c r="B126" s="220"/>
      <c r="C126" s="221"/>
      <c r="D126" s="222" t="s">
        <v>80</v>
      </c>
      <c r="E126" s="223" t="s">
        <v>157</v>
      </c>
      <c r="F126" s="223" t="s">
        <v>158</v>
      </c>
      <c r="G126" s="221"/>
      <c r="H126" s="221"/>
      <c r="I126" s="224"/>
      <c r="J126" s="225">
        <f>BK126</f>
        <v>0</v>
      </c>
      <c r="K126" s="221"/>
      <c r="L126" s="226"/>
      <c r="M126" s="227"/>
      <c r="N126" s="228"/>
      <c r="O126" s="228"/>
      <c r="P126" s="229">
        <f>P127+P207+P218+P229+P232+P302+P350+P366</f>
        <v>0</v>
      </c>
      <c r="Q126" s="228"/>
      <c r="R126" s="229">
        <f>R127+R207+R218+R229+R232+R302+R350+R366</f>
        <v>488.60699</v>
      </c>
      <c r="S126" s="228"/>
      <c r="T126" s="230">
        <f>T127+T207+T218+T229+T232+T302+T350+T366</f>
        <v>336.72320000000002</v>
      </c>
      <c r="U126" s="12"/>
      <c r="V126" s="12"/>
      <c r="W126" s="12"/>
      <c r="X126" s="12"/>
      <c r="Y126" s="12"/>
      <c r="Z126" s="12"/>
      <c r="AA126" s="12"/>
      <c r="AB126" s="12"/>
      <c r="AC126" s="12"/>
      <c r="AD126" s="12"/>
      <c r="AE126" s="12"/>
      <c r="AR126" s="231" t="s">
        <v>89</v>
      </c>
      <c r="AT126" s="232" t="s">
        <v>80</v>
      </c>
      <c r="AU126" s="232" t="s">
        <v>81</v>
      </c>
      <c r="AY126" s="231" t="s">
        <v>159</v>
      </c>
      <c r="BK126" s="233">
        <f>BK127+BK207+BK218+BK229+BK232+BK302+BK350+BK366</f>
        <v>0</v>
      </c>
    </row>
    <row r="127" s="12" customFormat="1" ht="22.8" customHeight="1">
      <c r="A127" s="12"/>
      <c r="B127" s="220"/>
      <c r="C127" s="221"/>
      <c r="D127" s="222" t="s">
        <v>80</v>
      </c>
      <c r="E127" s="234" t="s">
        <v>89</v>
      </c>
      <c r="F127" s="234" t="s">
        <v>160</v>
      </c>
      <c r="G127" s="221"/>
      <c r="H127" s="221"/>
      <c r="I127" s="224"/>
      <c r="J127" s="235">
        <f>BK127</f>
        <v>0</v>
      </c>
      <c r="K127" s="221"/>
      <c r="L127" s="226"/>
      <c r="M127" s="227"/>
      <c r="N127" s="228"/>
      <c r="O127" s="228"/>
      <c r="P127" s="229">
        <f>SUM(P128:P206)</f>
        <v>0</v>
      </c>
      <c r="Q127" s="228"/>
      <c r="R127" s="229">
        <f>SUM(R128:R206)</f>
        <v>218.50044</v>
      </c>
      <c r="S127" s="228"/>
      <c r="T127" s="230">
        <f>SUM(T128:T206)</f>
        <v>331.63</v>
      </c>
      <c r="U127" s="12"/>
      <c r="V127" s="12"/>
      <c r="W127" s="12"/>
      <c r="X127" s="12"/>
      <c r="Y127" s="12"/>
      <c r="Z127" s="12"/>
      <c r="AA127" s="12"/>
      <c r="AB127" s="12"/>
      <c r="AC127" s="12"/>
      <c r="AD127" s="12"/>
      <c r="AE127" s="12"/>
      <c r="AR127" s="231" t="s">
        <v>89</v>
      </c>
      <c r="AT127" s="232" t="s">
        <v>80</v>
      </c>
      <c r="AU127" s="232" t="s">
        <v>89</v>
      </c>
      <c r="AY127" s="231" t="s">
        <v>159</v>
      </c>
      <c r="BK127" s="233">
        <f>SUM(BK128:BK206)</f>
        <v>0</v>
      </c>
    </row>
    <row r="128" s="2" customFormat="1" ht="24" customHeight="1">
      <c r="A128" s="38"/>
      <c r="B128" s="39"/>
      <c r="C128" s="236" t="s">
        <v>89</v>
      </c>
      <c r="D128" s="236" t="s">
        <v>161</v>
      </c>
      <c r="E128" s="237" t="s">
        <v>162</v>
      </c>
      <c r="F128" s="238" t="s">
        <v>163</v>
      </c>
      <c r="G128" s="239" t="s">
        <v>164</v>
      </c>
      <c r="H128" s="240">
        <v>300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166</v>
      </c>
    </row>
    <row r="129" s="2" customFormat="1">
      <c r="A129" s="38"/>
      <c r="B129" s="39"/>
      <c r="C129" s="40"/>
      <c r="D129" s="250" t="s">
        <v>167</v>
      </c>
      <c r="E129" s="40"/>
      <c r="F129" s="251" t="s">
        <v>168</v>
      </c>
      <c r="G129" s="40"/>
      <c r="H129" s="40"/>
      <c r="I129" s="144"/>
      <c r="J129" s="40"/>
      <c r="K129" s="40"/>
      <c r="L129" s="44"/>
      <c r="M129" s="252"/>
      <c r="N129" s="253"/>
      <c r="O129" s="91"/>
      <c r="P129" s="91"/>
      <c r="Q129" s="91"/>
      <c r="R129" s="91"/>
      <c r="S129" s="91"/>
      <c r="T129" s="92"/>
      <c r="U129" s="38"/>
      <c r="V129" s="38"/>
      <c r="W129" s="38"/>
      <c r="X129" s="38"/>
      <c r="Y129" s="38"/>
      <c r="Z129" s="38"/>
      <c r="AA129" s="38"/>
      <c r="AB129" s="38"/>
      <c r="AC129" s="38"/>
      <c r="AD129" s="38"/>
      <c r="AE129" s="38"/>
      <c r="AT129" s="16" t="s">
        <v>167</v>
      </c>
      <c r="AU129" s="16" t="s">
        <v>21</v>
      </c>
    </row>
    <row r="130" s="2" customFormat="1" ht="16.5" customHeight="1">
      <c r="A130" s="38"/>
      <c r="B130" s="39"/>
      <c r="C130" s="236" t="s">
        <v>21</v>
      </c>
      <c r="D130" s="236" t="s">
        <v>161</v>
      </c>
      <c r="E130" s="237" t="s">
        <v>169</v>
      </c>
      <c r="F130" s="238" t="s">
        <v>170</v>
      </c>
      <c r="G130" s="239" t="s">
        <v>164</v>
      </c>
      <c r="H130" s="240">
        <v>300</v>
      </c>
      <c r="I130" s="241"/>
      <c r="J130" s="242">
        <f>ROUND(I130*H130,2)</f>
        <v>0</v>
      </c>
      <c r="K130" s="243"/>
      <c r="L130" s="44"/>
      <c r="M130" s="244" t="s">
        <v>1</v>
      </c>
      <c r="N130" s="245" t="s">
        <v>46</v>
      </c>
      <c r="O130" s="91"/>
      <c r="P130" s="246">
        <f>O130*H130</f>
        <v>0</v>
      </c>
      <c r="Q130" s="246">
        <v>0.00018000000000000001</v>
      </c>
      <c r="R130" s="246">
        <f>Q130*H130</f>
        <v>0.054000000000000006</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171</v>
      </c>
    </row>
    <row r="131" s="2" customFormat="1">
      <c r="A131" s="38"/>
      <c r="B131" s="39"/>
      <c r="C131" s="40"/>
      <c r="D131" s="250" t="s">
        <v>167</v>
      </c>
      <c r="E131" s="40"/>
      <c r="F131" s="251" t="s">
        <v>172</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6" t="s">
        <v>167</v>
      </c>
      <c r="AU131" s="16" t="s">
        <v>21</v>
      </c>
    </row>
    <row r="132" s="2" customFormat="1" ht="24" customHeight="1">
      <c r="A132" s="38"/>
      <c r="B132" s="39"/>
      <c r="C132" s="236" t="s">
        <v>173</v>
      </c>
      <c r="D132" s="236" t="s">
        <v>161</v>
      </c>
      <c r="E132" s="237" t="s">
        <v>174</v>
      </c>
      <c r="F132" s="238" t="s">
        <v>175</v>
      </c>
      <c r="G132" s="239" t="s">
        <v>176</v>
      </c>
      <c r="H132" s="240">
        <v>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177</v>
      </c>
    </row>
    <row r="133" s="2" customFormat="1">
      <c r="A133" s="38"/>
      <c r="B133" s="39"/>
      <c r="C133" s="40"/>
      <c r="D133" s="250" t="s">
        <v>167</v>
      </c>
      <c r="E133" s="40"/>
      <c r="F133" s="251" t="s">
        <v>178</v>
      </c>
      <c r="G133" s="40"/>
      <c r="H133" s="40"/>
      <c r="I133" s="144"/>
      <c r="J133" s="40"/>
      <c r="K133" s="40"/>
      <c r="L133" s="44"/>
      <c r="M133" s="252"/>
      <c r="N133" s="253"/>
      <c r="O133" s="91"/>
      <c r="P133" s="91"/>
      <c r="Q133" s="91"/>
      <c r="R133" s="91"/>
      <c r="S133" s="91"/>
      <c r="T133" s="92"/>
      <c r="U133" s="38"/>
      <c r="V133" s="38"/>
      <c r="W133" s="38"/>
      <c r="X133" s="38"/>
      <c r="Y133" s="38"/>
      <c r="Z133" s="38"/>
      <c r="AA133" s="38"/>
      <c r="AB133" s="38"/>
      <c r="AC133" s="38"/>
      <c r="AD133" s="38"/>
      <c r="AE133" s="38"/>
      <c r="AT133" s="16" t="s">
        <v>167</v>
      </c>
      <c r="AU133" s="16" t="s">
        <v>21</v>
      </c>
    </row>
    <row r="134" s="2" customFormat="1" ht="24" customHeight="1">
      <c r="A134" s="38"/>
      <c r="B134" s="39"/>
      <c r="C134" s="236" t="s">
        <v>165</v>
      </c>
      <c r="D134" s="236" t="s">
        <v>161</v>
      </c>
      <c r="E134" s="237" t="s">
        <v>179</v>
      </c>
      <c r="F134" s="238" t="s">
        <v>180</v>
      </c>
      <c r="G134" s="239" t="s">
        <v>176</v>
      </c>
      <c r="H134" s="240">
        <v>5</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181</v>
      </c>
    </row>
    <row r="135" s="2" customFormat="1">
      <c r="A135" s="38"/>
      <c r="B135" s="39"/>
      <c r="C135" s="40"/>
      <c r="D135" s="250" t="s">
        <v>167</v>
      </c>
      <c r="E135" s="40"/>
      <c r="F135" s="251" t="s">
        <v>182</v>
      </c>
      <c r="G135" s="40"/>
      <c r="H135" s="40"/>
      <c r="I135" s="144"/>
      <c r="J135" s="40"/>
      <c r="K135" s="40"/>
      <c r="L135" s="44"/>
      <c r="M135" s="252"/>
      <c r="N135" s="253"/>
      <c r="O135" s="91"/>
      <c r="P135" s="91"/>
      <c r="Q135" s="91"/>
      <c r="R135" s="91"/>
      <c r="S135" s="91"/>
      <c r="T135" s="92"/>
      <c r="U135" s="38"/>
      <c r="V135" s="38"/>
      <c r="W135" s="38"/>
      <c r="X135" s="38"/>
      <c r="Y135" s="38"/>
      <c r="Z135" s="38"/>
      <c r="AA135" s="38"/>
      <c r="AB135" s="38"/>
      <c r="AC135" s="38"/>
      <c r="AD135" s="38"/>
      <c r="AE135" s="38"/>
      <c r="AT135" s="16" t="s">
        <v>167</v>
      </c>
      <c r="AU135" s="16" t="s">
        <v>21</v>
      </c>
    </row>
    <row r="136" s="2" customFormat="1" ht="16.5" customHeight="1">
      <c r="A136" s="38"/>
      <c r="B136" s="39"/>
      <c r="C136" s="236" t="s">
        <v>183</v>
      </c>
      <c r="D136" s="236" t="s">
        <v>161</v>
      </c>
      <c r="E136" s="237" t="s">
        <v>184</v>
      </c>
      <c r="F136" s="238" t="s">
        <v>185</v>
      </c>
      <c r="G136" s="239" t="s">
        <v>176</v>
      </c>
      <c r="H136" s="240">
        <v>6</v>
      </c>
      <c r="I136" s="241"/>
      <c r="J136" s="242">
        <f>ROUND(I136*H136,2)</f>
        <v>0</v>
      </c>
      <c r="K136" s="243"/>
      <c r="L136" s="44"/>
      <c r="M136" s="244" t="s">
        <v>1</v>
      </c>
      <c r="N136" s="245" t="s">
        <v>46</v>
      </c>
      <c r="O136" s="91"/>
      <c r="P136" s="246">
        <f>O136*H136</f>
        <v>0</v>
      </c>
      <c r="Q136" s="246">
        <v>9.0000000000000006E-05</v>
      </c>
      <c r="R136" s="246">
        <f>Q136*H136</f>
        <v>0.00054000000000000001</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186</v>
      </c>
    </row>
    <row r="137" s="2" customFormat="1">
      <c r="A137" s="38"/>
      <c r="B137" s="39"/>
      <c r="C137" s="40"/>
      <c r="D137" s="250" t="s">
        <v>167</v>
      </c>
      <c r="E137" s="40"/>
      <c r="F137" s="251" t="s">
        <v>187</v>
      </c>
      <c r="G137" s="40"/>
      <c r="H137" s="40"/>
      <c r="I137" s="144"/>
      <c r="J137" s="40"/>
      <c r="K137" s="40"/>
      <c r="L137" s="44"/>
      <c r="M137" s="252"/>
      <c r="N137" s="253"/>
      <c r="O137" s="91"/>
      <c r="P137" s="91"/>
      <c r="Q137" s="91"/>
      <c r="R137" s="91"/>
      <c r="S137" s="91"/>
      <c r="T137" s="92"/>
      <c r="U137" s="38"/>
      <c r="V137" s="38"/>
      <c r="W137" s="38"/>
      <c r="X137" s="38"/>
      <c r="Y137" s="38"/>
      <c r="Z137" s="38"/>
      <c r="AA137" s="38"/>
      <c r="AB137" s="38"/>
      <c r="AC137" s="38"/>
      <c r="AD137" s="38"/>
      <c r="AE137" s="38"/>
      <c r="AT137" s="16" t="s">
        <v>167</v>
      </c>
      <c r="AU137" s="16" t="s">
        <v>21</v>
      </c>
    </row>
    <row r="138" s="2" customFormat="1" ht="16.5" customHeight="1">
      <c r="A138" s="38"/>
      <c r="B138" s="39"/>
      <c r="C138" s="236" t="s">
        <v>188</v>
      </c>
      <c r="D138" s="236" t="s">
        <v>161</v>
      </c>
      <c r="E138" s="237" t="s">
        <v>189</v>
      </c>
      <c r="F138" s="238" t="s">
        <v>190</v>
      </c>
      <c r="G138" s="239" t="s">
        <v>164</v>
      </c>
      <c r="H138" s="240">
        <v>360</v>
      </c>
      <c r="I138" s="241"/>
      <c r="J138" s="242">
        <f>ROUND(I138*H138,2)</f>
        <v>0</v>
      </c>
      <c r="K138" s="243"/>
      <c r="L138" s="44"/>
      <c r="M138" s="244" t="s">
        <v>1</v>
      </c>
      <c r="N138" s="245" t="s">
        <v>46</v>
      </c>
      <c r="O138" s="91"/>
      <c r="P138" s="246">
        <f>O138*H138</f>
        <v>0</v>
      </c>
      <c r="Q138" s="246">
        <v>0</v>
      </c>
      <c r="R138" s="246">
        <f>Q138*H138</f>
        <v>0</v>
      </c>
      <c r="S138" s="246">
        <v>0.35499999999999998</v>
      </c>
      <c r="T138" s="247">
        <f>S138*H138</f>
        <v>127.8</v>
      </c>
      <c r="U138" s="38"/>
      <c r="V138" s="38"/>
      <c r="W138" s="38"/>
      <c r="X138" s="38"/>
      <c r="Y138" s="38"/>
      <c r="Z138" s="38"/>
      <c r="AA138" s="38"/>
      <c r="AB138" s="38"/>
      <c r="AC138" s="38"/>
      <c r="AD138" s="38"/>
      <c r="AE138" s="38"/>
      <c r="AR138" s="248" t="s">
        <v>165</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191</v>
      </c>
    </row>
    <row r="139" s="2" customFormat="1">
      <c r="A139" s="38"/>
      <c r="B139" s="39"/>
      <c r="C139" s="40"/>
      <c r="D139" s="250" t="s">
        <v>167</v>
      </c>
      <c r="E139" s="40"/>
      <c r="F139" s="251" t="s">
        <v>192</v>
      </c>
      <c r="G139" s="40"/>
      <c r="H139" s="40"/>
      <c r="I139" s="144"/>
      <c r="J139" s="40"/>
      <c r="K139" s="40"/>
      <c r="L139" s="44"/>
      <c r="M139" s="252"/>
      <c r="N139" s="253"/>
      <c r="O139" s="91"/>
      <c r="P139" s="91"/>
      <c r="Q139" s="91"/>
      <c r="R139" s="91"/>
      <c r="S139" s="91"/>
      <c r="T139" s="92"/>
      <c r="U139" s="38"/>
      <c r="V139" s="38"/>
      <c r="W139" s="38"/>
      <c r="X139" s="38"/>
      <c r="Y139" s="38"/>
      <c r="Z139" s="38"/>
      <c r="AA139" s="38"/>
      <c r="AB139" s="38"/>
      <c r="AC139" s="38"/>
      <c r="AD139" s="38"/>
      <c r="AE139" s="38"/>
      <c r="AT139" s="16" t="s">
        <v>167</v>
      </c>
      <c r="AU139" s="16" t="s">
        <v>21</v>
      </c>
    </row>
    <row r="140" s="13" customFormat="1">
      <c r="A140" s="13"/>
      <c r="B140" s="254"/>
      <c r="C140" s="255"/>
      <c r="D140" s="250" t="s">
        <v>193</v>
      </c>
      <c r="E140" s="256" t="s">
        <v>1</v>
      </c>
      <c r="F140" s="257" t="s">
        <v>194</v>
      </c>
      <c r="G140" s="255"/>
      <c r="H140" s="258">
        <v>360</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193</v>
      </c>
      <c r="AU140" s="264" t="s">
        <v>21</v>
      </c>
      <c r="AV140" s="13" t="s">
        <v>21</v>
      </c>
      <c r="AW140" s="13" t="s">
        <v>38</v>
      </c>
      <c r="AX140" s="13" t="s">
        <v>81</v>
      </c>
      <c r="AY140" s="264" t="s">
        <v>159</v>
      </c>
    </row>
    <row r="141" s="14" customFormat="1">
      <c r="A141" s="14"/>
      <c r="B141" s="265"/>
      <c r="C141" s="266"/>
      <c r="D141" s="250" t="s">
        <v>193</v>
      </c>
      <c r="E141" s="267" t="s">
        <v>1</v>
      </c>
      <c r="F141" s="268" t="s">
        <v>195</v>
      </c>
      <c r="G141" s="266"/>
      <c r="H141" s="269">
        <v>360</v>
      </c>
      <c r="I141" s="270"/>
      <c r="J141" s="266"/>
      <c r="K141" s="266"/>
      <c r="L141" s="271"/>
      <c r="M141" s="272"/>
      <c r="N141" s="273"/>
      <c r="O141" s="273"/>
      <c r="P141" s="273"/>
      <c r="Q141" s="273"/>
      <c r="R141" s="273"/>
      <c r="S141" s="273"/>
      <c r="T141" s="274"/>
      <c r="U141" s="14"/>
      <c r="V141" s="14"/>
      <c r="W141" s="14"/>
      <c r="X141" s="14"/>
      <c r="Y141" s="14"/>
      <c r="Z141" s="14"/>
      <c r="AA141" s="14"/>
      <c r="AB141" s="14"/>
      <c r="AC141" s="14"/>
      <c r="AD141" s="14"/>
      <c r="AE141" s="14"/>
      <c r="AT141" s="275" t="s">
        <v>193</v>
      </c>
      <c r="AU141" s="275" t="s">
        <v>21</v>
      </c>
      <c r="AV141" s="14" t="s">
        <v>165</v>
      </c>
      <c r="AW141" s="14" t="s">
        <v>38</v>
      </c>
      <c r="AX141" s="14" t="s">
        <v>89</v>
      </c>
      <c r="AY141" s="275" t="s">
        <v>159</v>
      </c>
    </row>
    <row r="142" s="2" customFormat="1" ht="24" customHeight="1">
      <c r="A142" s="38"/>
      <c r="B142" s="39"/>
      <c r="C142" s="236" t="s">
        <v>196</v>
      </c>
      <c r="D142" s="236" t="s">
        <v>161</v>
      </c>
      <c r="E142" s="237" t="s">
        <v>197</v>
      </c>
      <c r="F142" s="238" t="s">
        <v>198</v>
      </c>
      <c r="G142" s="239" t="s">
        <v>164</v>
      </c>
      <c r="H142" s="240">
        <v>360</v>
      </c>
      <c r="I142" s="241"/>
      <c r="J142" s="242">
        <f>ROUND(I142*H142,2)</f>
        <v>0</v>
      </c>
      <c r="K142" s="243"/>
      <c r="L142" s="44"/>
      <c r="M142" s="244" t="s">
        <v>1</v>
      </c>
      <c r="N142" s="245" t="s">
        <v>46</v>
      </c>
      <c r="O142" s="91"/>
      <c r="P142" s="246">
        <f>O142*H142</f>
        <v>0</v>
      </c>
      <c r="Q142" s="246">
        <v>9.0000000000000006E-05</v>
      </c>
      <c r="R142" s="246">
        <f>Q142*H142</f>
        <v>0.032400000000000005</v>
      </c>
      <c r="S142" s="246">
        <v>0.128</v>
      </c>
      <c r="T142" s="247">
        <f>S142*H142</f>
        <v>46.079999999999998</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199</v>
      </c>
    </row>
    <row r="143" s="2" customFormat="1">
      <c r="A143" s="38"/>
      <c r="B143" s="39"/>
      <c r="C143" s="40"/>
      <c r="D143" s="250" t="s">
        <v>167</v>
      </c>
      <c r="E143" s="40"/>
      <c r="F143" s="251" t="s">
        <v>200</v>
      </c>
      <c r="G143" s="40"/>
      <c r="H143" s="40"/>
      <c r="I143" s="144"/>
      <c r="J143" s="40"/>
      <c r="K143" s="40"/>
      <c r="L143" s="44"/>
      <c r="M143" s="252"/>
      <c r="N143" s="253"/>
      <c r="O143" s="91"/>
      <c r="P143" s="91"/>
      <c r="Q143" s="91"/>
      <c r="R143" s="91"/>
      <c r="S143" s="91"/>
      <c r="T143" s="92"/>
      <c r="U143" s="38"/>
      <c r="V143" s="38"/>
      <c r="W143" s="38"/>
      <c r="X143" s="38"/>
      <c r="Y143" s="38"/>
      <c r="Z143" s="38"/>
      <c r="AA143" s="38"/>
      <c r="AB143" s="38"/>
      <c r="AC143" s="38"/>
      <c r="AD143" s="38"/>
      <c r="AE143" s="38"/>
      <c r="AT143" s="16" t="s">
        <v>167</v>
      </c>
      <c r="AU143" s="16" t="s">
        <v>21</v>
      </c>
    </row>
    <row r="144" s="2" customFormat="1" ht="16.5" customHeight="1">
      <c r="A144" s="38"/>
      <c r="B144" s="39"/>
      <c r="C144" s="236" t="s">
        <v>201</v>
      </c>
      <c r="D144" s="236" t="s">
        <v>161</v>
      </c>
      <c r="E144" s="237" t="s">
        <v>202</v>
      </c>
      <c r="F144" s="238" t="s">
        <v>203</v>
      </c>
      <c r="G144" s="239" t="s">
        <v>204</v>
      </c>
      <c r="H144" s="240">
        <v>4</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205</v>
      </c>
    </row>
    <row r="145" s="2" customFormat="1">
      <c r="A145" s="38"/>
      <c r="B145" s="39"/>
      <c r="C145" s="40"/>
      <c r="D145" s="250" t="s">
        <v>167</v>
      </c>
      <c r="E145" s="40"/>
      <c r="F145" s="251" t="s">
        <v>206</v>
      </c>
      <c r="G145" s="40"/>
      <c r="H145" s="40"/>
      <c r="I145" s="144"/>
      <c r="J145" s="40"/>
      <c r="K145" s="40"/>
      <c r="L145" s="44"/>
      <c r="M145" s="252"/>
      <c r="N145" s="253"/>
      <c r="O145" s="91"/>
      <c r="P145" s="91"/>
      <c r="Q145" s="91"/>
      <c r="R145" s="91"/>
      <c r="S145" s="91"/>
      <c r="T145" s="92"/>
      <c r="U145" s="38"/>
      <c r="V145" s="38"/>
      <c r="W145" s="38"/>
      <c r="X145" s="38"/>
      <c r="Y145" s="38"/>
      <c r="Z145" s="38"/>
      <c r="AA145" s="38"/>
      <c r="AB145" s="38"/>
      <c r="AC145" s="38"/>
      <c r="AD145" s="38"/>
      <c r="AE145" s="38"/>
      <c r="AT145" s="16" t="s">
        <v>167</v>
      </c>
      <c r="AU145" s="16" t="s">
        <v>21</v>
      </c>
    </row>
    <row r="146" s="2" customFormat="1" ht="16.5" customHeight="1">
      <c r="A146" s="38"/>
      <c r="B146" s="39"/>
      <c r="C146" s="236" t="s">
        <v>207</v>
      </c>
      <c r="D146" s="236" t="s">
        <v>161</v>
      </c>
      <c r="E146" s="237" t="s">
        <v>208</v>
      </c>
      <c r="F146" s="238" t="s">
        <v>209</v>
      </c>
      <c r="G146" s="239" t="s">
        <v>164</v>
      </c>
      <c r="H146" s="240">
        <v>360</v>
      </c>
      <c r="I146" s="241"/>
      <c r="J146" s="242">
        <f>ROUND(I146*H146,2)</f>
        <v>0</v>
      </c>
      <c r="K146" s="243"/>
      <c r="L146" s="44"/>
      <c r="M146" s="244" t="s">
        <v>1</v>
      </c>
      <c r="N146" s="245" t="s">
        <v>46</v>
      </c>
      <c r="O146" s="91"/>
      <c r="P146" s="246">
        <f>O146*H146</f>
        <v>0</v>
      </c>
      <c r="Q146" s="246">
        <v>0</v>
      </c>
      <c r="R146" s="246">
        <f>Q146*H146</f>
        <v>0</v>
      </c>
      <c r="S146" s="246">
        <v>0.22</v>
      </c>
      <c r="T146" s="247">
        <f>S146*H146</f>
        <v>79.200000000000003</v>
      </c>
      <c r="U146" s="38"/>
      <c r="V146" s="38"/>
      <c r="W146" s="38"/>
      <c r="X146" s="38"/>
      <c r="Y146" s="38"/>
      <c r="Z146" s="38"/>
      <c r="AA146" s="38"/>
      <c r="AB146" s="38"/>
      <c r="AC146" s="38"/>
      <c r="AD146" s="38"/>
      <c r="AE146" s="38"/>
      <c r="AR146" s="248" t="s">
        <v>165</v>
      </c>
      <c r="AT146" s="248" t="s">
        <v>161</v>
      </c>
      <c r="AU146" s="248" t="s">
        <v>21</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210</v>
      </c>
    </row>
    <row r="147" s="13" customFormat="1">
      <c r="A147" s="13"/>
      <c r="B147" s="254"/>
      <c r="C147" s="255"/>
      <c r="D147" s="250" t="s">
        <v>193</v>
      </c>
      <c r="E147" s="256" t="s">
        <v>1</v>
      </c>
      <c r="F147" s="257" t="s">
        <v>211</v>
      </c>
      <c r="G147" s="255"/>
      <c r="H147" s="258">
        <v>180</v>
      </c>
      <c r="I147" s="259"/>
      <c r="J147" s="255"/>
      <c r="K147" s="255"/>
      <c r="L147" s="260"/>
      <c r="M147" s="261"/>
      <c r="N147" s="262"/>
      <c r="O147" s="262"/>
      <c r="P147" s="262"/>
      <c r="Q147" s="262"/>
      <c r="R147" s="262"/>
      <c r="S147" s="262"/>
      <c r="T147" s="263"/>
      <c r="U147" s="13"/>
      <c r="V147" s="13"/>
      <c r="W147" s="13"/>
      <c r="X147" s="13"/>
      <c r="Y147" s="13"/>
      <c r="Z147" s="13"/>
      <c r="AA147" s="13"/>
      <c r="AB147" s="13"/>
      <c r="AC147" s="13"/>
      <c r="AD147" s="13"/>
      <c r="AE147" s="13"/>
      <c r="AT147" s="264" t="s">
        <v>193</v>
      </c>
      <c r="AU147" s="264" t="s">
        <v>21</v>
      </c>
      <c r="AV147" s="13" t="s">
        <v>21</v>
      </c>
      <c r="AW147" s="13" t="s">
        <v>38</v>
      </c>
      <c r="AX147" s="13" t="s">
        <v>81</v>
      </c>
      <c r="AY147" s="264" t="s">
        <v>159</v>
      </c>
    </row>
    <row r="148" s="13" customFormat="1">
      <c r="A148" s="13"/>
      <c r="B148" s="254"/>
      <c r="C148" s="255"/>
      <c r="D148" s="250" t="s">
        <v>193</v>
      </c>
      <c r="E148" s="256" t="s">
        <v>1</v>
      </c>
      <c r="F148" s="257" t="s">
        <v>212</v>
      </c>
      <c r="G148" s="255"/>
      <c r="H148" s="258">
        <v>80</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38</v>
      </c>
      <c r="AX148" s="13" t="s">
        <v>81</v>
      </c>
      <c r="AY148" s="264" t="s">
        <v>159</v>
      </c>
    </row>
    <row r="149" s="13" customFormat="1">
      <c r="A149" s="13"/>
      <c r="B149" s="254"/>
      <c r="C149" s="255"/>
      <c r="D149" s="250" t="s">
        <v>193</v>
      </c>
      <c r="E149" s="256" t="s">
        <v>1</v>
      </c>
      <c r="F149" s="257" t="s">
        <v>213</v>
      </c>
      <c r="G149" s="255"/>
      <c r="H149" s="258">
        <v>80</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193</v>
      </c>
      <c r="AU149" s="264" t="s">
        <v>21</v>
      </c>
      <c r="AV149" s="13" t="s">
        <v>21</v>
      </c>
      <c r="AW149" s="13" t="s">
        <v>38</v>
      </c>
      <c r="AX149" s="13" t="s">
        <v>81</v>
      </c>
      <c r="AY149" s="264" t="s">
        <v>159</v>
      </c>
    </row>
    <row r="150" s="13" customFormat="1">
      <c r="A150" s="13"/>
      <c r="B150" s="254"/>
      <c r="C150" s="255"/>
      <c r="D150" s="250" t="s">
        <v>193</v>
      </c>
      <c r="E150" s="256" t="s">
        <v>1</v>
      </c>
      <c r="F150" s="257" t="s">
        <v>214</v>
      </c>
      <c r="G150" s="255"/>
      <c r="H150" s="258">
        <v>20</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4" customFormat="1">
      <c r="A151" s="14"/>
      <c r="B151" s="265"/>
      <c r="C151" s="266"/>
      <c r="D151" s="250" t="s">
        <v>193</v>
      </c>
      <c r="E151" s="267" t="s">
        <v>1</v>
      </c>
      <c r="F151" s="268" t="s">
        <v>195</v>
      </c>
      <c r="G151" s="266"/>
      <c r="H151" s="269">
        <v>360</v>
      </c>
      <c r="I151" s="270"/>
      <c r="J151" s="266"/>
      <c r="K151" s="266"/>
      <c r="L151" s="271"/>
      <c r="M151" s="272"/>
      <c r="N151" s="273"/>
      <c r="O151" s="273"/>
      <c r="P151" s="273"/>
      <c r="Q151" s="273"/>
      <c r="R151" s="273"/>
      <c r="S151" s="273"/>
      <c r="T151" s="274"/>
      <c r="U151" s="14"/>
      <c r="V151" s="14"/>
      <c r="W151" s="14"/>
      <c r="X151" s="14"/>
      <c r="Y151" s="14"/>
      <c r="Z151" s="14"/>
      <c r="AA151" s="14"/>
      <c r="AB151" s="14"/>
      <c r="AC151" s="14"/>
      <c r="AD151" s="14"/>
      <c r="AE151" s="14"/>
      <c r="AT151" s="275" t="s">
        <v>193</v>
      </c>
      <c r="AU151" s="275" t="s">
        <v>21</v>
      </c>
      <c r="AV151" s="14" t="s">
        <v>165</v>
      </c>
      <c r="AW151" s="14" t="s">
        <v>38</v>
      </c>
      <c r="AX151" s="14" t="s">
        <v>89</v>
      </c>
      <c r="AY151" s="275" t="s">
        <v>159</v>
      </c>
    </row>
    <row r="152" s="2" customFormat="1" ht="24" customHeight="1">
      <c r="A152" s="38"/>
      <c r="B152" s="39"/>
      <c r="C152" s="236" t="s">
        <v>215</v>
      </c>
      <c r="D152" s="236" t="s">
        <v>161</v>
      </c>
      <c r="E152" s="237" t="s">
        <v>216</v>
      </c>
      <c r="F152" s="238" t="s">
        <v>217</v>
      </c>
      <c r="G152" s="239" t="s">
        <v>164</v>
      </c>
      <c r="H152" s="240">
        <v>185</v>
      </c>
      <c r="I152" s="241"/>
      <c r="J152" s="242">
        <f>ROUND(I152*H152,2)</f>
        <v>0</v>
      </c>
      <c r="K152" s="243"/>
      <c r="L152" s="44"/>
      <c r="M152" s="244" t="s">
        <v>1</v>
      </c>
      <c r="N152" s="245" t="s">
        <v>46</v>
      </c>
      <c r="O152" s="91"/>
      <c r="P152" s="246">
        <f>O152*H152</f>
        <v>0</v>
      </c>
      <c r="Q152" s="246">
        <v>0</v>
      </c>
      <c r="R152" s="246">
        <f>Q152*H152</f>
        <v>0</v>
      </c>
      <c r="S152" s="246">
        <v>0.26000000000000001</v>
      </c>
      <c r="T152" s="247">
        <f>S152*H152</f>
        <v>48.100000000000001</v>
      </c>
      <c r="U152" s="38"/>
      <c r="V152" s="38"/>
      <c r="W152" s="38"/>
      <c r="X152" s="38"/>
      <c r="Y152" s="38"/>
      <c r="Z152" s="38"/>
      <c r="AA152" s="38"/>
      <c r="AB152" s="38"/>
      <c r="AC152" s="38"/>
      <c r="AD152" s="38"/>
      <c r="AE152" s="38"/>
      <c r="AR152" s="248" t="s">
        <v>165</v>
      </c>
      <c r="AT152" s="248" t="s">
        <v>161</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218</v>
      </c>
    </row>
    <row r="153" s="2" customFormat="1">
      <c r="A153" s="38"/>
      <c r="B153" s="39"/>
      <c r="C153" s="40"/>
      <c r="D153" s="250" t="s">
        <v>167</v>
      </c>
      <c r="E153" s="40"/>
      <c r="F153" s="251" t="s">
        <v>219</v>
      </c>
      <c r="G153" s="40"/>
      <c r="H153" s="40"/>
      <c r="I153" s="144"/>
      <c r="J153" s="40"/>
      <c r="K153" s="40"/>
      <c r="L153" s="44"/>
      <c r="M153" s="252"/>
      <c r="N153" s="253"/>
      <c r="O153" s="91"/>
      <c r="P153" s="91"/>
      <c r="Q153" s="91"/>
      <c r="R153" s="91"/>
      <c r="S153" s="91"/>
      <c r="T153" s="92"/>
      <c r="U153" s="38"/>
      <c r="V153" s="38"/>
      <c r="W153" s="38"/>
      <c r="X153" s="38"/>
      <c r="Y153" s="38"/>
      <c r="Z153" s="38"/>
      <c r="AA153" s="38"/>
      <c r="AB153" s="38"/>
      <c r="AC153" s="38"/>
      <c r="AD153" s="38"/>
      <c r="AE153" s="38"/>
      <c r="AT153" s="16" t="s">
        <v>167</v>
      </c>
      <c r="AU153" s="16" t="s">
        <v>21</v>
      </c>
    </row>
    <row r="154" s="13" customFormat="1">
      <c r="A154" s="13"/>
      <c r="B154" s="254"/>
      <c r="C154" s="255"/>
      <c r="D154" s="250" t="s">
        <v>193</v>
      </c>
      <c r="E154" s="256" t="s">
        <v>1</v>
      </c>
      <c r="F154" s="257" t="s">
        <v>220</v>
      </c>
      <c r="G154" s="255"/>
      <c r="H154" s="258">
        <v>185</v>
      </c>
      <c r="I154" s="259"/>
      <c r="J154" s="255"/>
      <c r="K154" s="255"/>
      <c r="L154" s="260"/>
      <c r="M154" s="261"/>
      <c r="N154" s="262"/>
      <c r="O154" s="262"/>
      <c r="P154" s="262"/>
      <c r="Q154" s="262"/>
      <c r="R154" s="262"/>
      <c r="S154" s="262"/>
      <c r="T154" s="263"/>
      <c r="U154" s="13"/>
      <c r="V154" s="13"/>
      <c r="W154" s="13"/>
      <c r="X154" s="13"/>
      <c r="Y154" s="13"/>
      <c r="Z154" s="13"/>
      <c r="AA154" s="13"/>
      <c r="AB154" s="13"/>
      <c r="AC154" s="13"/>
      <c r="AD154" s="13"/>
      <c r="AE154" s="13"/>
      <c r="AT154" s="264" t="s">
        <v>193</v>
      </c>
      <c r="AU154" s="264" t="s">
        <v>21</v>
      </c>
      <c r="AV154" s="13" t="s">
        <v>21</v>
      </c>
      <c r="AW154" s="13" t="s">
        <v>38</v>
      </c>
      <c r="AX154" s="13" t="s">
        <v>81</v>
      </c>
      <c r="AY154" s="264" t="s">
        <v>159</v>
      </c>
    </row>
    <row r="155" s="14" customFormat="1">
      <c r="A155" s="14"/>
      <c r="B155" s="265"/>
      <c r="C155" s="266"/>
      <c r="D155" s="250" t="s">
        <v>193</v>
      </c>
      <c r="E155" s="267" t="s">
        <v>1</v>
      </c>
      <c r="F155" s="268" t="s">
        <v>195</v>
      </c>
      <c r="G155" s="266"/>
      <c r="H155" s="269">
        <v>185</v>
      </c>
      <c r="I155" s="270"/>
      <c r="J155" s="266"/>
      <c r="K155" s="266"/>
      <c r="L155" s="271"/>
      <c r="M155" s="272"/>
      <c r="N155" s="273"/>
      <c r="O155" s="273"/>
      <c r="P155" s="273"/>
      <c r="Q155" s="273"/>
      <c r="R155" s="273"/>
      <c r="S155" s="273"/>
      <c r="T155" s="274"/>
      <c r="U155" s="14"/>
      <c r="V155" s="14"/>
      <c r="W155" s="14"/>
      <c r="X155" s="14"/>
      <c r="Y155" s="14"/>
      <c r="Z155" s="14"/>
      <c r="AA155" s="14"/>
      <c r="AB155" s="14"/>
      <c r="AC155" s="14"/>
      <c r="AD155" s="14"/>
      <c r="AE155" s="14"/>
      <c r="AT155" s="275" t="s">
        <v>193</v>
      </c>
      <c r="AU155" s="275" t="s">
        <v>21</v>
      </c>
      <c r="AV155" s="14" t="s">
        <v>165</v>
      </c>
      <c r="AW155" s="14" t="s">
        <v>38</v>
      </c>
      <c r="AX155" s="14" t="s">
        <v>89</v>
      </c>
      <c r="AY155" s="275" t="s">
        <v>159</v>
      </c>
    </row>
    <row r="156" s="2" customFormat="1" ht="24" customHeight="1">
      <c r="A156" s="38"/>
      <c r="B156" s="39"/>
      <c r="C156" s="236" t="s">
        <v>221</v>
      </c>
      <c r="D156" s="236" t="s">
        <v>161</v>
      </c>
      <c r="E156" s="237" t="s">
        <v>222</v>
      </c>
      <c r="F156" s="238" t="s">
        <v>223</v>
      </c>
      <c r="G156" s="239" t="s">
        <v>164</v>
      </c>
      <c r="H156" s="240">
        <v>185</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224</v>
      </c>
    </row>
    <row r="157" s="2" customFormat="1">
      <c r="A157" s="38"/>
      <c r="B157" s="39"/>
      <c r="C157" s="40"/>
      <c r="D157" s="250" t="s">
        <v>167</v>
      </c>
      <c r="E157" s="40"/>
      <c r="F157" s="251" t="s">
        <v>225</v>
      </c>
      <c r="G157" s="40"/>
      <c r="H157" s="40"/>
      <c r="I157" s="144"/>
      <c r="J157" s="40"/>
      <c r="K157" s="40"/>
      <c r="L157" s="44"/>
      <c r="M157" s="252"/>
      <c r="N157" s="253"/>
      <c r="O157" s="91"/>
      <c r="P157" s="91"/>
      <c r="Q157" s="91"/>
      <c r="R157" s="91"/>
      <c r="S157" s="91"/>
      <c r="T157" s="92"/>
      <c r="U157" s="38"/>
      <c r="V157" s="38"/>
      <c r="W157" s="38"/>
      <c r="X157" s="38"/>
      <c r="Y157" s="38"/>
      <c r="Z157" s="38"/>
      <c r="AA157" s="38"/>
      <c r="AB157" s="38"/>
      <c r="AC157" s="38"/>
      <c r="AD157" s="38"/>
      <c r="AE157" s="38"/>
      <c r="AT157" s="16" t="s">
        <v>167</v>
      </c>
      <c r="AU157" s="16" t="s">
        <v>21</v>
      </c>
    </row>
    <row r="158" s="13" customFormat="1">
      <c r="A158" s="13"/>
      <c r="B158" s="254"/>
      <c r="C158" s="255"/>
      <c r="D158" s="250" t="s">
        <v>193</v>
      </c>
      <c r="E158" s="256" t="s">
        <v>1</v>
      </c>
      <c r="F158" s="257" t="s">
        <v>220</v>
      </c>
      <c r="G158" s="255"/>
      <c r="H158" s="258">
        <v>185</v>
      </c>
      <c r="I158" s="259"/>
      <c r="J158" s="255"/>
      <c r="K158" s="255"/>
      <c r="L158" s="260"/>
      <c r="M158" s="261"/>
      <c r="N158" s="262"/>
      <c r="O158" s="262"/>
      <c r="P158" s="262"/>
      <c r="Q158" s="262"/>
      <c r="R158" s="262"/>
      <c r="S158" s="262"/>
      <c r="T158" s="263"/>
      <c r="U158" s="13"/>
      <c r="V158" s="13"/>
      <c r="W158" s="13"/>
      <c r="X158" s="13"/>
      <c r="Y158" s="13"/>
      <c r="Z158" s="13"/>
      <c r="AA158" s="13"/>
      <c r="AB158" s="13"/>
      <c r="AC158" s="13"/>
      <c r="AD158" s="13"/>
      <c r="AE158" s="13"/>
      <c r="AT158" s="264" t="s">
        <v>193</v>
      </c>
      <c r="AU158" s="264" t="s">
        <v>21</v>
      </c>
      <c r="AV158" s="13" t="s">
        <v>21</v>
      </c>
      <c r="AW158" s="13" t="s">
        <v>38</v>
      </c>
      <c r="AX158" s="13" t="s">
        <v>89</v>
      </c>
      <c r="AY158" s="264" t="s">
        <v>159</v>
      </c>
    </row>
    <row r="159" s="2" customFormat="1" ht="16.5" customHeight="1">
      <c r="A159" s="38"/>
      <c r="B159" s="39"/>
      <c r="C159" s="236" t="s">
        <v>226</v>
      </c>
      <c r="D159" s="236" t="s">
        <v>161</v>
      </c>
      <c r="E159" s="237" t="s">
        <v>227</v>
      </c>
      <c r="F159" s="238" t="s">
        <v>228</v>
      </c>
      <c r="G159" s="239" t="s">
        <v>229</v>
      </c>
      <c r="H159" s="240">
        <v>45</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230</v>
      </c>
    </row>
    <row r="160" s="13" customFormat="1">
      <c r="A160" s="13"/>
      <c r="B160" s="254"/>
      <c r="C160" s="255"/>
      <c r="D160" s="250" t="s">
        <v>193</v>
      </c>
      <c r="E160" s="256" t="s">
        <v>1</v>
      </c>
      <c r="F160" s="257" t="s">
        <v>231</v>
      </c>
      <c r="G160" s="255"/>
      <c r="H160" s="258">
        <v>45</v>
      </c>
      <c r="I160" s="259"/>
      <c r="J160" s="255"/>
      <c r="K160" s="255"/>
      <c r="L160" s="260"/>
      <c r="M160" s="261"/>
      <c r="N160" s="262"/>
      <c r="O160" s="262"/>
      <c r="P160" s="262"/>
      <c r="Q160" s="262"/>
      <c r="R160" s="262"/>
      <c r="S160" s="262"/>
      <c r="T160" s="263"/>
      <c r="U160" s="13"/>
      <c r="V160" s="13"/>
      <c r="W160" s="13"/>
      <c r="X160" s="13"/>
      <c r="Y160" s="13"/>
      <c r="Z160" s="13"/>
      <c r="AA160" s="13"/>
      <c r="AB160" s="13"/>
      <c r="AC160" s="13"/>
      <c r="AD160" s="13"/>
      <c r="AE160" s="13"/>
      <c r="AT160" s="264" t="s">
        <v>193</v>
      </c>
      <c r="AU160" s="264" t="s">
        <v>21</v>
      </c>
      <c r="AV160" s="13" t="s">
        <v>21</v>
      </c>
      <c r="AW160" s="13" t="s">
        <v>38</v>
      </c>
      <c r="AX160" s="13" t="s">
        <v>89</v>
      </c>
      <c r="AY160" s="264" t="s">
        <v>159</v>
      </c>
    </row>
    <row r="161" s="2" customFormat="1" ht="16.5" customHeight="1">
      <c r="A161" s="38"/>
      <c r="B161" s="39"/>
      <c r="C161" s="236" t="s">
        <v>232</v>
      </c>
      <c r="D161" s="236" t="s">
        <v>161</v>
      </c>
      <c r="E161" s="237" t="s">
        <v>233</v>
      </c>
      <c r="F161" s="238" t="s">
        <v>234</v>
      </c>
      <c r="G161" s="239" t="s">
        <v>229</v>
      </c>
      <c r="H161" s="240">
        <v>105</v>
      </c>
      <c r="I161" s="241"/>
      <c r="J161" s="242">
        <f>ROUND(I161*H161,2)</f>
        <v>0</v>
      </c>
      <c r="K161" s="243"/>
      <c r="L161" s="44"/>
      <c r="M161" s="244" t="s">
        <v>1</v>
      </c>
      <c r="N161" s="245" t="s">
        <v>46</v>
      </c>
      <c r="O161" s="91"/>
      <c r="P161" s="246">
        <f>O161*H161</f>
        <v>0</v>
      </c>
      <c r="Q161" s="246">
        <v>0</v>
      </c>
      <c r="R161" s="246">
        <f>Q161*H161</f>
        <v>0</v>
      </c>
      <c r="S161" s="246">
        <v>0.28999999999999998</v>
      </c>
      <c r="T161" s="247">
        <f>S161*H161</f>
        <v>30.449999999999999</v>
      </c>
      <c r="U161" s="38"/>
      <c r="V161" s="38"/>
      <c r="W161" s="38"/>
      <c r="X161" s="38"/>
      <c r="Y161" s="38"/>
      <c r="Z161" s="38"/>
      <c r="AA161" s="38"/>
      <c r="AB161" s="38"/>
      <c r="AC161" s="38"/>
      <c r="AD161" s="38"/>
      <c r="AE161" s="38"/>
      <c r="AR161" s="248" t="s">
        <v>165</v>
      </c>
      <c r="AT161" s="248" t="s">
        <v>161</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235</v>
      </c>
    </row>
    <row r="162" s="2" customFormat="1">
      <c r="A162" s="38"/>
      <c r="B162" s="39"/>
      <c r="C162" s="40"/>
      <c r="D162" s="250" t="s">
        <v>167</v>
      </c>
      <c r="E162" s="40"/>
      <c r="F162" s="251" t="s">
        <v>236</v>
      </c>
      <c r="G162" s="40"/>
      <c r="H162" s="40"/>
      <c r="I162" s="144"/>
      <c r="J162" s="40"/>
      <c r="K162" s="40"/>
      <c r="L162" s="44"/>
      <c r="M162" s="252"/>
      <c r="N162" s="253"/>
      <c r="O162" s="91"/>
      <c r="P162" s="91"/>
      <c r="Q162" s="91"/>
      <c r="R162" s="91"/>
      <c r="S162" s="91"/>
      <c r="T162" s="92"/>
      <c r="U162" s="38"/>
      <c r="V162" s="38"/>
      <c r="W162" s="38"/>
      <c r="X162" s="38"/>
      <c r="Y162" s="38"/>
      <c r="Z162" s="38"/>
      <c r="AA162" s="38"/>
      <c r="AB162" s="38"/>
      <c r="AC162" s="38"/>
      <c r="AD162" s="38"/>
      <c r="AE162" s="38"/>
      <c r="AT162" s="16" t="s">
        <v>167</v>
      </c>
      <c r="AU162" s="16" t="s">
        <v>21</v>
      </c>
    </row>
    <row r="163" s="13" customFormat="1">
      <c r="A163" s="13"/>
      <c r="B163" s="254"/>
      <c r="C163" s="255"/>
      <c r="D163" s="250" t="s">
        <v>193</v>
      </c>
      <c r="E163" s="256" t="s">
        <v>1</v>
      </c>
      <c r="F163" s="257" t="s">
        <v>237</v>
      </c>
      <c r="G163" s="255"/>
      <c r="H163" s="258">
        <v>10</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193</v>
      </c>
      <c r="AU163" s="264" t="s">
        <v>21</v>
      </c>
      <c r="AV163" s="13" t="s">
        <v>21</v>
      </c>
      <c r="AW163" s="13" t="s">
        <v>38</v>
      </c>
      <c r="AX163" s="13" t="s">
        <v>81</v>
      </c>
      <c r="AY163" s="264" t="s">
        <v>159</v>
      </c>
    </row>
    <row r="164" s="13" customFormat="1">
      <c r="A164" s="13"/>
      <c r="B164" s="254"/>
      <c r="C164" s="255"/>
      <c r="D164" s="250" t="s">
        <v>193</v>
      </c>
      <c r="E164" s="256" t="s">
        <v>1</v>
      </c>
      <c r="F164" s="257" t="s">
        <v>238</v>
      </c>
      <c r="G164" s="255"/>
      <c r="H164" s="258">
        <v>95</v>
      </c>
      <c r="I164" s="259"/>
      <c r="J164" s="255"/>
      <c r="K164" s="255"/>
      <c r="L164" s="260"/>
      <c r="M164" s="261"/>
      <c r="N164" s="262"/>
      <c r="O164" s="262"/>
      <c r="P164" s="262"/>
      <c r="Q164" s="262"/>
      <c r="R164" s="262"/>
      <c r="S164" s="262"/>
      <c r="T164" s="263"/>
      <c r="U164" s="13"/>
      <c r="V164" s="13"/>
      <c r="W164" s="13"/>
      <c r="X164" s="13"/>
      <c r="Y164" s="13"/>
      <c r="Z164" s="13"/>
      <c r="AA164" s="13"/>
      <c r="AB164" s="13"/>
      <c r="AC164" s="13"/>
      <c r="AD164" s="13"/>
      <c r="AE164" s="13"/>
      <c r="AT164" s="264" t="s">
        <v>193</v>
      </c>
      <c r="AU164" s="264" t="s">
        <v>21</v>
      </c>
      <c r="AV164" s="13" t="s">
        <v>21</v>
      </c>
      <c r="AW164" s="13" t="s">
        <v>38</v>
      </c>
      <c r="AX164" s="13" t="s">
        <v>81</v>
      </c>
      <c r="AY164" s="264" t="s">
        <v>159</v>
      </c>
    </row>
    <row r="165" s="14" customFormat="1">
      <c r="A165" s="14"/>
      <c r="B165" s="265"/>
      <c r="C165" s="266"/>
      <c r="D165" s="250" t="s">
        <v>193</v>
      </c>
      <c r="E165" s="267" t="s">
        <v>1</v>
      </c>
      <c r="F165" s="268" t="s">
        <v>195</v>
      </c>
      <c r="G165" s="266"/>
      <c r="H165" s="269">
        <v>105</v>
      </c>
      <c r="I165" s="270"/>
      <c r="J165" s="266"/>
      <c r="K165" s="266"/>
      <c r="L165" s="271"/>
      <c r="M165" s="272"/>
      <c r="N165" s="273"/>
      <c r="O165" s="273"/>
      <c r="P165" s="273"/>
      <c r="Q165" s="273"/>
      <c r="R165" s="273"/>
      <c r="S165" s="273"/>
      <c r="T165" s="274"/>
      <c r="U165" s="14"/>
      <c r="V165" s="14"/>
      <c r="W165" s="14"/>
      <c r="X165" s="14"/>
      <c r="Y165" s="14"/>
      <c r="Z165" s="14"/>
      <c r="AA165" s="14"/>
      <c r="AB165" s="14"/>
      <c r="AC165" s="14"/>
      <c r="AD165" s="14"/>
      <c r="AE165" s="14"/>
      <c r="AT165" s="275" t="s">
        <v>193</v>
      </c>
      <c r="AU165" s="275" t="s">
        <v>21</v>
      </c>
      <c r="AV165" s="14" t="s">
        <v>165</v>
      </c>
      <c r="AW165" s="14" t="s">
        <v>38</v>
      </c>
      <c r="AX165" s="14" t="s">
        <v>89</v>
      </c>
      <c r="AY165" s="275" t="s">
        <v>159</v>
      </c>
    </row>
    <row r="166" s="2" customFormat="1" ht="16.5" customHeight="1">
      <c r="A166" s="38"/>
      <c r="B166" s="39"/>
      <c r="C166" s="236" t="s">
        <v>239</v>
      </c>
      <c r="D166" s="236" t="s">
        <v>161</v>
      </c>
      <c r="E166" s="237" t="s">
        <v>240</v>
      </c>
      <c r="F166" s="238" t="s">
        <v>241</v>
      </c>
      <c r="G166" s="239" t="s">
        <v>204</v>
      </c>
      <c r="H166" s="240">
        <v>134.5</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242</v>
      </c>
    </row>
    <row r="167" s="13" customFormat="1">
      <c r="A167" s="13"/>
      <c r="B167" s="254"/>
      <c r="C167" s="255"/>
      <c r="D167" s="250" t="s">
        <v>193</v>
      </c>
      <c r="E167" s="256" t="s">
        <v>1</v>
      </c>
      <c r="F167" s="257" t="s">
        <v>243</v>
      </c>
      <c r="G167" s="255"/>
      <c r="H167" s="258">
        <v>134.5</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193</v>
      </c>
      <c r="AU167" s="264" t="s">
        <v>21</v>
      </c>
      <c r="AV167" s="13" t="s">
        <v>21</v>
      </c>
      <c r="AW167" s="13" t="s">
        <v>38</v>
      </c>
      <c r="AX167" s="13" t="s">
        <v>81</v>
      </c>
      <c r="AY167" s="264" t="s">
        <v>159</v>
      </c>
    </row>
    <row r="168" s="14" customFormat="1">
      <c r="A168" s="14"/>
      <c r="B168" s="265"/>
      <c r="C168" s="266"/>
      <c r="D168" s="250" t="s">
        <v>193</v>
      </c>
      <c r="E168" s="267" t="s">
        <v>1</v>
      </c>
      <c r="F168" s="268" t="s">
        <v>195</v>
      </c>
      <c r="G168" s="266"/>
      <c r="H168" s="269">
        <v>134.5</v>
      </c>
      <c r="I168" s="270"/>
      <c r="J168" s="266"/>
      <c r="K168" s="266"/>
      <c r="L168" s="271"/>
      <c r="M168" s="272"/>
      <c r="N168" s="273"/>
      <c r="O168" s="273"/>
      <c r="P168" s="273"/>
      <c r="Q168" s="273"/>
      <c r="R168" s="273"/>
      <c r="S168" s="273"/>
      <c r="T168" s="274"/>
      <c r="U168" s="14"/>
      <c r="V168" s="14"/>
      <c r="W168" s="14"/>
      <c r="X168" s="14"/>
      <c r="Y168" s="14"/>
      <c r="Z168" s="14"/>
      <c r="AA168" s="14"/>
      <c r="AB168" s="14"/>
      <c r="AC168" s="14"/>
      <c r="AD168" s="14"/>
      <c r="AE168" s="14"/>
      <c r="AT168" s="275" t="s">
        <v>193</v>
      </c>
      <c r="AU168" s="275" t="s">
        <v>21</v>
      </c>
      <c r="AV168" s="14" t="s">
        <v>165</v>
      </c>
      <c r="AW168" s="14" t="s">
        <v>38</v>
      </c>
      <c r="AX168" s="14" t="s">
        <v>89</v>
      </c>
      <c r="AY168" s="275" t="s">
        <v>159</v>
      </c>
    </row>
    <row r="169" s="2" customFormat="1" ht="24" customHeight="1">
      <c r="A169" s="38"/>
      <c r="B169" s="39"/>
      <c r="C169" s="236" t="s">
        <v>8</v>
      </c>
      <c r="D169" s="236" t="s">
        <v>161</v>
      </c>
      <c r="E169" s="237" t="s">
        <v>244</v>
      </c>
      <c r="F169" s="238" t="s">
        <v>245</v>
      </c>
      <c r="G169" s="239" t="s">
        <v>204</v>
      </c>
      <c r="H169" s="240">
        <v>1125</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246</v>
      </c>
    </row>
    <row r="170" s="13" customFormat="1">
      <c r="A170" s="13"/>
      <c r="B170" s="254"/>
      <c r="C170" s="255"/>
      <c r="D170" s="250" t="s">
        <v>193</v>
      </c>
      <c r="E170" s="256" t="s">
        <v>1</v>
      </c>
      <c r="F170" s="257" t="s">
        <v>247</v>
      </c>
      <c r="G170" s="255"/>
      <c r="H170" s="258">
        <v>869</v>
      </c>
      <c r="I170" s="259"/>
      <c r="J170" s="255"/>
      <c r="K170" s="255"/>
      <c r="L170" s="260"/>
      <c r="M170" s="261"/>
      <c r="N170" s="262"/>
      <c r="O170" s="262"/>
      <c r="P170" s="262"/>
      <c r="Q170" s="262"/>
      <c r="R170" s="262"/>
      <c r="S170" s="262"/>
      <c r="T170" s="263"/>
      <c r="U170" s="13"/>
      <c r="V170" s="13"/>
      <c r="W170" s="13"/>
      <c r="X170" s="13"/>
      <c r="Y170" s="13"/>
      <c r="Z170" s="13"/>
      <c r="AA170" s="13"/>
      <c r="AB170" s="13"/>
      <c r="AC170" s="13"/>
      <c r="AD170" s="13"/>
      <c r="AE170" s="13"/>
      <c r="AT170" s="264" t="s">
        <v>193</v>
      </c>
      <c r="AU170" s="264" t="s">
        <v>21</v>
      </c>
      <c r="AV170" s="13" t="s">
        <v>21</v>
      </c>
      <c r="AW170" s="13" t="s">
        <v>38</v>
      </c>
      <c r="AX170" s="13" t="s">
        <v>81</v>
      </c>
      <c r="AY170" s="264" t="s">
        <v>159</v>
      </c>
    </row>
    <row r="171" s="13" customFormat="1">
      <c r="A171" s="13"/>
      <c r="B171" s="254"/>
      <c r="C171" s="255"/>
      <c r="D171" s="250" t="s">
        <v>193</v>
      </c>
      <c r="E171" s="256" t="s">
        <v>1</v>
      </c>
      <c r="F171" s="257" t="s">
        <v>248</v>
      </c>
      <c r="G171" s="255"/>
      <c r="H171" s="258">
        <v>256</v>
      </c>
      <c r="I171" s="259"/>
      <c r="J171" s="255"/>
      <c r="K171" s="255"/>
      <c r="L171" s="260"/>
      <c r="M171" s="261"/>
      <c r="N171" s="262"/>
      <c r="O171" s="262"/>
      <c r="P171" s="262"/>
      <c r="Q171" s="262"/>
      <c r="R171" s="262"/>
      <c r="S171" s="262"/>
      <c r="T171" s="263"/>
      <c r="U171" s="13"/>
      <c r="V171" s="13"/>
      <c r="W171" s="13"/>
      <c r="X171" s="13"/>
      <c r="Y171" s="13"/>
      <c r="Z171" s="13"/>
      <c r="AA171" s="13"/>
      <c r="AB171" s="13"/>
      <c r="AC171" s="13"/>
      <c r="AD171" s="13"/>
      <c r="AE171" s="13"/>
      <c r="AT171" s="264" t="s">
        <v>193</v>
      </c>
      <c r="AU171" s="264" t="s">
        <v>21</v>
      </c>
      <c r="AV171" s="13" t="s">
        <v>21</v>
      </c>
      <c r="AW171" s="13" t="s">
        <v>38</v>
      </c>
      <c r="AX171" s="13" t="s">
        <v>81</v>
      </c>
      <c r="AY171" s="264" t="s">
        <v>159</v>
      </c>
    </row>
    <row r="172" s="14" customFormat="1">
      <c r="A172" s="14"/>
      <c r="B172" s="265"/>
      <c r="C172" s="266"/>
      <c r="D172" s="250" t="s">
        <v>193</v>
      </c>
      <c r="E172" s="267" t="s">
        <v>1</v>
      </c>
      <c r="F172" s="268" t="s">
        <v>195</v>
      </c>
      <c r="G172" s="266"/>
      <c r="H172" s="269">
        <v>1125</v>
      </c>
      <c r="I172" s="270"/>
      <c r="J172" s="266"/>
      <c r="K172" s="266"/>
      <c r="L172" s="271"/>
      <c r="M172" s="272"/>
      <c r="N172" s="273"/>
      <c r="O172" s="273"/>
      <c r="P172" s="273"/>
      <c r="Q172" s="273"/>
      <c r="R172" s="273"/>
      <c r="S172" s="273"/>
      <c r="T172" s="274"/>
      <c r="U172" s="14"/>
      <c r="V172" s="14"/>
      <c r="W172" s="14"/>
      <c r="X172" s="14"/>
      <c r="Y172" s="14"/>
      <c r="Z172" s="14"/>
      <c r="AA172" s="14"/>
      <c r="AB172" s="14"/>
      <c r="AC172" s="14"/>
      <c r="AD172" s="14"/>
      <c r="AE172" s="14"/>
      <c r="AT172" s="275" t="s">
        <v>193</v>
      </c>
      <c r="AU172" s="275" t="s">
        <v>21</v>
      </c>
      <c r="AV172" s="14" t="s">
        <v>165</v>
      </c>
      <c r="AW172" s="14" t="s">
        <v>38</v>
      </c>
      <c r="AX172" s="14" t="s">
        <v>89</v>
      </c>
      <c r="AY172" s="275" t="s">
        <v>159</v>
      </c>
    </row>
    <row r="173" s="2" customFormat="1" ht="24" customHeight="1">
      <c r="A173" s="38"/>
      <c r="B173" s="39"/>
      <c r="C173" s="236" t="s">
        <v>249</v>
      </c>
      <c r="D173" s="236" t="s">
        <v>161</v>
      </c>
      <c r="E173" s="237" t="s">
        <v>250</v>
      </c>
      <c r="F173" s="238" t="s">
        <v>251</v>
      </c>
      <c r="G173" s="239" t="s">
        <v>204</v>
      </c>
      <c r="H173" s="240">
        <v>1125</v>
      </c>
      <c r="I173" s="241"/>
      <c r="J173" s="242">
        <f>ROUND(I173*H173,2)</f>
        <v>0</v>
      </c>
      <c r="K173" s="243"/>
      <c r="L173" s="44"/>
      <c r="M173" s="244" t="s">
        <v>1</v>
      </c>
      <c r="N173" s="245" t="s">
        <v>46</v>
      </c>
      <c r="O173" s="91"/>
      <c r="P173" s="246">
        <f>O173*H173</f>
        <v>0</v>
      </c>
      <c r="Q173" s="246">
        <v>0</v>
      </c>
      <c r="R173" s="246">
        <f>Q173*H173</f>
        <v>0</v>
      </c>
      <c r="S173" s="246">
        <v>0</v>
      </c>
      <c r="T173" s="247">
        <f>S173*H173</f>
        <v>0</v>
      </c>
      <c r="U173" s="38"/>
      <c r="V173" s="38"/>
      <c r="W173" s="38"/>
      <c r="X173" s="38"/>
      <c r="Y173" s="38"/>
      <c r="Z173" s="38"/>
      <c r="AA173" s="38"/>
      <c r="AB173" s="38"/>
      <c r="AC173" s="38"/>
      <c r="AD173" s="38"/>
      <c r="AE173" s="38"/>
      <c r="AR173" s="248" t="s">
        <v>165</v>
      </c>
      <c r="AT173" s="248" t="s">
        <v>161</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252</v>
      </c>
    </row>
    <row r="174" s="2" customFormat="1" ht="24" customHeight="1">
      <c r="A174" s="38"/>
      <c r="B174" s="39"/>
      <c r="C174" s="236" t="s">
        <v>253</v>
      </c>
      <c r="D174" s="236" t="s">
        <v>161</v>
      </c>
      <c r="E174" s="237" t="s">
        <v>254</v>
      </c>
      <c r="F174" s="238" t="s">
        <v>255</v>
      </c>
      <c r="G174" s="239" t="s">
        <v>204</v>
      </c>
      <c r="H174" s="240">
        <v>24</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256</v>
      </c>
    </row>
    <row r="175" s="13" customFormat="1">
      <c r="A175" s="13"/>
      <c r="B175" s="254"/>
      <c r="C175" s="255"/>
      <c r="D175" s="250" t="s">
        <v>193</v>
      </c>
      <c r="E175" s="256" t="s">
        <v>1</v>
      </c>
      <c r="F175" s="257" t="s">
        <v>257</v>
      </c>
      <c r="G175" s="255"/>
      <c r="H175" s="258">
        <v>24</v>
      </c>
      <c r="I175" s="259"/>
      <c r="J175" s="255"/>
      <c r="K175" s="255"/>
      <c r="L175" s="260"/>
      <c r="M175" s="261"/>
      <c r="N175" s="262"/>
      <c r="O175" s="262"/>
      <c r="P175" s="262"/>
      <c r="Q175" s="262"/>
      <c r="R175" s="262"/>
      <c r="S175" s="262"/>
      <c r="T175" s="263"/>
      <c r="U175" s="13"/>
      <c r="V175" s="13"/>
      <c r="W175" s="13"/>
      <c r="X175" s="13"/>
      <c r="Y175" s="13"/>
      <c r="Z175" s="13"/>
      <c r="AA175" s="13"/>
      <c r="AB175" s="13"/>
      <c r="AC175" s="13"/>
      <c r="AD175" s="13"/>
      <c r="AE175" s="13"/>
      <c r="AT175" s="264" t="s">
        <v>193</v>
      </c>
      <c r="AU175" s="264" t="s">
        <v>21</v>
      </c>
      <c r="AV175" s="13" t="s">
        <v>21</v>
      </c>
      <c r="AW175" s="13" t="s">
        <v>38</v>
      </c>
      <c r="AX175" s="13" t="s">
        <v>81</v>
      </c>
      <c r="AY175" s="264" t="s">
        <v>159</v>
      </c>
    </row>
    <row r="176" s="14" customFormat="1">
      <c r="A176" s="14"/>
      <c r="B176" s="265"/>
      <c r="C176" s="266"/>
      <c r="D176" s="250" t="s">
        <v>193</v>
      </c>
      <c r="E176" s="267" t="s">
        <v>1</v>
      </c>
      <c r="F176" s="268" t="s">
        <v>195</v>
      </c>
      <c r="G176" s="266"/>
      <c r="H176" s="269">
        <v>24</v>
      </c>
      <c r="I176" s="270"/>
      <c r="J176" s="266"/>
      <c r="K176" s="266"/>
      <c r="L176" s="271"/>
      <c r="M176" s="272"/>
      <c r="N176" s="273"/>
      <c r="O176" s="273"/>
      <c r="P176" s="273"/>
      <c r="Q176" s="273"/>
      <c r="R176" s="273"/>
      <c r="S176" s="273"/>
      <c r="T176" s="274"/>
      <c r="U176" s="14"/>
      <c r="V176" s="14"/>
      <c r="W176" s="14"/>
      <c r="X176" s="14"/>
      <c r="Y176" s="14"/>
      <c r="Z176" s="14"/>
      <c r="AA176" s="14"/>
      <c r="AB176" s="14"/>
      <c r="AC176" s="14"/>
      <c r="AD176" s="14"/>
      <c r="AE176" s="14"/>
      <c r="AT176" s="275" t="s">
        <v>193</v>
      </c>
      <c r="AU176" s="275" t="s">
        <v>21</v>
      </c>
      <c r="AV176" s="14" t="s">
        <v>165</v>
      </c>
      <c r="AW176" s="14" t="s">
        <v>38</v>
      </c>
      <c r="AX176" s="14" t="s">
        <v>89</v>
      </c>
      <c r="AY176" s="275" t="s">
        <v>159</v>
      </c>
    </row>
    <row r="177" s="2" customFormat="1" ht="24" customHeight="1">
      <c r="A177" s="38"/>
      <c r="B177" s="39"/>
      <c r="C177" s="236" t="s">
        <v>258</v>
      </c>
      <c r="D177" s="236" t="s">
        <v>161</v>
      </c>
      <c r="E177" s="237" t="s">
        <v>259</v>
      </c>
      <c r="F177" s="238" t="s">
        <v>260</v>
      </c>
      <c r="G177" s="239" t="s">
        <v>204</v>
      </c>
      <c r="H177" s="240">
        <v>24</v>
      </c>
      <c r="I177" s="241"/>
      <c r="J177" s="242">
        <f>ROUND(I177*H177,2)</f>
        <v>0</v>
      </c>
      <c r="K177" s="243"/>
      <c r="L177" s="44"/>
      <c r="M177" s="244" t="s">
        <v>1</v>
      </c>
      <c r="N177" s="245" t="s">
        <v>46</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165</v>
      </c>
      <c r="AT177" s="248" t="s">
        <v>161</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261</v>
      </c>
    </row>
    <row r="178" s="2" customFormat="1" ht="24" customHeight="1">
      <c r="A178" s="38"/>
      <c r="B178" s="39"/>
      <c r="C178" s="236" t="s">
        <v>262</v>
      </c>
      <c r="D178" s="236" t="s">
        <v>161</v>
      </c>
      <c r="E178" s="237" t="s">
        <v>263</v>
      </c>
      <c r="F178" s="238" t="s">
        <v>264</v>
      </c>
      <c r="G178" s="239" t="s">
        <v>204</v>
      </c>
      <c r="H178" s="240">
        <v>120</v>
      </c>
      <c r="I178" s="241"/>
      <c r="J178" s="242">
        <f>ROUND(I178*H178,2)</f>
        <v>0</v>
      </c>
      <c r="K178" s="243"/>
      <c r="L178" s="44"/>
      <c r="M178" s="244" t="s">
        <v>1</v>
      </c>
      <c r="N178" s="245" t="s">
        <v>46</v>
      </c>
      <c r="O178" s="91"/>
      <c r="P178" s="246">
        <f>O178*H178</f>
        <v>0</v>
      </c>
      <c r="Q178" s="246">
        <v>0</v>
      </c>
      <c r="R178" s="246">
        <f>Q178*H178</f>
        <v>0</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265</v>
      </c>
    </row>
    <row r="179" s="2" customFormat="1" ht="24" customHeight="1">
      <c r="A179" s="38"/>
      <c r="B179" s="39"/>
      <c r="C179" s="236" t="s">
        <v>266</v>
      </c>
      <c r="D179" s="236" t="s">
        <v>161</v>
      </c>
      <c r="E179" s="237" t="s">
        <v>267</v>
      </c>
      <c r="F179" s="238" t="s">
        <v>268</v>
      </c>
      <c r="G179" s="239" t="s">
        <v>204</v>
      </c>
      <c r="H179" s="240">
        <v>1249</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269</v>
      </c>
    </row>
    <row r="180" s="13" customFormat="1">
      <c r="A180" s="13"/>
      <c r="B180" s="254"/>
      <c r="C180" s="255"/>
      <c r="D180" s="250" t="s">
        <v>193</v>
      </c>
      <c r="E180" s="256" t="s">
        <v>1</v>
      </c>
      <c r="F180" s="257" t="s">
        <v>270</v>
      </c>
      <c r="G180" s="255"/>
      <c r="H180" s="258">
        <v>1149</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193</v>
      </c>
      <c r="AU180" s="264" t="s">
        <v>21</v>
      </c>
      <c r="AV180" s="13" t="s">
        <v>21</v>
      </c>
      <c r="AW180" s="13" t="s">
        <v>38</v>
      </c>
      <c r="AX180" s="13" t="s">
        <v>81</v>
      </c>
      <c r="AY180" s="264" t="s">
        <v>159</v>
      </c>
    </row>
    <row r="181" s="13" customFormat="1">
      <c r="A181" s="13"/>
      <c r="B181" s="254"/>
      <c r="C181" s="255"/>
      <c r="D181" s="250" t="s">
        <v>193</v>
      </c>
      <c r="E181" s="256" t="s">
        <v>1</v>
      </c>
      <c r="F181" s="257" t="s">
        <v>271</v>
      </c>
      <c r="G181" s="255"/>
      <c r="H181" s="258">
        <v>100</v>
      </c>
      <c r="I181" s="259"/>
      <c r="J181" s="255"/>
      <c r="K181" s="255"/>
      <c r="L181" s="260"/>
      <c r="M181" s="261"/>
      <c r="N181" s="262"/>
      <c r="O181" s="262"/>
      <c r="P181" s="262"/>
      <c r="Q181" s="262"/>
      <c r="R181" s="262"/>
      <c r="S181" s="262"/>
      <c r="T181" s="263"/>
      <c r="U181" s="13"/>
      <c r="V181" s="13"/>
      <c r="W181" s="13"/>
      <c r="X181" s="13"/>
      <c r="Y181" s="13"/>
      <c r="Z181" s="13"/>
      <c r="AA181" s="13"/>
      <c r="AB181" s="13"/>
      <c r="AC181" s="13"/>
      <c r="AD181" s="13"/>
      <c r="AE181" s="13"/>
      <c r="AT181" s="264" t="s">
        <v>193</v>
      </c>
      <c r="AU181" s="264" t="s">
        <v>21</v>
      </c>
      <c r="AV181" s="13" t="s">
        <v>21</v>
      </c>
      <c r="AW181" s="13" t="s">
        <v>38</v>
      </c>
      <c r="AX181" s="13" t="s">
        <v>81</v>
      </c>
      <c r="AY181" s="264" t="s">
        <v>159</v>
      </c>
    </row>
    <row r="182" s="14" customFormat="1">
      <c r="A182" s="14"/>
      <c r="B182" s="265"/>
      <c r="C182" s="266"/>
      <c r="D182" s="250" t="s">
        <v>193</v>
      </c>
      <c r="E182" s="267" t="s">
        <v>1</v>
      </c>
      <c r="F182" s="268" t="s">
        <v>195</v>
      </c>
      <c r="G182" s="266"/>
      <c r="H182" s="269">
        <v>1249</v>
      </c>
      <c r="I182" s="270"/>
      <c r="J182" s="266"/>
      <c r="K182" s="266"/>
      <c r="L182" s="271"/>
      <c r="M182" s="272"/>
      <c r="N182" s="273"/>
      <c r="O182" s="273"/>
      <c r="P182" s="273"/>
      <c r="Q182" s="273"/>
      <c r="R182" s="273"/>
      <c r="S182" s="273"/>
      <c r="T182" s="274"/>
      <c r="U182" s="14"/>
      <c r="V182" s="14"/>
      <c r="W182" s="14"/>
      <c r="X182" s="14"/>
      <c r="Y182" s="14"/>
      <c r="Z182" s="14"/>
      <c r="AA182" s="14"/>
      <c r="AB182" s="14"/>
      <c r="AC182" s="14"/>
      <c r="AD182" s="14"/>
      <c r="AE182" s="14"/>
      <c r="AT182" s="275" t="s">
        <v>193</v>
      </c>
      <c r="AU182" s="275" t="s">
        <v>21</v>
      </c>
      <c r="AV182" s="14" t="s">
        <v>165</v>
      </c>
      <c r="AW182" s="14" t="s">
        <v>38</v>
      </c>
      <c r="AX182" s="14" t="s">
        <v>89</v>
      </c>
      <c r="AY182" s="275" t="s">
        <v>159</v>
      </c>
    </row>
    <row r="183" s="2" customFormat="1" ht="24" customHeight="1">
      <c r="A183" s="38"/>
      <c r="B183" s="39"/>
      <c r="C183" s="236" t="s">
        <v>7</v>
      </c>
      <c r="D183" s="236" t="s">
        <v>161</v>
      </c>
      <c r="E183" s="237" t="s">
        <v>272</v>
      </c>
      <c r="F183" s="238" t="s">
        <v>273</v>
      </c>
      <c r="G183" s="239" t="s">
        <v>204</v>
      </c>
      <c r="H183" s="240">
        <v>24980</v>
      </c>
      <c r="I183" s="241"/>
      <c r="J183" s="242">
        <f>ROUND(I183*H183,2)</f>
        <v>0</v>
      </c>
      <c r="K183" s="243"/>
      <c r="L183" s="44"/>
      <c r="M183" s="244" t="s">
        <v>1</v>
      </c>
      <c r="N183" s="245" t="s">
        <v>46</v>
      </c>
      <c r="O183" s="91"/>
      <c r="P183" s="246">
        <f>O183*H183</f>
        <v>0</v>
      </c>
      <c r="Q183" s="246">
        <v>0</v>
      </c>
      <c r="R183" s="246">
        <f>Q183*H183</f>
        <v>0</v>
      </c>
      <c r="S183" s="246">
        <v>0</v>
      </c>
      <c r="T183" s="247">
        <f>S183*H183</f>
        <v>0</v>
      </c>
      <c r="U183" s="38"/>
      <c r="V183" s="38"/>
      <c r="W183" s="38"/>
      <c r="X183" s="38"/>
      <c r="Y183" s="38"/>
      <c r="Z183" s="38"/>
      <c r="AA183" s="38"/>
      <c r="AB183" s="38"/>
      <c r="AC183" s="38"/>
      <c r="AD183" s="38"/>
      <c r="AE183" s="38"/>
      <c r="AR183" s="248" t="s">
        <v>165</v>
      </c>
      <c r="AT183" s="248" t="s">
        <v>161</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274</v>
      </c>
    </row>
    <row r="184" s="13" customFormat="1">
      <c r="A184" s="13"/>
      <c r="B184" s="254"/>
      <c r="C184" s="255"/>
      <c r="D184" s="250" t="s">
        <v>193</v>
      </c>
      <c r="E184" s="256" t="s">
        <v>1</v>
      </c>
      <c r="F184" s="257" t="s">
        <v>275</v>
      </c>
      <c r="G184" s="255"/>
      <c r="H184" s="258">
        <v>24980</v>
      </c>
      <c r="I184" s="259"/>
      <c r="J184" s="255"/>
      <c r="K184" s="255"/>
      <c r="L184" s="260"/>
      <c r="M184" s="261"/>
      <c r="N184" s="262"/>
      <c r="O184" s="262"/>
      <c r="P184" s="262"/>
      <c r="Q184" s="262"/>
      <c r="R184" s="262"/>
      <c r="S184" s="262"/>
      <c r="T184" s="263"/>
      <c r="U184" s="13"/>
      <c r="V184" s="13"/>
      <c r="W184" s="13"/>
      <c r="X184" s="13"/>
      <c r="Y184" s="13"/>
      <c r="Z184" s="13"/>
      <c r="AA184" s="13"/>
      <c r="AB184" s="13"/>
      <c r="AC184" s="13"/>
      <c r="AD184" s="13"/>
      <c r="AE184" s="13"/>
      <c r="AT184" s="264" t="s">
        <v>193</v>
      </c>
      <c r="AU184" s="264" t="s">
        <v>21</v>
      </c>
      <c r="AV184" s="13" t="s">
        <v>21</v>
      </c>
      <c r="AW184" s="13" t="s">
        <v>38</v>
      </c>
      <c r="AX184" s="13" t="s">
        <v>81</v>
      </c>
      <c r="AY184" s="264" t="s">
        <v>159</v>
      </c>
    </row>
    <row r="185" s="14" customFormat="1">
      <c r="A185" s="14"/>
      <c r="B185" s="265"/>
      <c r="C185" s="266"/>
      <c r="D185" s="250" t="s">
        <v>193</v>
      </c>
      <c r="E185" s="267" t="s">
        <v>1</v>
      </c>
      <c r="F185" s="268" t="s">
        <v>195</v>
      </c>
      <c r="G185" s="266"/>
      <c r="H185" s="269">
        <v>24980</v>
      </c>
      <c r="I185" s="270"/>
      <c r="J185" s="266"/>
      <c r="K185" s="266"/>
      <c r="L185" s="271"/>
      <c r="M185" s="272"/>
      <c r="N185" s="273"/>
      <c r="O185" s="273"/>
      <c r="P185" s="273"/>
      <c r="Q185" s="273"/>
      <c r="R185" s="273"/>
      <c r="S185" s="273"/>
      <c r="T185" s="274"/>
      <c r="U185" s="14"/>
      <c r="V185" s="14"/>
      <c r="W185" s="14"/>
      <c r="X185" s="14"/>
      <c r="Y185" s="14"/>
      <c r="Z185" s="14"/>
      <c r="AA185" s="14"/>
      <c r="AB185" s="14"/>
      <c r="AC185" s="14"/>
      <c r="AD185" s="14"/>
      <c r="AE185" s="14"/>
      <c r="AT185" s="275" t="s">
        <v>193</v>
      </c>
      <c r="AU185" s="275" t="s">
        <v>21</v>
      </c>
      <c r="AV185" s="14" t="s">
        <v>165</v>
      </c>
      <c r="AW185" s="14" t="s">
        <v>38</v>
      </c>
      <c r="AX185" s="14" t="s">
        <v>89</v>
      </c>
      <c r="AY185" s="275" t="s">
        <v>159</v>
      </c>
    </row>
    <row r="186" s="2" customFormat="1" ht="24" customHeight="1">
      <c r="A186" s="38"/>
      <c r="B186" s="39"/>
      <c r="C186" s="236" t="s">
        <v>276</v>
      </c>
      <c r="D186" s="236" t="s">
        <v>161</v>
      </c>
      <c r="E186" s="237" t="s">
        <v>277</v>
      </c>
      <c r="F186" s="238" t="s">
        <v>278</v>
      </c>
      <c r="G186" s="239" t="s">
        <v>204</v>
      </c>
      <c r="H186" s="240">
        <v>6.3520000000000003</v>
      </c>
      <c r="I186" s="241"/>
      <c r="J186" s="242">
        <f>ROUND(I186*H186,2)</f>
        <v>0</v>
      </c>
      <c r="K186" s="243"/>
      <c r="L186" s="44"/>
      <c r="M186" s="244" t="s">
        <v>1</v>
      </c>
      <c r="N186" s="245" t="s">
        <v>46</v>
      </c>
      <c r="O186" s="91"/>
      <c r="P186" s="246">
        <f>O186*H186</f>
        <v>0</v>
      </c>
      <c r="Q186" s="246">
        <v>0</v>
      </c>
      <c r="R186" s="246">
        <f>Q186*H186</f>
        <v>0</v>
      </c>
      <c r="S186" s="246">
        <v>0</v>
      </c>
      <c r="T186" s="247">
        <f>S186*H186</f>
        <v>0</v>
      </c>
      <c r="U186" s="38"/>
      <c r="V186" s="38"/>
      <c r="W186" s="38"/>
      <c r="X186" s="38"/>
      <c r="Y186" s="38"/>
      <c r="Z186" s="38"/>
      <c r="AA186" s="38"/>
      <c r="AB186" s="38"/>
      <c r="AC186" s="38"/>
      <c r="AD186" s="38"/>
      <c r="AE186" s="38"/>
      <c r="AR186" s="248" t="s">
        <v>165</v>
      </c>
      <c r="AT186" s="248" t="s">
        <v>161</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279</v>
      </c>
    </row>
    <row r="187" s="13" customFormat="1">
      <c r="A187" s="13"/>
      <c r="B187" s="254"/>
      <c r="C187" s="255"/>
      <c r="D187" s="250" t="s">
        <v>193</v>
      </c>
      <c r="E187" s="256" t="s">
        <v>1</v>
      </c>
      <c r="F187" s="257" t="s">
        <v>280</v>
      </c>
      <c r="G187" s="255"/>
      <c r="H187" s="258">
        <v>2.8799999999999999</v>
      </c>
      <c r="I187" s="259"/>
      <c r="J187" s="255"/>
      <c r="K187" s="255"/>
      <c r="L187" s="260"/>
      <c r="M187" s="261"/>
      <c r="N187" s="262"/>
      <c r="O187" s="262"/>
      <c r="P187" s="262"/>
      <c r="Q187" s="262"/>
      <c r="R187" s="262"/>
      <c r="S187" s="262"/>
      <c r="T187" s="263"/>
      <c r="U187" s="13"/>
      <c r="V187" s="13"/>
      <c r="W187" s="13"/>
      <c r="X187" s="13"/>
      <c r="Y187" s="13"/>
      <c r="Z187" s="13"/>
      <c r="AA187" s="13"/>
      <c r="AB187" s="13"/>
      <c r="AC187" s="13"/>
      <c r="AD187" s="13"/>
      <c r="AE187" s="13"/>
      <c r="AT187" s="264" t="s">
        <v>193</v>
      </c>
      <c r="AU187" s="264" t="s">
        <v>21</v>
      </c>
      <c r="AV187" s="13" t="s">
        <v>21</v>
      </c>
      <c r="AW187" s="13" t="s">
        <v>38</v>
      </c>
      <c r="AX187" s="13" t="s">
        <v>81</v>
      </c>
      <c r="AY187" s="264" t="s">
        <v>159</v>
      </c>
    </row>
    <row r="188" s="13" customFormat="1">
      <c r="A188" s="13"/>
      <c r="B188" s="254"/>
      <c r="C188" s="255"/>
      <c r="D188" s="250" t="s">
        <v>193</v>
      </c>
      <c r="E188" s="256" t="s">
        <v>1</v>
      </c>
      <c r="F188" s="257" t="s">
        <v>281</v>
      </c>
      <c r="G188" s="255"/>
      <c r="H188" s="258">
        <v>3.472</v>
      </c>
      <c r="I188" s="259"/>
      <c r="J188" s="255"/>
      <c r="K188" s="255"/>
      <c r="L188" s="260"/>
      <c r="M188" s="261"/>
      <c r="N188" s="262"/>
      <c r="O188" s="262"/>
      <c r="P188" s="262"/>
      <c r="Q188" s="262"/>
      <c r="R188" s="262"/>
      <c r="S188" s="262"/>
      <c r="T188" s="263"/>
      <c r="U188" s="13"/>
      <c r="V188" s="13"/>
      <c r="W188" s="13"/>
      <c r="X188" s="13"/>
      <c r="Y188" s="13"/>
      <c r="Z188" s="13"/>
      <c r="AA188" s="13"/>
      <c r="AB188" s="13"/>
      <c r="AC188" s="13"/>
      <c r="AD188" s="13"/>
      <c r="AE188" s="13"/>
      <c r="AT188" s="264" t="s">
        <v>193</v>
      </c>
      <c r="AU188" s="264" t="s">
        <v>21</v>
      </c>
      <c r="AV188" s="13" t="s">
        <v>21</v>
      </c>
      <c r="AW188" s="13" t="s">
        <v>38</v>
      </c>
      <c r="AX188" s="13" t="s">
        <v>81</v>
      </c>
      <c r="AY188" s="264" t="s">
        <v>159</v>
      </c>
    </row>
    <row r="189" s="14" customFormat="1">
      <c r="A189" s="14"/>
      <c r="B189" s="265"/>
      <c r="C189" s="266"/>
      <c r="D189" s="250" t="s">
        <v>193</v>
      </c>
      <c r="E189" s="267" t="s">
        <v>1</v>
      </c>
      <c r="F189" s="268" t="s">
        <v>195</v>
      </c>
      <c r="G189" s="266"/>
      <c r="H189" s="269">
        <v>6.3520000000000003</v>
      </c>
      <c r="I189" s="270"/>
      <c r="J189" s="266"/>
      <c r="K189" s="266"/>
      <c r="L189" s="271"/>
      <c r="M189" s="272"/>
      <c r="N189" s="273"/>
      <c r="O189" s="273"/>
      <c r="P189" s="273"/>
      <c r="Q189" s="273"/>
      <c r="R189" s="273"/>
      <c r="S189" s="273"/>
      <c r="T189" s="274"/>
      <c r="U189" s="14"/>
      <c r="V189" s="14"/>
      <c r="W189" s="14"/>
      <c r="X189" s="14"/>
      <c r="Y189" s="14"/>
      <c r="Z189" s="14"/>
      <c r="AA189" s="14"/>
      <c r="AB189" s="14"/>
      <c r="AC189" s="14"/>
      <c r="AD189" s="14"/>
      <c r="AE189" s="14"/>
      <c r="AT189" s="275" t="s">
        <v>193</v>
      </c>
      <c r="AU189" s="275" t="s">
        <v>21</v>
      </c>
      <c r="AV189" s="14" t="s">
        <v>165</v>
      </c>
      <c r="AW189" s="14" t="s">
        <v>38</v>
      </c>
      <c r="AX189" s="14" t="s">
        <v>89</v>
      </c>
      <c r="AY189" s="275" t="s">
        <v>159</v>
      </c>
    </row>
    <row r="190" s="2" customFormat="1" ht="24" customHeight="1">
      <c r="A190" s="38"/>
      <c r="B190" s="39"/>
      <c r="C190" s="236" t="s">
        <v>282</v>
      </c>
      <c r="D190" s="236" t="s">
        <v>161</v>
      </c>
      <c r="E190" s="237" t="s">
        <v>283</v>
      </c>
      <c r="F190" s="238" t="s">
        <v>284</v>
      </c>
      <c r="G190" s="239" t="s">
        <v>204</v>
      </c>
      <c r="H190" s="240">
        <v>104</v>
      </c>
      <c r="I190" s="241"/>
      <c r="J190" s="242">
        <f>ROUND(I190*H190,2)</f>
        <v>0</v>
      </c>
      <c r="K190" s="243"/>
      <c r="L190" s="44"/>
      <c r="M190" s="244" t="s">
        <v>1</v>
      </c>
      <c r="N190" s="245" t="s">
        <v>46</v>
      </c>
      <c r="O190" s="91"/>
      <c r="P190" s="246">
        <f>O190*H190</f>
        <v>0</v>
      </c>
      <c r="Q190" s="246">
        <v>0</v>
      </c>
      <c r="R190" s="246">
        <f>Q190*H190</f>
        <v>0</v>
      </c>
      <c r="S190" s="246">
        <v>0</v>
      </c>
      <c r="T190" s="247">
        <f>S190*H190</f>
        <v>0</v>
      </c>
      <c r="U190" s="38"/>
      <c r="V190" s="38"/>
      <c r="W190" s="38"/>
      <c r="X190" s="38"/>
      <c r="Y190" s="38"/>
      <c r="Z190" s="38"/>
      <c r="AA190" s="38"/>
      <c r="AB190" s="38"/>
      <c r="AC190" s="38"/>
      <c r="AD190" s="38"/>
      <c r="AE190" s="38"/>
      <c r="AR190" s="248" t="s">
        <v>165</v>
      </c>
      <c r="AT190" s="248" t="s">
        <v>161</v>
      </c>
      <c r="AU190" s="248" t="s">
        <v>21</v>
      </c>
      <c r="AY190" s="16" t="s">
        <v>159</v>
      </c>
      <c r="BE190" s="249">
        <f>IF(N190="základní",J190,0)</f>
        <v>0</v>
      </c>
      <c r="BF190" s="249">
        <f>IF(N190="snížená",J190,0)</f>
        <v>0</v>
      </c>
      <c r="BG190" s="249">
        <f>IF(N190="zákl. přenesená",J190,0)</f>
        <v>0</v>
      </c>
      <c r="BH190" s="249">
        <f>IF(N190="sníž. přenesená",J190,0)</f>
        <v>0</v>
      </c>
      <c r="BI190" s="249">
        <f>IF(N190="nulová",J190,0)</f>
        <v>0</v>
      </c>
      <c r="BJ190" s="16" t="s">
        <v>89</v>
      </c>
      <c r="BK190" s="249">
        <f>ROUND(I190*H190,2)</f>
        <v>0</v>
      </c>
      <c r="BL190" s="16" t="s">
        <v>165</v>
      </c>
      <c r="BM190" s="248" t="s">
        <v>285</v>
      </c>
    </row>
    <row r="191" s="13" customFormat="1">
      <c r="A191" s="13"/>
      <c r="B191" s="254"/>
      <c r="C191" s="255"/>
      <c r="D191" s="250" t="s">
        <v>193</v>
      </c>
      <c r="E191" s="256" t="s">
        <v>1</v>
      </c>
      <c r="F191" s="257" t="s">
        <v>286</v>
      </c>
      <c r="G191" s="255"/>
      <c r="H191" s="258">
        <v>104</v>
      </c>
      <c r="I191" s="259"/>
      <c r="J191" s="255"/>
      <c r="K191" s="255"/>
      <c r="L191" s="260"/>
      <c r="M191" s="261"/>
      <c r="N191" s="262"/>
      <c r="O191" s="262"/>
      <c r="P191" s="262"/>
      <c r="Q191" s="262"/>
      <c r="R191" s="262"/>
      <c r="S191" s="262"/>
      <c r="T191" s="263"/>
      <c r="U191" s="13"/>
      <c r="V191" s="13"/>
      <c r="W191" s="13"/>
      <c r="X191" s="13"/>
      <c r="Y191" s="13"/>
      <c r="Z191" s="13"/>
      <c r="AA191" s="13"/>
      <c r="AB191" s="13"/>
      <c r="AC191" s="13"/>
      <c r="AD191" s="13"/>
      <c r="AE191" s="13"/>
      <c r="AT191" s="264" t="s">
        <v>193</v>
      </c>
      <c r="AU191" s="264" t="s">
        <v>21</v>
      </c>
      <c r="AV191" s="13" t="s">
        <v>21</v>
      </c>
      <c r="AW191" s="13" t="s">
        <v>38</v>
      </c>
      <c r="AX191" s="13" t="s">
        <v>81</v>
      </c>
      <c r="AY191" s="264" t="s">
        <v>159</v>
      </c>
    </row>
    <row r="192" s="14" customFormat="1">
      <c r="A192" s="14"/>
      <c r="B192" s="265"/>
      <c r="C192" s="266"/>
      <c r="D192" s="250" t="s">
        <v>193</v>
      </c>
      <c r="E192" s="267" t="s">
        <v>1</v>
      </c>
      <c r="F192" s="268" t="s">
        <v>195</v>
      </c>
      <c r="G192" s="266"/>
      <c r="H192" s="269">
        <v>104</v>
      </c>
      <c r="I192" s="270"/>
      <c r="J192" s="266"/>
      <c r="K192" s="266"/>
      <c r="L192" s="271"/>
      <c r="M192" s="272"/>
      <c r="N192" s="273"/>
      <c r="O192" s="273"/>
      <c r="P192" s="273"/>
      <c r="Q192" s="273"/>
      <c r="R192" s="273"/>
      <c r="S192" s="273"/>
      <c r="T192" s="274"/>
      <c r="U192" s="14"/>
      <c r="V192" s="14"/>
      <c r="W192" s="14"/>
      <c r="X192" s="14"/>
      <c r="Y192" s="14"/>
      <c r="Z192" s="14"/>
      <c r="AA192" s="14"/>
      <c r="AB192" s="14"/>
      <c r="AC192" s="14"/>
      <c r="AD192" s="14"/>
      <c r="AE192" s="14"/>
      <c r="AT192" s="275" t="s">
        <v>193</v>
      </c>
      <c r="AU192" s="275" t="s">
        <v>21</v>
      </c>
      <c r="AV192" s="14" t="s">
        <v>165</v>
      </c>
      <c r="AW192" s="14" t="s">
        <v>38</v>
      </c>
      <c r="AX192" s="14" t="s">
        <v>89</v>
      </c>
      <c r="AY192" s="275" t="s">
        <v>159</v>
      </c>
    </row>
    <row r="193" s="2" customFormat="1" ht="16.5" customHeight="1">
      <c r="A193" s="38"/>
      <c r="B193" s="39"/>
      <c r="C193" s="276" t="s">
        <v>287</v>
      </c>
      <c r="D193" s="276" t="s">
        <v>288</v>
      </c>
      <c r="E193" s="277" t="s">
        <v>289</v>
      </c>
      <c r="F193" s="278" t="s">
        <v>290</v>
      </c>
      <c r="G193" s="279" t="s">
        <v>291</v>
      </c>
      <c r="H193" s="280">
        <v>218.40000000000001</v>
      </c>
      <c r="I193" s="281"/>
      <c r="J193" s="282">
        <f>ROUND(I193*H193,2)</f>
        <v>0</v>
      </c>
      <c r="K193" s="283"/>
      <c r="L193" s="284"/>
      <c r="M193" s="285" t="s">
        <v>1</v>
      </c>
      <c r="N193" s="286" t="s">
        <v>46</v>
      </c>
      <c r="O193" s="91"/>
      <c r="P193" s="246">
        <f>O193*H193</f>
        <v>0</v>
      </c>
      <c r="Q193" s="246">
        <v>1</v>
      </c>
      <c r="R193" s="246">
        <f>Q193*H193</f>
        <v>218.40000000000001</v>
      </c>
      <c r="S193" s="246">
        <v>0</v>
      </c>
      <c r="T193" s="247">
        <f>S193*H193</f>
        <v>0</v>
      </c>
      <c r="U193" s="38"/>
      <c r="V193" s="38"/>
      <c r="W193" s="38"/>
      <c r="X193" s="38"/>
      <c r="Y193" s="38"/>
      <c r="Z193" s="38"/>
      <c r="AA193" s="38"/>
      <c r="AB193" s="38"/>
      <c r="AC193" s="38"/>
      <c r="AD193" s="38"/>
      <c r="AE193" s="38"/>
      <c r="AR193" s="248" t="s">
        <v>201</v>
      </c>
      <c r="AT193" s="248" t="s">
        <v>288</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292</v>
      </c>
    </row>
    <row r="194" s="2" customFormat="1">
      <c r="A194" s="38"/>
      <c r="B194" s="39"/>
      <c r="C194" s="40"/>
      <c r="D194" s="250" t="s">
        <v>167</v>
      </c>
      <c r="E194" s="40"/>
      <c r="F194" s="251" t="s">
        <v>293</v>
      </c>
      <c r="G194" s="40"/>
      <c r="H194" s="40"/>
      <c r="I194" s="144"/>
      <c r="J194" s="40"/>
      <c r="K194" s="40"/>
      <c r="L194" s="44"/>
      <c r="M194" s="252"/>
      <c r="N194" s="253"/>
      <c r="O194" s="91"/>
      <c r="P194" s="91"/>
      <c r="Q194" s="91"/>
      <c r="R194" s="91"/>
      <c r="S194" s="91"/>
      <c r="T194" s="92"/>
      <c r="U194" s="38"/>
      <c r="V194" s="38"/>
      <c r="W194" s="38"/>
      <c r="X194" s="38"/>
      <c r="Y194" s="38"/>
      <c r="Z194" s="38"/>
      <c r="AA194" s="38"/>
      <c r="AB194" s="38"/>
      <c r="AC194" s="38"/>
      <c r="AD194" s="38"/>
      <c r="AE194" s="38"/>
      <c r="AT194" s="16" t="s">
        <v>167</v>
      </c>
      <c r="AU194" s="16" t="s">
        <v>21</v>
      </c>
    </row>
    <row r="195" s="13" customFormat="1">
      <c r="A195" s="13"/>
      <c r="B195" s="254"/>
      <c r="C195" s="255"/>
      <c r="D195" s="250" t="s">
        <v>193</v>
      </c>
      <c r="E195" s="256" t="s">
        <v>1</v>
      </c>
      <c r="F195" s="257" t="s">
        <v>294</v>
      </c>
      <c r="G195" s="255"/>
      <c r="H195" s="258">
        <v>218.40000000000001</v>
      </c>
      <c r="I195" s="259"/>
      <c r="J195" s="255"/>
      <c r="K195" s="255"/>
      <c r="L195" s="260"/>
      <c r="M195" s="261"/>
      <c r="N195" s="262"/>
      <c r="O195" s="262"/>
      <c r="P195" s="262"/>
      <c r="Q195" s="262"/>
      <c r="R195" s="262"/>
      <c r="S195" s="262"/>
      <c r="T195" s="263"/>
      <c r="U195" s="13"/>
      <c r="V195" s="13"/>
      <c r="W195" s="13"/>
      <c r="X195" s="13"/>
      <c r="Y195" s="13"/>
      <c r="Z195" s="13"/>
      <c r="AA195" s="13"/>
      <c r="AB195" s="13"/>
      <c r="AC195" s="13"/>
      <c r="AD195" s="13"/>
      <c r="AE195" s="13"/>
      <c r="AT195" s="264" t="s">
        <v>193</v>
      </c>
      <c r="AU195" s="264" t="s">
        <v>21</v>
      </c>
      <c r="AV195" s="13" t="s">
        <v>21</v>
      </c>
      <c r="AW195" s="13" t="s">
        <v>38</v>
      </c>
      <c r="AX195" s="13" t="s">
        <v>81</v>
      </c>
      <c r="AY195" s="264" t="s">
        <v>159</v>
      </c>
    </row>
    <row r="196" s="14" customFormat="1">
      <c r="A196" s="14"/>
      <c r="B196" s="265"/>
      <c r="C196" s="266"/>
      <c r="D196" s="250" t="s">
        <v>193</v>
      </c>
      <c r="E196" s="267" t="s">
        <v>1</v>
      </c>
      <c r="F196" s="268" t="s">
        <v>195</v>
      </c>
      <c r="G196" s="266"/>
      <c r="H196" s="269">
        <v>218.40000000000001</v>
      </c>
      <c r="I196" s="270"/>
      <c r="J196" s="266"/>
      <c r="K196" s="266"/>
      <c r="L196" s="271"/>
      <c r="M196" s="272"/>
      <c r="N196" s="273"/>
      <c r="O196" s="273"/>
      <c r="P196" s="273"/>
      <c r="Q196" s="273"/>
      <c r="R196" s="273"/>
      <c r="S196" s="273"/>
      <c r="T196" s="274"/>
      <c r="U196" s="14"/>
      <c r="V196" s="14"/>
      <c r="W196" s="14"/>
      <c r="X196" s="14"/>
      <c r="Y196" s="14"/>
      <c r="Z196" s="14"/>
      <c r="AA196" s="14"/>
      <c r="AB196" s="14"/>
      <c r="AC196" s="14"/>
      <c r="AD196" s="14"/>
      <c r="AE196" s="14"/>
      <c r="AT196" s="275" t="s">
        <v>193</v>
      </c>
      <c r="AU196" s="275" t="s">
        <v>21</v>
      </c>
      <c r="AV196" s="14" t="s">
        <v>165</v>
      </c>
      <c r="AW196" s="14" t="s">
        <v>38</v>
      </c>
      <c r="AX196" s="14" t="s">
        <v>89</v>
      </c>
      <c r="AY196" s="275" t="s">
        <v>159</v>
      </c>
    </row>
    <row r="197" s="2" customFormat="1" ht="24" customHeight="1">
      <c r="A197" s="38"/>
      <c r="B197" s="39"/>
      <c r="C197" s="236" t="s">
        <v>295</v>
      </c>
      <c r="D197" s="236" t="s">
        <v>161</v>
      </c>
      <c r="E197" s="237" t="s">
        <v>296</v>
      </c>
      <c r="F197" s="238" t="s">
        <v>297</v>
      </c>
      <c r="G197" s="239" t="s">
        <v>164</v>
      </c>
      <c r="H197" s="240">
        <v>100</v>
      </c>
      <c r="I197" s="241"/>
      <c r="J197" s="242">
        <f>ROUND(I197*H197,2)</f>
        <v>0</v>
      </c>
      <c r="K197" s="243"/>
      <c r="L197" s="44"/>
      <c r="M197" s="244" t="s">
        <v>1</v>
      </c>
      <c r="N197" s="245" t="s">
        <v>46</v>
      </c>
      <c r="O197" s="91"/>
      <c r="P197" s="246">
        <f>O197*H197</f>
        <v>0</v>
      </c>
      <c r="Q197" s="246">
        <v>0</v>
      </c>
      <c r="R197" s="246">
        <f>Q197*H197</f>
        <v>0</v>
      </c>
      <c r="S197" s="246">
        <v>0</v>
      </c>
      <c r="T197" s="247">
        <f>S197*H197</f>
        <v>0</v>
      </c>
      <c r="U197" s="38"/>
      <c r="V197" s="38"/>
      <c r="W197" s="38"/>
      <c r="X197" s="38"/>
      <c r="Y197" s="38"/>
      <c r="Z197" s="38"/>
      <c r="AA197" s="38"/>
      <c r="AB197" s="38"/>
      <c r="AC197" s="38"/>
      <c r="AD197" s="38"/>
      <c r="AE197" s="38"/>
      <c r="AR197" s="248" t="s">
        <v>165</v>
      </c>
      <c r="AT197" s="248" t="s">
        <v>161</v>
      </c>
      <c r="AU197" s="248" t="s">
        <v>21</v>
      </c>
      <c r="AY197" s="16" t="s">
        <v>159</v>
      </c>
      <c r="BE197" s="249">
        <f>IF(N197="základní",J197,0)</f>
        <v>0</v>
      </c>
      <c r="BF197" s="249">
        <f>IF(N197="snížená",J197,0)</f>
        <v>0</v>
      </c>
      <c r="BG197" s="249">
        <f>IF(N197="zákl. přenesená",J197,0)</f>
        <v>0</v>
      </c>
      <c r="BH197" s="249">
        <f>IF(N197="sníž. přenesená",J197,0)</f>
        <v>0</v>
      </c>
      <c r="BI197" s="249">
        <f>IF(N197="nulová",J197,0)</f>
        <v>0</v>
      </c>
      <c r="BJ197" s="16" t="s">
        <v>89</v>
      </c>
      <c r="BK197" s="249">
        <f>ROUND(I197*H197,2)</f>
        <v>0</v>
      </c>
      <c r="BL197" s="16" t="s">
        <v>165</v>
      </c>
      <c r="BM197" s="248" t="s">
        <v>298</v>
      </c>
    </row>
    <row r="198" s="2" customFormat="1" ht="24" customHeight="1">
      <c r="A198" s="38"/>
      <c r="B198" s="39"/>
      <c r="C198" s="236" t="s">
        <v>299</v>
      </c>
      <c r="D198" s="236" t="s">
        <v>161</v>
      </c>
      <c r="E198" s="237" t="s">
        <v>300</v>
      </c>
      <c r="F198" s="238" t="s">
        <v>301</v>
      </c>
      <c r="G198" s="239" t="s">
        <v>164</v>
      </c>
      <c r="H198" s="240">
        <v>350</v>
      </c>
      <c r="I198" s="241"/>
      <c r="J198" s="242">
        <f>ROUND(I198*H198,2)</f>
        <v>0</v>
      </c>
      <c r="K198" s="243"/>
      <c r="L198" s="44"/>
      <c r="M198" s="244" t="s">
        <v>1</v>
      </c>
      <c r="N198" s="245" t="s">
        <v>46</v>
      </c>
      <c r="O198" s="91"/>
      <c r="P198" s="246">
        <f>O198*H198</f>
        <v>0</v>
      </c>
      <c r="Q198" s="246">
        <v>0</v>
      </c>
      <c r="R198" s="246">
        <f>Q198*H198</f>
        <v>0</v>
      </c>
      <c r="S198" s="246">
        <v>0</v>
      </c>
      <c r="T198" s="247">
        <f>S198*H198</f>
        <v>0</v>
      </c>
      <c r="U198" s="38"/>
      <c r="V198" s="38"/>
      <c r="W198" s="38"/>
      <c r="X198" s="38"/>
      <c r="Y198" s="38"/>
      <c r="Z198" s="38"/>
      <c r="AA198" s="38"/>
      <c r="AB198" s="38"/>
      <c r="AC198" s="38"/>
      <c r="AD198" s="38"/>
      <c r="AE198" s="38"/>
      <c r="AR198" s="248" t="s">
        <v>165</v>
      </c>
      <c r="AT198" s="248" t="s">
        <v>161</v>
      </c>
      <c r="AU198" s="248" t="s">
        <v>21</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302</v>
      </c>
    </row>
    <row r="199" s="2" customFormat="1" ht="24" customHeight="1">
      <c r="A199" s="38"/>
      <c r="B199" s="39"/>
      <c r="C199" s="236" t="s">
        <v>303</v>
      </c>
      <c r="D199" s="236" t="s">
        <v>161</v>
      </c>
      <c r="E199" s="237" t="s">
        <v>304</v>
      </c>
      <c r="F199" s="238" t="s">
        <v>305</v>
      </c>
      <c r="G199" s="239" t="s">
        <v>164</v>
      </c>
      <c r="H199" s="240">
        <v>410</v>
      </c>
      <c r="I199" s="241"/>
      <c r="J199" s="242">
        <f>ROUND(I199*H199,2)</f>
        <v>0</v>
      </c>
      <c r="K199" s="243"/>
      <c r="L199" s="44"/>
      <c r="M199" s="244" t="s">
        <v>1</v>
      </c>
      <c r="N199" s="245" t="s">
        <v>46</v>
      </c>
      <c r="O199" s="91"/>
      <c r="P199" s="246">
        <f>O199*H199</f>
        <v>0</v>
      </c>
      <c r="Q199" s="246">
        <v>0</v>
      </c>
      <c r="R199" s="246">
        <f>Q199*H199</f>
        <v>0</v>
      </c>
      <c r="S199" s="246">
        <v>0</v>
      </c>
      <c r="T199" s="247">
        <f>S199*H199</f>
        <v>0</v>
      </c>
      <c r="U199" s="38"/>
      <c r="V199" s="38"/>
      <c r="W199" s="38"/>
      <c r="X199" s="38"/>
      <c r="Y199" s="38"/>
      <c r="Z199" s="38"/>
      <c r="AA199" s="38"/>
      <c r="AB199" s="38"/>
      <c r="AC199" s="38"/>
      <c r="AD199" s="38"/>
      <c r="AE199" s="38"/>
      <c r="AR199" s="248" t="s">
        <v>165</v>
      </c>
      <c r="AT199" s="248" t="s">
        <v>161</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306</v>
      </c>
    </row>
    <row r="200" s="2" customFormat="1" ht="24" customHeight="1">
      <c r="A200" s="38"/>
      <c r="B200" s="39"/>
      <c r="C200" s="236" t="s">
        <v>307</v>
      </c>
      <c r="D200" s="236" t="s">
        <v>161</v>
      </c>
      <c r="E200" s="237" t="s">
        <v>308</v>
      </c>
      <c r="F200" s="238" t="s">
        <v>309</v>
      </c>
      <c r="G200" s="239" t="s">
        <v>164</v>
      </c>
      <c r="H200" s="240">
        <v>100</v>
      </c>
      <c r="I200" s="241"/>
      <c r="J200" s="242">
        <f>ROUND(I200*H200,2)</f>
        <v>0</v>
      </c>
      <c r="K200" s="243"/>
      <c r="L200" s="44"/>
      <c r="M200" s="244" t="s">
        <v>1</v>
      </c>
      <c r="N200" s="245" t="s">
        <v>46</v>
      </c>
      <c r="O200" s="91"/>
      <c r="P200" s="246">
        <f>O200*H200</f>
        <v>0</v>
      </c>
      <c r="Q200" s="246">
        <v>0</v>
      </c>
      <c r="R200" s="246">
        <f>Q200*H200</f>
        <v>0</v>
      </c>
      <c r="S200" s="246">
        <v>0</v>
      </c>
      <c r="T200" s="247">
        <f>S200*H200</f>
        <v>0</v>
      </c>
      <c r="U200" s="38"/>
      <c r="V200" s="38"/>
      <c r="W200" s="38"/>
      <c r="X200" s="38"/>
      <c r="Y200" s="38"/>
      <c r="Z200" s="38"/>
      <c r="AA200" s="38"/>
      <c r="AB200" s="38"/>
      <c r="AC200" s="38"/>
      <c r="AD200" s="38"/>
      <c r="AE200" s="38"/>
      <c r="AR200" s="248" t="s">
        <v>165</v>
      </c>
      <c r="AT200" s="248" t="s">
        <v>161</v>
      </c>
      <c r="AU200" s="248" t="s">
        <v>21</v>
      </c>
      <c r="AY200" s="16" t="s">
        <v>159</v>
      </c>
      <c r="BE200" s="249">
        <f>IF(N200="základní",J200,0)</f>
        <v>0</v>
      </c>
      <c r="BF200" s="249">
        <f>IF(N200="snížená",J200,0)</f>
        <v>0</v>
      </c>
      <c r="BG200" s="249">
        <f>IF(N200="zákl. přenesená",J200,0)</f>
        <v>0</v>
      </c>
      <c r="BH200" s="249">
        <f>IF(N200="sníž. přenesená",J200,0)</f>
        <v>0</v>
      </c>
      <c r="BI200" s="249">
        <f>IF(N200="nulová",J200,0)</f>
        <v>0</v>
      </c>
      <c r="BJ200" s="16" t="s">
        <v>89</v>
      </c>
      <c r="BK200" s="249">
        <f>ROUND(I200*H200,2)</f>
        <v>0</v>
      </c>
      <c r="BL200" s="16" t="s">
        <v>165</v>
      </c>
      <c r="BM200" s="248" t="s">
        <v>310</v>
      </c>
    </row>
    <row r="201" s="2" customFormat="1" ht="16.5" customHeight="1">
      <c r="A201" s="38"/>
      <c r="B201" s="39"/>
      <c r="C201" s="276" t="s">
        <v>311</v>
      </c>
      <c r="D201" s="276" t="s">
        <v>288</v>
      </c>
      <c r="E201" s="277" t="s">
        <v>312</v>
      </c>
      <c r="F201" s="278" t="s">
        <v>313</v>
      </c>
      <c r="G201" s="279" t="s">
        <v>314</v>
      </c>
      <c r="H201" s="280">
        <v>13.5</v>
      </c>
      <c r="I201" s="281"/>
      <c r="J201" s="282">
        <f>ROUND(I201*H201,2)</f>
        <v>0</v>
      </c>
      <c r="K201" s="283"/>
      <c r="L201" s="284"/>
      <c r="M201" s="285" t="s">
        <v>1</v>
      </c>
      <c r="N201" s="286" t="s">
        <v>46</v>
      </c>
      <c r="O201" s="91"/>
      <c r="P201" s="246">
        <f>O201*H201</f>
        <v>0</v>
      </c>
      <c r="Q201" s="246">
        <v>0.001</v>
      </c>
      <c r="R201" s="246">
        <f>Q201*H201</f>
        <v>0.0135</v>
      </c>
      <c r="S201" s="246">
        <v>0</v>
      </c>
      <c r="T201" s="247">
        <f>S201*H201</f>
        <v>0</v>
      </c>
      <c r="U201" s="38"/>
      <c r="V201" s="38"/>
      <c r="W201" s="38"/>
      <c r="X201" s="38"/>
      <c r="Y201" s="38"/>
      <c r="Z201" s="38"/>
      <c r="AA201" s="38"/>
      <c r="AB201" s="38"/>
      <c r="AC201" s="38"/>
      <c r="AD201" s="38"/>
      <c r="AE201" s="38"/>
      <c r="AR201" s="248" t="s">
        <v>201</v>
      </c>
      <c r="AT201" s="248" t="s">
        <v>288</v>
      </c>
      <c r="AU201" s="248" t="s">
        <v>21</v>
      </c>
      <c r="AY201" s="16" t="s">
        <v>159</v>
      </c>
      <c r="BE201" s="249">
        <f>IF(N201="základní",J201,0)</f>
        <v>0</v>
      </c>
      <c r="BF201" s="249">
        <f>IF(N201="snížená",J201,0)</f>
        <v>0</v>
      </c>
      <c r="BG201" s="249">
        <f>IF(N201="zákl. přenesená",J201,0)</f>
        <v>0</v>
      </c>
      <c r="BH201" s="249">
        <f>IF(N201="sníž. přenesená",J201,0)</f>
        <v>0</v>
      </c>
      <c r="BI201" s="249">
        <f>IF(N201="nulová",J201,0)</f>
        <v>0</v>
      </c>
      <c r="BJ201" s="16" t="s">
        <v>89</v>
      </c>
      <c r="BK201" s="249">
        <f>ROUND(I201*H201,2)</f>
        <v>0</v>
      </c>
      <c r="BL201" s="16" t="s">
        <v>165</v>
      </c>
      <c r="BM201" s="248" t="s">
        <v>315</v>
      </c>
    </row>
    <row r="202" s="2" customFormat="1">
      <c r="A202" s="38"/>
      <c r="B202" s="39"/>
      <c r="C202" s="40"/>
      <c r="D202" s="250" t="s">
        <v>167</v>
      </c>
      <c r="E202" s="40"/>
      <c r="F202" s="251" t="s">
        <v>316</v>
      </c>
      <c r="G202" s="40"/>
      <c r="H202" s="40"/>
      <c r="I202" s="144"/>
      <c r="J202" s="40"/>
      <c r="K202" s="40"/>
      <c r="L202" s="44"/>
      <c r="M202" s="252"/>
      <c r="N202" s="253"/>
      <c r="O202" s="91"/>
      <c r="P202" s="91"/>
      <c r="Q202" s="91"/>
      <c r="R202" s="91"/>
      <c r="S202" s="91"/>
      <c r="T202" s="92"/>
      <c r="U202" s="38"/>
      <c r="V202" s="38"/>
      <c r="W202" s="38"/>
      <c r="X202" s="38"/>
      <c r="Y202" s="38"/>
      <c r="Z202" s="38"/>
      <c r="AA202" s="38"/>
      <c r="AB202" s="38"/>
      <c r="AC202" s="38"/>
      <c r="AD202" s="38"/>
      <c r="AE202" s="38"/>
      <c r="AT202" s="16" t="s">
        <v>167</v>
      </c>
      <c r="AU202" s="16" t="s">
        <v>21</v>
      </c>
    </row>
    <row r="203" s="13" customFormat="1">
      <c r="A203" s="13"/>
      <c r="B203" s="254"/>
      <c r="C203" s="255"/>
      <c r="D203" s="250" t="s">
        <v>193</v>
      </c>
      <c r="E203" s="256" t="s">
        <v>1</v>
      </c>
      <c r="F203" s="257" t="s">
        <v>317</v>
      </c>
      <c r="G203" s="255"/>
      <c r="H203" s="258">
        <v>13.5</v>
      </c>
      <c r="I203" s="259"/>
      <c r="J203" s="255"/>
      <c r="K203" s="255"/>
      <c r="L203" s="260"/>
      <c r="M203" s="261"/>
      <c r="N203" s="262"/>
      <c r="O203" s="262"/>
      <c r="P203" s="262"/>
      <c r="Q203" s="262"/>
      <c r="R203" s="262"/>
      <c r="S203" s="262"/>
      <c r="T203" s="263"/>
      <c r="U203" s="13"/>
      <c r="V203" s="13"/>
      <c r="W203" s="13"/>
      <c r="X203" s="13"/>
      <c r="Y203" s="13"/>
      <c r="Z203" s="13"/>
      <c r="AA203" s="13"/>
      <c r="AB203" s="13"/>
      <c r="AC203" s="13"/>
      <c r="AD203" s="13"/>
      <c r="AE203" s="13"/>
      <c r="AT203" s="264" t="s">
        <v>193</v>
      </c>
      <c r="AU203" s="264" t="s">
        <v>21</v>
      </c>
      <c r="AV203" s="13" t="s">
        <v>21</v>
      </c>
      <c r="AW203" s="13" t="s">
        <v>38</v>
      </c>
      <c r="AX203" s="13" t="s">
        <v>81</v>
      </c>
      <c r="AY203" s="264" t="s">
        <v>159</v>
      </c>
    </row>
    <row r="204" s="14" customFormat="1">
      <c r="A204" s="14"/>
      <c r="B204" s="265"/>
      <c r="C204" s="266"/>
      <c r="D204" s="250" t="s">
        <v>193</v>
      </c>
      <c r="E204" s="267" t="s">
        <v>1</v>
      </c>
      <c r="F204" s="268" t="s">
        <v>195</v>
      </c>
      <c r="G204" s="266"/>
      <c r="H204" s="269">
        <v>13.5</v>
      </c>
      <c r="I204" s="270"/>
      <c r="J204" s="266"/>
      <c r="K204" s="266"/>
      <c r="L204" s="271"/>
      <c r="M204" s="272"/>
      <c r="N204" s="273"/>
      <c r="O204" s="273"/>
      <c r="P204" s="273"/>
      <c r="Q204" s="273"/>
      <c r="R204" s="273"/>
      <c r="S204" s="273"/>
      <c r="T204" s="274"/>
      <c r="U204" s="14"/>
      <c r="V204" s="14"/>
      <c r="W204" s="14"/>
      <c r="X204" s="14"/>
      <c r="Y204" s="14"/>
      <c r="Z204" s="14"/>
      <c r="AA204" s="14"/>
      <c r="AB204" s="14"/>
      <c r="AC204" s="14"/>
      <c r="AD204" s="14"/>
      <c r="AE204" s="14"/>
      <c r="AT204" s="275" t="s">
        <v>193</v>
      </c>
      <c r="AU204" s="275" t="s">
        <v>21</v>
      </c>
      <c r="AV204" s="14" t="s">
        <v>165</v>
      </c>
      <c r="AW204" s="14" t="s">
        <v>38</v>
      </c>
      <c r="AX204" s="14" t="s">
        <v>89</v>
      </c>
      <c r="AY204" s="275" t="s">
        <v>159</v>
      </c>
    </row>
    <row r="205" s="2" customFormat="1" ht="16.5" customHeight="1">
      <c r="A205" s="38"/>
      <c r="B205" s="39"/>
      <c r="C205" s="236" t="s">
        <v>318</v>
      </c>
      <c r="D205" s="236" t="s">
        <v>161</v>
      </c>
      <c r="E205" s="237" t="s">
        <v>319</v>
      </c>
      <c r="F205" s="238" t="s">
        <v>320</v>
      </c>
      <c r="G205" s="239" t="s">
        <v>164</v>
      </c>
      <c r="H205" s="240">
        <v>1800</v>
      </c>
      <c r="I205" s="241"/>
      <c r="J205" s="242">
        <f>ROUND(I205*H205,2)</f>
        <v>0</v>
      </c>
      <c r="K205" s="243"/>
      <c r="L205" s="44"/>
      <c r="M205" s="244" t="s">
        <v>1</v>
      </c>
      <c r="N205" s="245" t="s">
        <v>46</v>
      </c>
      <c r="O205" s="91"/>
      <c r="P205" s="246">
        <f>O205*H205</f>
        <v>0</v>
      </c>
      <c r="Q205" s="246">
        <v>0</v>
      </c>
      <c r="R205" s="246">
        <f>Q205*H205</f>
        <v>0</v>
      </c>
      <c r="S205" s="246">
        <v>0</v>
      </c>
      <c r="T205" s="247">
        <f>S205*H205</f>
        <v>0</v>
      </c>
      <c r="U205" s="38"/>
      <c r="V205" s="38"/>
      <c r="W205" s="38"/>
      <c r="X205" s="38"/>
      <c r="Y205" s="38"/>
      <c r="Z205" s="38"/>
      <c r="AA205" s="38"/>
      <c r="AB205" s="38"/>
      <c r="AC205" s="38"/>
      <c r="AD205" s="38"/>
      <c r="AE205" s="38"/>
      <c r="AR205" s="248" t="s">
        <v>165</v>
      </c>
      <c r="AT205" s="248" t="s">
        <v>161</v>
      </c>
      <c r="AU205" s="248" t="s">
        <v>21</v>
      </c>
      <c r="AY205" s="16" t="s">
        <v>159</v>
      </c>
      <c r="BE205" s="249">
        <f>IF(N205="základní",J205,0)</f>
        <v>0</v>
      </c>
      <c r="BF205" s="249">
        <f>IF(N205="snížená",J205,0)</f>
        <v>0</v>
      </c>
      <c r="BG205" s="249">
        <f>IF(N205="zákl. přenesená",J205,0)</f>
        <v>0</v>
      </c>
      <c r="BH205" s="249">
        <f>IF(N205="sníž. přenesená",J205,0)</f>
        <v>0</v>
      </c>
      <c r="BI205" s="249">
        <f>IF(N205="nulová",J205,0)</f>
        <v>0</v>
      </c>
      <c r="BJ205" s="16" t="s">
        <v>89</v>
      </c>
      <c r="BK205" s="249">
        <f>ROUND(I205*H205,2)</f>
        <v>0</v>
      </c>
      <c r="BL205" s="16" t="s">
        <v>165</v>
      </c>
      <c r="BM205" s="248" t="s">
        <v>321</v>
      </c>
    </row>
    <row r="206" s="13" customFormat="1">
      <c r="A206" s="13"/>
      <c r="B206" s="254"/>
      <c r="C206" s="255"/>
      <c r="D206" s="250" t="s">
        <v>193</v>
      </c>
      <c r="E206" s="256" t="s">
        <v>1</v>
      </c>
      <c r="F206" s="257" t="s">
        <v>322</v>
      </c>
      <c r="G206" s="255"/>
      <c r="H206" s="258">
        <v>1800</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193</v>
      </c>
      <c r="AU206" s="264" t="s">
        <v>21</v>
      </c>
      <c r="AV206" s="13" t="s">
        <v>21</v>
      </c>
      <c r="AW206" s="13" t="s">
        <v>38</v>
      </c>
      <c r="AX206" s="13" t="s">
        <v>89</v>
      </c>
      <c r="AY206" s="264" t="s">
        <v>159</v>
      </c>
    </row>
    <row r="207" s="12" customFormat="1" ht="22.8" customHeight="1">
      <c r="A207" s="12"/>
      <c r="B207" s="220"/>
      <c r="C207" s="221"/>
      <c r="D207" s="222" t="s">
        <v>80</v>
      </c>
      <c r="E207" s="234" t="s">
        <v>21</v>
      </c>
      <c r="F207" s="234" t="s">
        <v>323</v>
      </c>
      <c r="G207" s="221"/>
      <c r="H207" s="221"/>
      <c r="I207" s="224"/>
      <c r="J207" s="235">
        <f>BK207</f>
        <v>0</v>
      </c>
      <c r="K207" s="221"/>
      <c r="L207" s="226"/>
      <c r="M207" s="227"/>
      <c r="N207" s="228"/>
      <c r="O207" s="228"/>
      <c r="P207" s="229">
        <f>SUM(P208:P217)</f>
        <v>0</v>
      </c>
      <c r="Q207" s="228"/>
      <c r="R207" s="229">
        <f>SUM(R208:R217)</f>
        <v>34.123050000000006</v>
      </c>
      <c r="S207" s="228"/>
      <c r="T207" s="230">
        <f>SUM(T208:T217)</f>
        <v>0</v>
      </c>
      <c r="U207" s="12"/>
      <c r="V207" s="12"/>
      <c r="W207" s="12"/>
      <c r="X207" s="12"/>
      <c r="Y207" s="12"/>
      <c r="Z207" s="12"/>
      <c r="AA207" s="12"/>
      <c r="AB207" s="12"/>
      <c r="AC207" s="12"/>
      <c r="AD207" s="12"/>
      <c r="AE207" s="12"/>
      <c r="AR207" s="231" t="s">
        <v>89</v>
      </c>
      <c r="AT207" s="232" t="s">
        <v>80</v>
      </c>
      <c r="AU207" s="232" t="s">
        <v>89</v>
      </c>
      <c r="AY207" s="231" t="s">
        <v>159</v>
      </c>
      <c r="BK207" s="233">
        <f>SUM(BK208:BK217)</f>
        <v>0</v>
      </c>
    </row>
    <row r="208" s="2" customFormat="1" ht="24" customHeight="1">
      <c r="A208" s="38"/>
      <c r="B208" s="39"/>
      <c r="C208" s="236" t="s">
        <v>324</v>
      </c>
      <c r="D208" s="236" t="s">
        <v>161</v>
      </c>
      <c r="E208" s="237" t="s">
        <v>325</v>
      </c>
      <c r="F208" s="238" t="s">
        <v>326</v>
      </c>
      <c r="G208" s="239" t="s">
        <v>229</v>
      </c>
      <c r="H208" s="240">
        <v>150</v>
      </c>
      <c r="I208" s="241"/>
      <c r="J208" s="242">
        <f>ROUND(I208*H208,2)</f>
        <v>0</v>
      </c>
      <c r="K208" s="243"/>
      <c r="L208" s="44"/>
      <c r="M208" s="244" t="s">
        <v>1</v>
      </c>
      <c r="N208" s="245" t="s">
        <v>46</v>
      </c>
      <c r="O208" s="91"/>
      <c r="P208" s="246">
        <f>O208*H208</f>
        <v>0</v>
      </c>
      <c r="Q208" s="246">
        <v>0.22656999999999999</v>
      </c>
      <c r="R208" s="246">
        <f>Q208*H208</f>
        <v>33.985500000000002</v>
      </c>
      <c r="S208" s="246">
        <v>0</v>
      </c>
      <c r="T208" s="247">
        <f>S208*H208</f>
        <v>0</v>
      </c>
      <c r="U208" s="38"/>
      <c r="V208" s="38"/>
      <c r="W208" s="38"/>
      <c r="X208" s="38"/>
      <c r="Y208" s="38"/>
      <c r="Z208" s="38"/>
      <c r="AA208" s="38"/>
      <c r="AB208" s="38"/>
      <c r="AC208" s="38"/>
      <c r="AD208" s="38"/>
      <c r="AE208" s="38"/>
      <c r="AR208" s="248" t="s">
        <v>165</v>
      </c>
      <c r="AT208" s="248" t="s">
        <v>161</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327</v>
      </c>
    </row>
    <row r="209" s="2" customFormat="1">
      <c r="A209" s="38"/>
      <c r="B209" s="39"/>
      <c r="C209" s="40"/>
      <c r="D209" s="250" t="s">
        <v>167</v>
      </c>
      <c r="E209" s="40"/>
      <c r="F209" s="251" t="s">
        <v>328</v>
      </c>
      <c r="G209" s="40"/>
      <c r="H209" s="40"/>
      <c r="I209" s="144"/>
      <c r="J209" s="40"/>
      <c r="K209" s="40"/>
      <c r="L209" s="44"/>
      <c r="M209" s="252"/>
      <c r="N209" s="253"/>
      <c r="O209" s="91"/>
      <c r="P209" s="91"/>
      <c r="Q209" s="91"/>
      <c r="R209" s="91"/>
      <c r="S209" s="91"/>
      <c r="T209" s="92"/>
      <c r="U209" s="38"/>
      <c r="V209" s="38"/>
      <c r="W209" s="38"/>
      <c r="X209" s="38"/>
      <c r="Y209" s="38"/>
      <c r="Z209" s="38"/>
      <c r="AA209" s="38"/>
      <c r="AB209" s="38"/>
      <c r="AC209" s="38"/>
      <c r="AD209" s="38"/>
      <c r="AE209" s="38"/>
      <c r="AT209" s="16" t="s">
        <v>167</v>
      </c>
      <c r="AU209" s="16" t="s">
        <v>21</v>
      </c>
    </row>
    <row r="210" s="13" customFormat="1">
      <c r="A210" s="13"/>
      <c r="B210" s="254"/>
      <c r="C210" s="255"/>
      <c r="D210" s="250" t="s">
        <v>193</v>
      </c>
      <c r="E210" s="256" t="s">
        <v>1</v>
      </c>
      <c r="F210" s="257" t="s">
        <v>329</v>
      </c>
      <c r="G210" s="255"/>
      <c r="H210" s="258">
        <v>150</v>
      </c>
      <c r="I210" s="259"/>
      <c r="J210" s="255"/>
      <c r="K210" s="255"/>
      <c r="L210" s="260"/>
      <c r="M210" s="261"/>
      <c r="N210" s="262"/>
      <c r="O210" s="262"/>
      <c r="P210" s="262"/>
      <c r="Q210" s="262"/>
      <c r="R210" s="262"/>
      <c r="S210" s="262"/>
      <c r="T210" s="263"/>
      <c r="U210" s="13"/>
      <c r="V210" s="13"/>
      <c r="W210" s="13"/>
      <c r="X210" s="13"/>
      <c r="Y210" s="13"/>
      <c r="Z210" s="13"/>
      <c r="AA210" s="13"/>
      <c r="AB210" s="13"/>
      <c r="AC210" s="13"/>
      <c r="AD210" s="13"/>
      <c r="AE210" s="13"/>
      <c r="AT210" s="264" t="s">
        <v>193</v>
      </c>
      <c r="AU210" s="264" t="s">
        <v>21</v>
      </c>
      <c r="AV210" s="13" t="s">
        <v>21</v>
      </c>
      <c r="AW210" s="13" t="s">
        <v>38</v>
      </c>
      <c r="AX210" s="13" t="s">
        <v>89</v>
      </c>
      <c r="AY210" s="264" t="s">
        <v>159</v>
      </c>
    </row>
    <row r="211" s="2" customFormat="1" ht="24" customHeight="1">
      <c r="A211" s="38"/>
      <c r="B211" s="39"/>
      <c r="C211" s="236" t="s">
        <v>330</v>
      </c>
      <c r="D211" s="236" t="s">
        <v>161</v>
      </c>
      <c r="E211" s="237" t="s">
        <v>331</v>
      </c>
      <c r="F211" s="238" t="s">
        <v>332</v>
      </c>
      <c r="G211" s="239" t="s">
        <v>164</v>
      </c>
      <c r="H211" s="240">
        <v>210</v>
      </c>
      <c r="I211" s="241"/>
      <c r="J211" s="242">
        <f>ROUND(I211*H211,2)</f>
        <v>0</v>
      </c>
      <c r="K211" s="243"/>
      <c r="L211" s="44"/>
      <c r="M211" s="244" t="s">
        <v>1</v>
      </c>
      <c r="N211" s="245" t="s">
        <v>46</v>
      </c>
      <c r="O211" s="91"/>
      <c r="P211" s="246">
        <f>O211*H211</f>
        <v>0</v>
      </c>
      <c r="Q211" s="246">
        <v>0.00031</v>
      </c>
      <c r="R211" s="246">
        <f>Q211*H211</f>
        <v>0.065100000000000005</v>
      </c>
      <c r="S211" s="246">
        <v>0</v>
      </c>
      <c r="T211" s="247">
        <f>S211*H211</f>
        <v>0</v>
      </c>
      <c r="U211" s="38"/>
      <c r="V211" s="38"/>
      <c r="W211" s="38"/>
      <c r="X211" s="38"/>
      <c r="Y211" s="38"/>
      <c r="Z211" s="38"/>
      <c r="AA211" s="38"/>
      <c r="AB211" s="38"/>
      <c r="AC211" s="38"/>
      <c r="AD211" s="38"/>
      <c r="AE211" s="38"/>
      <c r="AR211" s="248" t="s">
        <v>165</v>
      </c>
      <c r="AT211" s="248" t="s">
        <v>161</v>
      </c>
      <c r="AU211" s="248" t="s">
        <v>21</v>
      </c>
      <c r="AY211" s="16" t="s">
        <v>159</v>
      </c>
      <c r="BE211" s="249">
        <f>IF(N211="základní",J211,0)</f>
        <v>0</v>
      </c>
      <c r="BF211" s="249">
        <f>IF(N211="snížená",J211,0)</f>
        <v>0</v>
      </c>
      <c r="BG211" s="249">
        <f>IF(N211="zákl. přenesená",J211,0)</f>
        <v>0</v>
      </c>
      <c r="BH211" s="249">
        <f>IF(N211="sníž. přenesená",J211,0)</f>
        <v>0</v>
      </c>
      <c r="BI211" s="249">
        <f>IF(N211="nulová",J211,0)</f>
        <v>0</v>
      </c>
      <c r="BJ211" s="16" t="s">
        <v>89</v>
      </c>
      <c r="BK211" s="249">
        <f>ROUND(I211*H211,2)</f>
        <v>0</v>
      </c>
      <c r="BL211" s="16" t="s">
        <v>165</v>
      </c>
      <c r="BM211" s="248" t="s">
        <v>333</v>
      </c>
    </row>
    <row r="212" s="13" customFormat="1">
      <c r="A212" s="13"/>
      <c r="B212" s="254"/>
      <c r="C212" s="255"/>
      <c r="D212" s="250" t="s">
        <v>193</v>
      </c>
      <c r="E212" s="256" t="s">
        <v>1</v>
      </c>
      <c r="F212" s="257" t="s">
        <v>334</v>
      </c>
      <c r="G212" s="255"/>
      <c r="H212" s="258">
        <v>210</v>
      </c>
      <c r="I212" s="259"/>
      <c r="J212" s="255"/>
      <c r="K212" s="255"/>
      <c r="L212" s="260"/>
      <c r="M212" s="261"/>
      <c r="N212" s="262"/>
      <c r="O212" s="262"/>
      <c r="P212" s="262"/>
      <c r="Q212" s="262"/>
      <c r="R212" s="262"/>
      <c r="S212" s="262"/>
      <c r="T212" s="263"/>
      <c r="U212" s="13"/>
      <c r="V212" s="13"/>
      <c r="W212" s="13"/>
      <c r="X212" s="13"/>
      <c r="Y212" s="13"/>
      <c r="Z212" s="13"/>
      <c r="AA212" s="13"/>
      <c r="AB212" s="13"/>
      <c r="AC212" s="13"/>
      <c r="AD212" s="13"/>
      <c r="AE212" s="13"/>
      <c r="AT212" s="264" t="s">
        <v>193</v>
      </c>
      <c r="AU212" s="264" t="s">
        <v>21</v>
      </c>
      <c r="AV212" s="13" t="s">
        <v>21</v>
      </c>
      <c r="AW212" s="13" t="s">
        <v>38</v>
      </c>
      <c r="AX212" s="13" t="s">
        <v>81</v>
      </c>
      <c r="AY212" s="264" t="s">
        <v>159</v>
      </c>
    </row>
    <row r="213" s="14" customFormat="1">
      <c r="A213" s="14"/>
      <c r="B213" s="265"/>
      <c r="C213" s="266"/>
      <c r="D213" s="250" t="s">
        <v>193</v>
      </c>
      <c r="E213" s="267" t="s">
        <v>1</v>
      </c>
      <c r="F213" s="268" t="s">
        <v>195</v>
      </c>
      <c r="G213" s="266"/>
      <c r="H213" s="269">
        <v>210</v>
      </c>
      <c r="I213" s="270"/>
      <c r="J213" s="266"/>
      <c r="K213" s="266"/>
      <c r="L213" s="271"/>
      <c r="M213" s="272"/>
      <c r="N213" s="273"/>
      <c r="O213" s="273"/>
      <c r="P213" s="273"/>
      <c r="Q213" s="273"/>
      <c r="R213" s="273"/>
      <c r="S213" s="273"/>
      <c r="T213" s="274"/>
      <c r="U213" s="14"/>
      <c r="V213" s="14"/>
      <c r="W213" s="14"/>
      <c r="X213" s="14"/>
      <c r="Y213" s="14"/>
      <c r="Z213" s="14"/>
      <c r="AA213" s="14"/>
      <c r="AB213" s="14"/>
      <c r="AC213" s="14"/>
      <c r="AD213" s="14"/>
      <c r="AE213" s="14"/>
      <c r="AT213" s="275" t="s">
        <v>193</v>
      </c>
      <c r="AU213" s="275" t="s">
        <v>21</v>
      </c>
      <c r="AV213" s="14" t="s">
        <v>165</v>
      </c>
      <c r="AW213" s="14" t="s">
        <v>38</v>
      </c>
      <c r="AX213" s="14" t="s">
        <v>89</v>
      </c>
      <c r="AY213" s="275" t="s">
        <v>159</v>
      </c>
    </row>
    <row r="214" s="2" customFormat="1" ht="16.5" customHeight="1">
      <c r="A214" s="38"/>
      <c r="B214" s="39"/>
      <c r="C214" s="276" t="s">
        <v>335</v>
      </c>
      <c r="D214" s="276" t="s">
        <v>288</v>
      </c>
      <c r="E214" s="277" t="s">
        <v>336</v>
      </c>
      <c r="F214" s="278" t="s">
        <v>337</v>
      </c>
      <c r="G214" s="279" t="s">
        <v>164</v>
      </c>
      <c r="H214" s="280">
        <v>241.5</v>
      </c>
      <c r="I214" s="281"/>
      <c r="J214" s="282">
        <f>ROUND(I214*H214,2)</f>
        <v>0</v>
      </c>
      <c r="K214" s="283"/>
      <c r="L214" s="284"/>
      <c r="M214" s="285" t="s">
        <v>1</v>
      </c>
      <c r="N214" s="286" t="s">
        <v>46</v>
      </c>
      <c r="O214" s="91"/>
      <c r="P214" s="246">
        <f>O214*H214</f>
        <v>0</v>
      </c>
      <c r="Q214" s="246">
        <v>0.00029999999999999997</v>
      </c>
      <c r="R214" s="246">
        <f>Q214*H214</f>
        <v>0.072450000000000001</v>
      </c>
      <c r="S214" s="246">
        <v>0</v>
      </c>
      <c r="T214" s="247">
        <f>S214*H214</f>
        <v>0</v>
      </c>
      <c r="U214" s="38"/>
      <c r="V214" s="38"/>
      <c r="W214" s="38"/>
      <c r="X214" s="38"/>
      <c r="Y214" s="38"/>
      <c r="Z214" s="38"/>
      <c r="AA214" s="38"/>
      <c r="AB214" s="38"/>
      <c r="AC214" s="38"/>
      <c r="AD214" s="38"/>
      <c r="AE214" s="38"/>
      <c r="AR214" s="248" t="s">
        <v>201</v>
      </c>
      <c r="AT214" s="248" t="s">
        <v>288</v>
      </c>
      <c r="AU214" s="248" t="s">
        <v>21</v>
      </c>
      <c r="AY214" s="16" t="s">
        <v>159</v>
      </c>
      <c r="BE214" s="249">
        <f>IF(N214="základní",J214,0)</f>
        <v>0</v>
      </c>
      <c r="BF214" s="249">
        <f>IF(N214="snížená",J214,0)</f>
        <v>0</v>
      </c>
      <c r="BG214" s="249">
        <f>IF(N214="zákl. přenesená",J214,0)</f>
        <v>0</v>
      </c>
      <c r="BH214" s="249">
        <f>IF(N214="sníž. přenesená",J214,0)</f>
        <v>0</v>
      </c>
      <c r="BI214" s="249">
        <f>IF(N214="nulová",J214,0)</f>
        <v>0</v>
      </c>
      <c r="BJ214" s="16" t="s">
        <v>89</v>
      </c>
      <c r="BK214" s="249">
        <f>ROUND(I214*H214,2)</f>
        <v>0</v>
      </c>
      <c r="BL214" s="16" t="s">
        <v>165</v>
      </c>
      <c r="BM214" s="248" t="s">
        <v>338</v>
      </c>
    </row>
    <row r="215" s="2" customFormat="1">
      <c r="A215" s="38"/>
      <c r="B215" s="39"/>
      <c r="C215" s="40"/>
      <c r="D215" s="250" t="s">
        <v>167</v>
      </c>
      <c r="E215" s="40"/>
      <c r="F215" s="251" t="s">
        <v>339</v>
      </c>
      <c r="G215" s="40"/>
      <c r="H215" s="40"/>
      <c r="I215" s="144"/>
      <c r="J215" s="40"/>
      <c r="K215" s="40"/>
      <c r="L215" s="44"/>
      <c r="M215" s="252"/>
      <c r="N215" s="253"/>
      <c r="O215" s="91"/>
      <c r="P215" s="91"/>
      <c r="Q215" s="91"/>
      <c r="R215" s="91"/>
      <c r="S215" s="91"/>
      <c r="T215" s="92"/>
      <c r="U215" s="38"/>
      <c r="V215" s="38"/>
      <c r="W215" s="38"/>
      <c r="X215" s="38"/>
      <c r="Y215" s="38"/>
      <c r="Z215" s="38"/>
      <c r="AA215" s="38"/>
      <c r="AB215" s="38"/>
      <c r="AC215" s="38"/>
      <c r="AD215" s="38"/>
      <c r="AE215" s="38"/>
      <c r="AT215" s="16" t="s">
        <v>167</v>
      </c>
      <c r="AU215" s="16" t="s">
        <v>21</v>
      </c>
    </row>
    <row r="216" s="13" customFormat="1">
      <c r="A216" s="13"/>
      <c r="B216" s="254"/>
      <c r="C216" s="255"/>
      <c r="D216" s="250" t="s">
        <v>193</v>
      </c>
      <c r="E216" s="256" t="s">
        <v>1</v>
      </c>
      <c r="F216" s="257" t="s">
        <v>340</v>
      </c>
      <c r="G216" s="255"/>
      <c r="H216" s="258">
        <v>241.5</v>
      </c>
      <c r="I216" s="259"/>
      <c r="J216" s="255"/>
      <c r="K216" s="255"/>
      <c r="L216" s="260"/>
      <c r="M216" s="261"/>
      <c r="N216" s="262"/>
      <c r="O216" s="262"/>
      <c r="P216" s="262"/>
      <c r="Q216" s="262"/>
      <c r="R216" s="262"/>
      <c r="S216" s="262"/>
      <c r="T216" s="263"/>
      <c r="U216" s="13"/>
      <c r="V216" s="13"/>
      <c r="W216" s="13"/>
      <c r="X216" s="13"/>
      <c r="Y216" s="13"/>
      <c r="Z216" s="13"/>
      <c r="AA216" s="13"/>
      <c r="AB216" s="13"/>
      <c r="AC216" s="13"/>
      <c r="AD216" s="13"/>
      <c r="AE216" s="13"/>
      <c r="AT216" s="264" t="s">
        <v>193</v>
      </c>
      <c r="AU216" s="264" t="s">
        <v>21</v>
      </c>
      <c r="AV216" s="13" t="s">
        <v>21</v>
      </c>
      <c r="AW216" s="13" t="s">
        <v>38</v>
      </c>
      <c r="AX216" s="13" t="s">
        <v>81</v>
      </c>
      <c r="AY216" s="264" t="s">
        <v>159</v>
      </c>
    </row>
    <row r="217" s="14" customFormat="1">
      <c r="A217" s="14"/>
      <c r="B217" s="265"/>
      <c r="C217" s="266"/>
      <c r="D217" s="250" t="s">
        <v>193</v>
      </c>
      <c r="E217" s="267" t="s">
        <v>1</v>
      </c>
      <c r="F217" s="268" t="s">
        <v>195</v>
      </c>
      <c r="G217" s="266"/>
      <c r="H217" s="269">
        <v>241.5</v>
      </c>
      <c r="I217" s="270"/>
      <c r="J217" s="266"/>
      <c r="K217" s="266"/>
      <c r="L217" s="271"/>
      <c r="M217" s="272"/>
      <c r="N217" s="273"/>
      <c r="O217" s="273"/>
      <c r="P217" s="273"/>
      <c r="Q217" s="273"/>
      <c r="R217" s="273"/>
      <c r="S217" s="273"/>
      <c r="T217" s="274"/>
      <c r="U217" s="14"/>
      <c r="V217" s="14"/>
      <c r="W217" s="14"/>
      <c r="X217" s="14"/>
      <c r="Y217" s="14"/>
      <c r="Z217" s="14"/>
      <c r="AA217" s="14"/>
      <c r="AB217" s="14"/>
      <c r="AC217" s="14"/>
      <c r="AD217" s="14"/>
      <c r="AE217" s="14"/>
      <c r="AT217" s="275" t="s">
        <v>193</v>
      </c>
      <c r="AU217" s="275" t="s">
        <v>21</v>
      </c>
      <c r="AV217" s="14" t="s">
        <v>165</v>
      </c>
      <c r="AW217" s="14" t="s">
        <v>38</v>
      </c>
      <c r="AX217" s="14" t="s">
        <v>89</v>
      </c>
      <c r="AY217" s="275" t="s">
        <v>159</v>
      </c>
    </row>
    <row r="218" s="12" customFormat="1" ht="22.8" customHeight="1">
      <c r="A218" s="12"/>
      <c r="B218" s="220"/>
      <c r="C218" s="221"/>
      <c r="D218" s="222" t="s">
        <v>80</v>
      </c>
      <c r="E218" s="234" t="s">
        <v>173</v>
      </c>
      <c r="F218" s="234" t="s">
        <v>341</v>
      </c>
      <c r="G218" s="221"/>
      <c r="H218" s="221"/>
      <c r="I218" s="224"/>
      <c r="J218" s="235">
        <f>BK218</f>
        <v>0</v>
      </c>
      <c r="K218" s="221"/>
      <c r="L218" s="226"/>
      <c r="M218" s="227"/>
      <c r="N218" s="228"/>
      <c r="O218" s="228"/>
      <c r="P218" s="229">
        <f>SUM(P219:P228)</f>
        <v>0</v>
      </c>
      <c r="Q218" s="228"/>
      <c r="R218" s="229">
        <f>SUM(R219:R228)</f>
        <v>0.047699999999999992</v>
      </c>
      <c r="S218" s="228"/>
      <c r="T218" s="230">
        <f>SUM(T219:T228)</f>
        <v>0</v>
      </c>
      <c r="U218" s="12"/>
      <c r="V218" s="12"/>
      <c r="W218" s="12"/>
      <c r="X218" s="12"/>
      <c r="Y218" s="12"/>
      <c r="Z218" s="12"/>
      <c r="AA218" s="12"/>
      <c r="AB218" s="12"/>
      <c r="AC218" s="12"/>
      <c r="AD218" s="12"/>
      <c r="AE218" s="12"/>
      <c r="AR218" s="231" t="s">
        <v>89</v>
      </c>
      <c r="AT218" s="232" t="s">
        <v>80</v>
      </c>
      <c r="AU218" s="232" t="s">
        <v>89</v>
      </c>
      <c r="AY218" s="231" t="s">
        <v>159</v>
      </c>
      <c r="BK218" s="233">
        <f>SUM(BK219:BK228)</f>
        <v>0</v>
      </c>
    </row>
    <row r="219" s="2" customFormat="1" ht="24" customHeight="1">
      <c r="A219" s="38"/>
      <c r="B219" s="39"/>
      <c r="C219" s="236" t="s">
        <v>342</v>
      </c>
      <c r="D219" s="236" t="s">
        <v>161</v>
      </c>
      <c r="E219" s="237" t="s">
        <v>343</v>
      </c>
      <c r="F219" s="238" t="s">
        <v>344</v>
      </c>
      <c r="G219" s="239" t="s">
        <v>176</v>
      </c>
      <c r="H219" s="240">
        <v>4</v>
      </c>
      <c r="I219" s="241"/>
      <c r="J219" s="242">
        <f>ROUND(I219*H219,2)</f>
        <v>0</v>
      </c>
      <c r="K219" s="243"/>
      <c r="L219" s="44"/>
      <c r="M219" s="244" t="s">
        <v>1</v>
      </c>
      <c r="N219" s="245" t="s">
        <v>46</v>
      </c>
      <c r="O219" s="91"/>
      <c r="P219" s="246">
        <f>O219*H219</f>
        <v>0</v>
      </c>
      <c r="Q219" s="246">
        <v>0</v>
      </c>
      <c r="R219" s="246">
        <f>Q219*H219</f>
        <v>0</v>
      </c>
      <c r="S219" s="246">
        <v>0</v>
      </c>
      <c r="T219" s="247">
        <f>S219*H219</f>
        <v>0</v>
      </c>
      <c r="U219" s="38"/>
      <c r="V219" s="38"/>
      <c r="W219" s="38"/>
      <c r="X219" s="38"/>
      <c r="Y219" s="38"/>
      <c r="Z219" s="38"/>
      <c r="AA219" s="38"/>
      <c r="AB219" s="38"/>
      <c r="AC219" s="38"/>
      <c r="AD219" s="38"/>
      <c r="AE219" s="38"/>
      <c r="AR219" s="248" t="s">
        <v>165</v>
      </c>
      <c r="AT219" s="248" t="s">
        <v>161</v>
      </c>
      <c r="AU219" s="248" t="s">
        <v>21</v>
      </c>
      <c r="AY219" s="16" t="s">
        <v>159</v>
      </c>
      <c r="BE219" s="249">
        <f>IF(N219="základní",J219,0)</f>
        <v>0</v>
      </c>
      <c r="BF219" s="249">
        <f>IF(N219="snížená",J219,0)</f>
        <v>0</v>
      </c>
      <c r="BG219" s="249">
        <f>IF(N219="zákl. přenesená",J219,0)</f>
        <v>0</v>
      </c>
      <c r="BH219" s="249">
        <f>IF(N219="sníž. přenesená",J219,0)</f>
        <v>0</v>
      </c>
      <c r="BI219" s="249">
        <f>IF(N219="nulová",J219,0)</f>
        <v>0</v>
      </c>
      <c r="BJ219" s="16" t="s">
        <v>89</v>
      </c>
      <c r="BK219" s="249">
        <f>ROUND(I219*H219,2)</f>
        <v>0</v>
      </c>
      <c r="BL219" s="16" t="s">
        <v>165</v>
      </c>
      <c r="BM219" s="248" t="s">
        <v>345</v>
      </c>
    </row>
    <row r="220" s="13" customFormat="1">
      <c r="A220" s="13"/>
      <c r="B220" s="254"/>
      <c r="C220" s="255"/>
      <c r="D220" s="250" t="s">
        <v>193</v>
      </c>
      <c r="E220" s="256" t="s">
        <v>1</v>
      </c>
      <c r="F220" s="257" t="s">
        <v>346</v>
      </c>
      <c r="G220" s="255"/>
      <c r="H220" s="258">
        <v>4</v>
      </c>
      <c r="I220" s="259"/>
      <c r="J220" s="255"/>
      <c r="K220" s="255"/>
      <c r="L220" s="260"/>
      <c r="M220" s="261"/>
      <c r="N220" s="262"/>
      <c r="O220" s="262"/>
      <c r="P220" s="262"/>
      <c r="Q220" s="262"/>
      <c r="R220" s="262"/>
      <c r="S220" s="262"/>
      <c r="T220" s="263"/>
      <c r="U220" s="13"/>
      <c r="V220" s="13"/>
      <c r="W220" s="13"/>
      <c r="X220" s="13"/>
      <c r="Y220" s="13"/>
      <c r="Z220" s="13"/>
      <c r="AA220" s="13"/>
      <c r="AB220" s="13"/>
      <c r="AC220" s="13"/>
      <c r="AD220" s="13"/>
      <c r="AE220" s="13"/>
      <c r="AT220" s="264" t="s">
        <v>193</v>
      </c>
      <c r="AU220" s="264" t="s">
        <v>21</v>
      </c>
      <c r="AV220" s="13" t="s">
        <v>21</v>
      </c>
      <c r="AW220" s="13" t="s">
        <v>38</v>
      </c>
      <c r="AX220" s="13" t="s">
        <v>89</v>
      </c>
      <c r="AY220" s="264" t="s">
        <v>159</v>
      </c>
    </row>
    <row r="221" s="2" customFormat="1" ht="24" customHeight="1">
      <c r="A221" s="38"/>
      <c r="B221" s="39"/>
      <c r="C221" s="276" t="s">
        <v>347</v>
      </c>
      <c r="D221" s="276" t="s">
        <v>288</v>
      </c>
      <c r="E221" s="277" t="s">
        <v>348</v>
      </c>
      <c r="F221" s="278" t="s">
        <v>349</v>
      </c>
      <c r="G221" s="279" t="s">
        <v>176</v>
      </c>
      <c r="H221" s="280">
        <v>4</v>
      </c>
      <c r="I221" s="281"/>
      <c r="J221" s="282">
        <f>ROUND(I221*H221,2)</f>
        <v>0</v>
      </c>
      <c r="K221" s="283"/>
      <c r="L221" s="284"/>
      <c r="M221" s="285" t="s">
        <v>1</v>
      </c>
      <c r="N221" s="286" t="s">
        <v>46</v>
      </c>
      <c r="O221" s="91"/>
      <c r="P221" s="246">
        <f>O221*H221</f>
        <v>0</v>
      </c>
      <c r="Q221" s="246">
        <v>0.0023999999999999998</v>
      </c>
      <c r="R221" s="246">
        <f>Q221*H221</f>
        <v>0.0095999999999999992</v>
      </c>
      <c r="S221" s="246">
        <v>0</v>
      </c>
      <c r="T221" s="247">
        <f>S221*H221</f>
        <v>0</v>
      </c>
      <c r="U221" s="38"/>
      <c r="V221" s="38"/>
      <c r="W221" s="38"/>
      <c r="X221" s="38"/>
      <c r="Y221" s="38"/>
      <c r="Z221" s="38"/>
      <c r="AA221" s="38"/>
      <c r="AB221" s="38"/>
      <c r="AC221" s="38"/>
      <c r="AD221" s="38"/>
      <c r="AE221" s="38"/>
      <c r="AR221" s="248" t="s">
        <v>201</v>
      </c>
      <c r="AT221" s="248" t="s">
        <v>288</v>
      </c>
      <c r="AU221" s="248" t="s">
        <v>21</v>
      </c>
      <c r="AY221" s="16" t="s">
        <v>159</v>
      </c>
      <c r="BE221" s="249">
        <f>IF(N221="základní",J221,0)</f>
        <v>0</v>
      </c>
      <c r="BF221" s="249">
        <f>IF(N221="snížená",J221,0)</f>
        <v>0</v>
      </c>
      <c r="BG221" s="249">
        <f>IF(N221="zákl. přenesená",J221,0)</f>
        <v>0</v>
      </c>
      <c r="BH221" s="249">
        <f>IF(N221="sníž. přenesená",J221,0)</f>
        <v>0</v>
      </c>
      <c r="BI221" s="249">
        <f>IF(N221="nulová",J221,0)</f>
        <v>0</v>
      </c>
      <c r="BJ221" s="16" t="s">
        <v>89</v>
      </c>
      <c r="BK221" s="249">
        <f>ROUND(I221*H221,2)</f>
        <v>0</v>
      </c>
      <c r="BL221" s="16" t="s">
        <v>165</v>
      </c>
      <c r="BM221" s="248" t="s">
        <v>350</v>
      </c>
    </row>
    <row r="222" s="13" customFormat="1">
      <c r="A222" s="13"/>
      <c r="B222" s="254"/>
      <c r="C222" s="255"/>
      <c r="D222" s="250" t="s">
        <v>193</v>
      </c>
      <c r="E222" s="256" t="s">
        <v>1</v>
      </c>
      <c r="F222" s="257" t="s">
        <v>346</v>
      </c>
      <c r="G222" s="255"/>
      <c r="H222" s="258">
        <v>4</v>
      </c>
      <c r="I222" s="259"/>
      <c r="J222" s="255"/>
      <c r="K222" s="255"/>
      <c r="L222" s="260"/>
      <c r="M222" s="261"/>
      <c r="N222" s="262"/>
      <c r="O222" s="262"/>
      <c r="P222" s="262"/>
      <c r="Q222" s="262"/>
      <c r="R222" s="262"/>
      <c r="S222" s="262"/>
      <c r="T222" s="263"/>
      <c r="U222" s="13"/>
      <c r="V222" s="13"/>
      <c r="W222" s="13"/>
      <c r="X222" s="13"/>
      <c r="Y222" s="13"/>
      <c r="Z222" s="13"/>
      <c r="AA222" s="13"/>
      <c r="AB222" s="13"/>
      <c r="AC222" s="13"/>
      <c r="AD222" s="13"/>
      <c r="AE222" s="13"/>
      <c r="AT222" s="264" t="s">
        <v>193</v>
      </c>
      <c r="AU222" s="264" t="s">
        <v>21</v>
      </c>
      <c r="AV222" s="13" t="s">
        <v>21</v>
      </c>
      <c r="AW222" s="13" t="s">
        <v>38</v>
      </c>
      <c r="AX222" s="13" t="s">
        <v>89</v>
      </c>
      <c r="AY222" s="264" t="s">
        <v>159</v>
      </c>
    </row>
    <row r="223" s="2" customFormat="1" ht="24" customHeight="1">
      <c r="A223" s="38"/>
      <c r="B223" s="39"/>
      <c r="C223" s="236" t="s">
        <v>351</v>
      </c>
      <c r="D223" s="236" t="s">
        <v>161</v>
      </c>
      <c r="E223" s="237" t="s">
        <v>352</v>
      </c>
      <c r="F223" s="238" t="s">
        <v>353</v>
      </c>
      <c r="G223" s="239" t="s">
        <v>229</v>
      </c>
      <c r="H223" s="240">
        <v>15</v>
      </c>
      <c r="I223" s="241"/>
      <c r="J223" s="242">
        <f>ROUND(I223*H223,2)</f>
        <v>0</v>
      </c>
      <c r="K223" s="243"/>
      <c r="L223" s="44"/>
      <c r="M223" s="244" t="s">
        <v>1</v>
      </c>
      <c r="N223" s="245" t="s">
        <v>46</v>
      </c>
      <c r="O223" s="91"/>
      <c r="P223" s="246">
        <f>O223*H223</f>
        <v>0</v>
      </c>
      <c r="Q223" s="246">
        <v>0</v>
      </c>
      <c r="R223" s="246">
        <f>Q223*H223</f>
        <v>0</v>
      </c>
      <c r="S223" s="246">
        <v>0</v>
      </c>
      <c r="T223" s="247">
        <f>S223*H223</f>
        <v>0</v>
      </c>
      <c r="U223" s="38"/>
      <c r="V223" s="38"/>
      <c r="W223" s="38"/>
      <c r="X223" s="38"/>
      <c r="Y223" s="38"/>
      <c r="Z223" s="38"/>
      <c r="AA223" s="38"/>
      <c r="AB223" s="38"/>
      <c r="AC223" s="38"/>
      <c r="AD223" s="38"/>
      <c r="AE223" s="38"/>
      <c r="AR223" s="248" t="s">
        <v>165</v>
      </c>
      <c r="AT223" s="248" t="s">
        <v>161</v>
      </c>
      <c r="AU223" s="248" t="s">
        <v>21</v>
      </c>
      <c r="AY223" s="16" t="s">
        <v>159</v>
      </c>
      <c r="BE223" s="249">
        <f>IF(N223="základní",J223,0)</f>
        <v>0</v>
      </c>
      <c r="BF223" s="249">
        <f>IF(N223="snížená",J223,0)</f>
        <v>0</v>
      </c>
      <c r="BG223" s="249">
        <f>IF(N223="zákl. přenesená",J223,0)</f>
        <v>0</v>
      </c>
      <c r="BH223" s="249">
        <f>IF(N223="sníž. přenesená",J223,0)</f>
        <v>0</v>
      </c>
      <c r="BI223" s="249">
        <f>IF(N223="nulová",J223,0)</f>
        <v>0</v>
      </c>
      <c r="BJ223" s="16" t="s">
        <v>89</v>
      </c>
      <c r="BK223" s="249">
        <f>ROUND(I223*H223,2)</f>
        <v>0</v>
      </c>
      <c r="BL223" s="16" t="s">
        <v>165</v>
      </c>
      <c r="BM223" s="248" t="s">
        <v>354</v>
      </c>
    </row>
    <row r="224" s="13" customFormat="1">
      <c r="A224" s="13"/>
      <c r="B224" s="254"/>
      <c r="C224" s="255"/>
      <c r="D224" s="250" t="s">
        <v>193</v>
      </c>
      <c r="E224" s="256" t="s">
        <v>1</v>
      </c>
      <c r="F224" s="257" t="s">
        <v>355</v>
      </c>
      <c r="G224" s="255"/>
      <c r="H224" s="258">
        <v>15</v>
      </c>
      <c r="I224" s="259"/>
      <c r="J224" s="255"/>
      <c r="K224" s="255"/>
      <c r="L224" s="260"/>
      <c r="M224" s="261"/>
      <c r="N224" s="262"/>
      <c r="O224" s="262"/>
      <c r="P224" s="262"/>
      <c r="Q224" s="262"/>
      <c r="R224" s="262"/>
      <c r="S224" s="262"/>
      <c r="T224" s="263"/>
      <c r="U224" s="13"/>
      <c r="V224" s="13"/>
      <c r="W224" s="13"/>
      <c r="X224" s="13"/>
      <c r="Y224" s="13"/>
      <c r="Z224" s="13"/>
      <c r="AA224" s="13"/>
      <c r="AB224" s="13"/>
      <c r="AC224" s="13"/>
      <c r="AD224" s="13"/>
      <c r="AE224" s="13"/>
      <c r="AT224" s="264" t="s">
        <v>193</v>
      </c>
      <c r="AU224" s="264" t="s">
        <v>21</v>
      </c>
      <c r="AV224" s="13" t="s">
        <v>21</v>
      </c>
      <c r="AW224" s="13" t="s">
        <v>38</v>
      </c>
      <c r="AX224" s="13" t="s">
        <v>89</v>
      </c>
      <c r="AY224" s="264" t="s">
        <v>159</v>
      </c>
    </row>
    <row r="225" s="2" customFormat="1" ht="16.5" customHeight="1">
      <c r="A225" s="38"/>
      <c r="B225" s="39"/>
      <c r="C225" s="276" t="s">
        <v>356</v>
      </c>
      <c r="D225" s="276" t="s">
        <v>288</v>
      </c>
      <c r="E225" s="277" t="s">
        <v>357</v>
      </c>
      <c r="F225" s="278" t="s">
        <v>358</v>
      </c>
      <c r="G225" s="279" t="s">
        <v>229</v>
      </c>
      <c r="H225" s="280">
        <v>15</v>
      </c>
      <c r="I225" s="281"/>
      <c r="J225" s="282">
        <f>ROUND(I225*H225,2)</f>
        <v>0</v>
      </c>
      <c r="K225" s="283"/>
      <c r="L225" s="284"/>
      <c r="M225" s="285" t="s">
        <v>1</v>
      </c>
      <c r="N225" s="286" t="s">
        <v>46</v>
      </c>
      <c r="O225" s="91"/>
      <c r="P225" s="246">
        <f>O225*H225</f>
        <v>0</v>
      </c>
      <c r="Q225" s="246">
        <v>0.00248</v>
      </c>
      <c r="R225" s="246">
        <f>Q225*H225</f>
        <v>0.037199999999999997</v>
      </c>
      <c r="S225" s="246">
        <v>0</v>
      </c>
      <c r="T225" s="247">
        <f>S225*H225</f>
        <v>0</v>
      </c>
      <c r="U225" s="38"/>
      <c r="V225" s="38"/>
      <c r="W225" s="38"/>
      <c r="X225" s="38"/>
      <c r="Y225" s="38"/>
      <c r="Z225" s="38"/>
      <c r="AA225" s="38"/>
      <c r="AB225" s="38"/>
      <c r="AC225" s="38"/>
      <c r="AD225" s="38"/>
      <c r="AE225" s="38"/>
      <c r="AR225" s="248" t="s">
        <v>201</v>
      </c>
      <c r="AT225" s="248" t="s">
        <v>288</v>
      </c>
      <c r="AU225" s="248" t="s">
        <v>21</v>
      </c>
      <c r="AY225" s="16" t="s">
        <v>159</v>
      </c>
      <c r="BE225" s="249">
        <f>IF(N225="základní",J225,0)</f>
        <v>0</v>
      </c>
      <c r="BF225" s="249">
        <f>IF(N225="snížená",J225,0)</f>
        <v>0</v>
      </c>
      <c r="BG225" s="249">
        <f>IF(N225="zákl. přenesená",J225,0)</f>
        <v>0</v>
      </c>
      <c r="BH225" s="249">
        <f>IF(N225="sníž. přenesená",J225,0)</f>
        <v>0</v>
      </c>
      <c r="BI225" s="249">
        <f>IF(N225="nulová",J225,0)</f>
        <v>0</v>
      </c>
      <c r="BJ225" s="16" t="s">
        <v>89</v>
      </c>
      <c r="BK225" s="249">
        <f>ROUND(I225*H225,2)</f>
        <v>0</v>
      </c>
      <c r="BL225" s="16" t="s">
        <v>165</v>
      </c>
      <c r="BM225" s="248" t="s">
        <v>359</v>
      </c>
    </row>
    <row r="226" s="13" customFormat="1">
      <c r="A226" s="13"/>
      <c r="B226" s="254"/>
      <c r="C226" s="255"/>
      <c r="D226" s="250" t="s">
        <v>193</v>
      </c>
      <c r="E226" s="256" t="s">
        <v>1</v>
      </c>
      <c r="F226" s="257" t="s">
        <v>355</v>
      </c>
      <c r="G226" s="255"/>
      <c r="H226" s="258">
        <v>15</v>
      </c>
      <c r="I226" s="259"/>
      <c r="J226" s="255"/>
      <c r="K226" s="255"/>
      <c r="L226" s="260"/>
      <c r="M226" s="261"/>
      <c r="N226" s="262"/>
      <c r="O226" s="262"/>
      <c r="P226" s="262"/>
      <c r="Q226" s="262"/>
      <c r="R226" s="262"/>
      <c r="S226" s="262"/>
      <c r="T226" s="263"/>
      <c r="U226" s="13"/>
      <c r="V226" s="13"/>
      <c r="W226" s="13"/>
      <c r="X226" s="13"/>
      <c r="Y226" s="13"/>
      <c r="Z226" s="13"/>
      <c r="AA226" s="13"/>
      <c r="AB226" s="13"/>
      <c r="AC226" s="13"/>
      <c r="AD226" s="13"/>
      <c r="AE226" s="13"/>
      <c r="AT226" s="264" t="s">
        <v>193</v>
      </c>
      <c r="AU226" s="264" t="s">
        <v>21</v>
      </c>
      <c r="AV226" s="13" t="s">
        <v>21</v>
      </c>
      <c r="AW226" s="13" t="s">
        <v>38</v>
      </c>
      <c r="AX226" s="13" t="s">
        <v>89</v>
      </c>
      <c r="AY226" s="264" t="s">
        <v>159</v>
      </c>
    </row>
    <row r="227" s="2" customFormat="1" ht="16.5" customHeight="1">
      <c r="A227" s="38"/>
      <c r="B227" s="39"/>
      <c r="C227" s="276" t="s">
        <v>360</v>
      </c>
      <c r="D227" s="276" t="s">
        <v>288</v>
      </c>
      <c r="E227" s="277" t="s">
        <v>361</v>
      </c>
      <c r="F227" s="278" t="s">
        <v>362</v>
      </c>
      <c r="G227" s="279" t="s">
        <v>229</v>
      </c>
      <c r="H227" s="280">
        <v>45</v>
      </c>
      <c r="I227" s="281"/>
      <c r="J227" s="282">
        <f>ROUND(I227*H227,2)</f>
        <v>0</v>
      </c>
      <c r="K227" s="283"/>
      <c r="L227" s="284"/>
      <c r="M227" s="285" t="s">
        <v>1</v>
      </c>
      <c r="N227" s="286" t="s">
        <v>46</v>
      </c>
      <c r="O227" s="91"/>
      <c r="P227" s="246">
        <f>O227*H227</f>
        <v>0</v>
      </c>
      <c r="Q227" s="246">
        <v>2.0000000000000002E-05</v>
      </c>
      <c r="R227" s="246">
        <f>Q227*H227</f>
        <v>0.00090000000000000008</v>
      </c>
      <c r="S227" s="246">
        <v>0</v>
      </c>
      <c r="T227" s="247">
        <f>S227*H227</f>
        <v>0</v>
      </c>
      <c r="U227" s="38"/>
      <c r="V227" s="38"/>
      <c r="W227" s="38"/>
      <c r="X227" s="38"/>
      <c r="Y227" s="38"/>
      <c r="Z227" s="38"/>
      <c r="AA227" s="38"/>
      <c r="AB227" s="38"/>
      <c r="AC227" s="38"/>
      <c r="AD227" s="38"/>
      <c r="AE227" s="38"/>
      <c r="AR227" s="248" t="s">
        <v>201</v>
      </c>
      <c r="AT227" s="248" t="s">
        <v>288</v>
      </c>
      <c r="AU227" s="248" t="s">
        <v>21</v>
      </c>
      <c r="AY227" s="16" t="s">
        <v>159</v>
      </c>
      <c r="BE227" s="249">
        <f>IF(N227="základní",J227,0)</f>
        <v>0</v>
      </c>
      <c r="BF227" s="249">
        <f>IF(N227="snížená",J227,0)</f>
        <v>0</v>
      </c>
      <c r="BG227" s="249">
        <f>IF(N227="zákl. přenesená",J227,0)</f>
        <v>0</v>
      </c>
      <c r="BH227" s="249">
        <f>IF(N227="sníž. přenesená",J227,0)</f>
        <v>0</v>
      </c>
      <c r="BI227" s="249">
        <f>IF(N227="nulová",J227,0)</f>
        <v>0</v>
      </c>
      <c r="BJ227" s="16" t="s">
        <v>89</v>
      </c>
      <c r="BK227" s="249">
        <f>ROUND(I227*H227,2)</f>
        <v>0</v>
      </c>
      <c r="BL227" s="16" t="s">
        <v>165</v>
      </c>
      <c r="BM227" s="248" t="s">
        <v>363</v>
      </c>
    </row>
    <row r="228" s="13" customFormat="1">
      <c r="A228" s="13"/>
      <c r="B228" s="254"/>
      <c r="C228" s="255"/>
      <c r="D228" s="250" t="s">
        <v>193</v>
      </c>
      <c r="E228" s="256" t="s">
        <v>1</v>
      </c>
      <c r="F228" s="257" t="s">
        <v>364</v>
      </c>
      <c r="G228" s="255"/>
      <c r="H228" s="258">
        <v>45</v>
      </c>
      <c r="I228" s="259"/>
      <c r="J228" s="255"/>
      <c r="K228" s="255"/>
      <c r="L228" s="260"/>
      <c r="M228" s="261"/>
      <c r="N228" s="262"/>
      <c r="O228" s="262"/>
      <c r="P228" s="262"/>
      <c r="Q228" s="262"/>
      <c r="R228" s="262"/>
      <c r="S228" s="262"/>
      <c r="T228" s="263"/>
      <c r="U228" s="13"/>
      <c r="V228" s="13"/>
      <c r="W228" s="13"/>
      <c r="X228" s="13"/>
      <c r="Y228" s="13"/>
      <c r="Z228" s="13"/>
      <c r="AA228" s="13"/>
      <c r="AB228" s="13"/>
      <c r="AC228" s="13"/>
      <c r="AD228" s="13"/>
      <c r="AE228" s="13"/>
      <c r="AT228" s="264" t="s">
        <v>193</v>
      </c>
      <c r="AU228" s="264" t="s">
        <v>21</v>
      </c>
      <c r="AV228" s="13" t="s">
        <v>21</v>
      </c>
      <c r="AW228" s="13" t="s">
        <v>38</v>
      </c>
      <c r="AX228" s="13" t="s">
        <v>89</v>
      </c>
      <c r="AY228" s="264" t="s">
        <v>159</v>
      </c>
    </row>
    <row r="229" s="12" customFormat="1" ht="22.8" customHeight="1">
      <c r="A229" s="12"/>
      <c r="B229" s="220"/>
      <c r="C229" s="221"/>
      <c r="D229" s="222" t="s">
        <v>80</v>
      </c>
      <c r="E229" s="234" t="s">
        <v>165</v>
      </c>
      <c r="F229" s="234" t="s">
        <v>365</v>
      </c>
      <c r="G229" s="221"/>
      <c r="H229" s="221"/>
      <c r="I229" s="224"/>
      <c r="J229" s="235">
        <f>BK229</f>
        <v>0</v>
      </c>
      <c r="K229" s="221"/>
      <c r="L229" s="226"/>
      <c r="M229" s="227"/>
      <c r="N229" s="228"/>
      <c r="O229" s="228"/>
      <c r="P229" s="229">
        <f>SUM(P230:P231)</f>
        <v>0</v>
      </c>
      <c r="Q229" s="228"/>
      <c r="R229" s="229">
        <f>SUM(R230:R231)</f>
        <v>0</v>
      </c>
      <c r="S229" s="228"/>
      <c r="T229" s="230">
        <f>SUM(T230:T231)</f>
        <v>0</v>
      </c>
      <c r="U229" s="12"/>
      <c r="V229" s="12"/>
      <c r="W229" s="12"/>
      <c r="X229" s="12"/>
      <c r="Y229" s="12"/>
      <c r="Z229" s="12"/>
      <c r="AA229" s="12"/>
      <c r="AB229" s="12"/>
      <c r="AC229" s="12"/>
      <c r="AD229" s="12"/>
      <c r="AE229" s="12"/>
      <c r="AR229" s="231" t="s">
        <v>89</v>
      </c>
      <c r="AT229" s="232" t="s">
        <v>80</v>
      </c>
      <c r="AU229" s="232" t="s">
        <v>89</v>
      </c>
      <c r="AY229" s="231" t="s">
        <v>159</v>
      </c>
      <c r="BK229" s="233">
        <f>SUM(BK230:BK231)</f>
        <v>0</v>
      </c>
    </row>
    <row r="230" s="2" customFormat="1" ht="16.5" customHeight="1">
      <c r="A230" s="38"/>
      <c r="B230" s="39"/>
      <c r="C230" s="236" t="s">
        <v>366</v>
      </c>
      <c r="D230" s="236" t="s">
        <v>161</v>
      </c>
      <c r="E230" s="237" t="s">
        <v>367</v>
      </c>
      <c r="F230" s="238" t="s">
        <v>368</v>
      </c>
      <c r="G230" s="239" t="s">
        <v>204</v>
      </c>
      <c r="H230" s="240">
        <v>0.57599999999999996</v>
      </c>
      <c r="I230" s="241"/>
      <c r="J230" s="242">
        <f>ROUND(I230*H230,2)</f>
        <v>0</v>
      </c>
      <c r="K230" s="243"/>
      <c r="L230" s="44"/>
      <c r="M230" s="244" t="s">
        <v>1</v>
      </c>
      <c r="N230" s="245" t="s">
        <v>46</v>
      </c>
      <c r="O230" s="91"/>
      <c r="P230" s="246">
        <f>O230*H230</f>
        <v>0</v>
      </c>
      <c r="Q230" s="246">
        <v>0</v>
      </c>
      <c r="R230" s="246">
        <f>Q230*H230</f>
        <v>0</v>
      </c>
      <c r="S230" s="246">
        <v>0</v>
      </c>
      <c r="T230" s="247">
        <f>S230*H230</f>
        <v>0</v>
      </c>
      <c r="U230" s="38"/>
      <c r="V230" s="38"/>
      <c r="W230" s="38"/>
      <c r="X230" s="38"/>
      <c r="Y230" s="38"/>
      <c r="Z230" s="38"/>
      <c r="AA230" s="38"/>
      <c r="AB230" s="38"/>
      <c r="AC230" s="38"/>
      <c r="AD230" s="38"/>
      <c r="AE230" s="38"/>
      <c r="AR230" s="248" t="s">
        <v>165</v>
      </c>
      <c r="AT230" s="248" t="s">
        <v>161</v>
      </c>
      <c r="AU230" s="248" t="s">
        <v>21</v>
      </c>
      <c r="AY230" s="16" t="s">
        <v>159</v>
      </c>
      <c r="BE230" s="249">
        <f>IF(N230="základní",J230,0)</f>
        <v>0</v>
      </c>
      <c r="BF230" s="249">
        <f>IF(N230="snížená",J230,0)</f>
        <v>0</v>
      </c>
      <c r="BG230" s="249">
        <f>IF(N230="zákl. přenesená",J230,0)</f>
        <v>0</v>
      </c>
      <c r="BH230" s="249">
        <f>IF(N230="sníž. přenesená",J230,0)</f>
        <v>0</v>
      </c>
      <c r="BI230" s="249">
        <f>IF(N230="nulová",J230,0)</f>
        <v>0</v>
      </c>
      <c r="BJ230" s="16" t="s">
        <v>89</v>
      </c>
      <c r="BK230" s="249">
        <f>ROUND(I230*H230,2)</f>
        <v>0</v>
      </c>
      <c r="BL230" s="16" t="s">
        <v>165</v>
      </c>
      <c r="BM230" s="248" t="s">
        <v>369</v>
      </c>
    </row>
    <row r="231" s="13" customFormat="1">
      <c r="A231" s="13"/>
      <c r="B231" s="254"/>
      <c r="C231" s="255"/>
      <c r="D231" s="250" t="s">
        <v>193</v>
      </c>
      <c r="E231" s="256" t="s">
        <v>1</v>
      </c>
      <c r="F231" s="257" t="s">
        <v>370</v>
      </c>
      <c r="G231" s="255"/>
      <c r="H231" s="258">
        <v>0.57599999999999996</v>
      </c>
      <c r="I231" s="259"/>
      <c r="J231" s="255"/>
      <c r="K231" s="255"/>
      <c r="L231" s="260"/>
      <c r="M231" s="261"/>
      <c r="N231" s="262"/>
      <c r="O231" s="262"/>
      <c r="P231" s="262"/>
      <c r="Q231" s="262"/>
      <c r="R231" s="262"/>
      <c r="S231" s="262"/>
      <c r="T231" s="263"/>
      <c r="U231" s="13"/>
      <c r="V231" s="13"/>
      <c r="W231" s="13"/>
      <c r="X231" s="13"/>
      <c r="Y231" s="13"/>
      <c r="Z231" s="13"/>
      <c r="AA231" s="13"/>
      <c r="AB231" s="13"/>
      <c r="AC231" s="13"/>
      <c r="AD231" s="13"/>
      <c r="AE231" s="13"/>
      <c r="AT231" s="264" t="s">
        <v>193</v>
      </c>
      <c r="AU231" s="264" t="s">
        <v>21</v>
      </c>
      <c r="AV231" s="13" t="s">
        <v>21</v>
      </c>
      <c r="AW231" s="13" t="s">
        <v>38</v>
      </c>
      <c r="AX231" s="13" t="s">
        <v>89</v>
      </c>
      <c r="AY231" s="264" t="s">
        <v>159</v>
      </c>
    </row>
    <row r="232" s="12" customFormat="1" ht="22.8" customHeight="1">
      <c r="A232" s="12"/>
      <c r="B232" s="220"/>
      <c r="C232" s="221"/>
      <c r="D232" s="222" t="s">
        <v>80</v>
      </c>
      <c r="E232" s="234" t="s">
        <v>183</v>
      </c>
      <c r="F232" s="234" t="s">
        <v>371</v>
      </c>
      <c r="G232" s="221"/>
      <c r="H232" s="221"/>
      <c r="I232" s="224"/>
      <c r="J232" s="235">
        <f>BK232</f>
        <v>0</v>
      </c>
      <c r="K232" s="221"/>
      <c r="L232" s="226"/>
      <c r="M232" s="227"/>
      <c r="N232" s="228"/>
      <c r="O232" s="228"/>
      <c r="P232" s="229">
        <f>SUM(P233:P301)</f>
        <v>0</v>
      </c>
      <c r="Q232" s="228"/>
      <c r="R232" s="229">
        <f>SUM(R233:R301)</f>
        <v>97.69080000000001</v>
      </c>
      <c r="S232" s="228"/>
      <c r="T232" s="230">
        <f>SUM(T233:T301)</f>
        <v>0</v>
      </c>
      <c r="U232" s="12"/>
      <c r="V232" s="12"/>
      <c r="W232" s="12"/>
      <c r="X232" s="12"/>
      <c r="Y232" s="12"/>
      <c r="Z232" s="12"/>
      <c r="AA232" s="12"/>
      <c r="AB232" s="12"/>
      <c r="AC232" s="12"/>
      <c r="AD232" s="12"/>
      <c r="AE232" s="12"/>
      <c r="AR232" s="231" t="s">
        <v>89</v>
      </c>
      <c r="AT232" s="232" t="s">
        <v>80</v>
      </c>
      <c r="AU232" s="232" t="s">
        <v>89</v>
      </c>
      <c r="AY232" s="231" t="s">
        <v>159</v>
      </c>
      <c r="BK232" s="233">
        <f>SUM(BK233:BK301)</f>
        <v>0</v>
      </c>
    </row>
    <row r="233" s="2" customFormat="1" ht="24" customHeight="1">
      <c r="A233" s="38"/>
      <c r="B233" s="39"/>
      <c r="C233" s="236" t="s">
        <v>372</v>
      </c>
      <c r="D233" s="236" t="s">
        <v>161</v>
      </c>
      <c r="E233" s="237" t="s">
        <v>373</v>
      </c>
      <c r="F233" s="238" t="s">
        <v>374</v>
      </c>
      <c r="G233" s="239" t="s">
        <v>164</v>
      </c>
      <c r="H233" s="240">
        <v>1474</v>
      </c>
      <c r="I233" s="241"/>
      <c r="J233" s="242">
        <f>ROUND(I233*H233,2)</f>
        <v>0</v>
      </c>
      <c r="K233" s="243"/>
      <c r="L233" s="44"/>
      <c r="M233" s="244" t="s">
        <v>1</v>
      </c>
      <c r="N233" s="245" t="s">
        <v>46</v>
      </c>
      <c r="O233" s="91"/>
      <c r="P233" s="246">
        <f>O233*H233</f>
        <v>0</v>
      </c>
      <c r="Q233" s="246">
        <v>0</v>
      </c>
      <c r="R233" s="246">
        <f>Q233*H233</f>
        <v>0</v>
      </c>
      <c r="S233" s="246">
        <v>0</v>
      </c>
      <c r="T233" s="247">
        <f>S233*H233</f>
        <v>0</v>
      </c>
      <c r="U233" s="38"/>
      <c r="V233" s="38"/>
      <c r="W233" s="38"/>
      <c r="X233" s="38"/>
      <c r="Y233" s="38"/>
      <c r="Z233" s="38"/>
      <c r="AA233" s="38"/>
      <c r="AB233" s="38"/>
      <c r="AC233" s="38"/>
      <c r="AD233" s="38"/>
      <c r="AE233" s="38"/>
      <c r="AR233" s="248" t="s">
        <v>165</v>
      </c>
      <c r="AT233" s="248" t="s">
        <v>161</v>
      </c>
      <c r="AU233" s="248" t="s">
        <v>21</v>
      </c>
      <c r="AY233" s="16" t="s">
        <v>159</v>
      </c>
      <c r="BE233" s="249">
        <f>IF(N233="základní",J233,0)</f>
        <v>0</v>
      </c>
      <c r="BF233" s="249">
        <f>IF(N233="snížená",J233,0)</f>
        <v>0</v>
      </c>
      <c r="BG233" s="249">
        <f>IF(N233="zákl. přenesená",J233,0)</f>
        <v>0</v>
      </c>
      <c r="BH233" s="249">
        <f>IF(N233="sníž. přenesená",J233,0)</f>
        <v>0</v>
      </c>
      <c r="BI233" s="249">
        <f>IF(N233="nulová",J233,0)</f>
        <v>0</v>
      </c>
      <c r="BJ233" s="16" t="s">
        <v>89</v>
      </c>
      <c r="BK233" s="249">
        <f>ROUND(I233*H233,2)</f>
        <v>0</v>
      </c>
      <c r="BL233" s="16" t="s">
        <v>165</v>
      </c>
      <c r="BM233" s="248" t="s">
        <v>375</v>
      </c>
    </row>
    <row r="234" s="13" customFormat="1">
      <c r="A234" s="13"/>
      <c r="B234" s="254"/>
      <c r="C234" s="255"/>
      <c r="D234" s="250" t="s">
        <v>193</v>
      </c>
      <c r="E234" s="256" t="s">
        <v>1</v>
      </c>
      <c r="F234" s="257" t="s">
        <v>376</v>
      </c>
      <c r="G234" s="255"/>
      <c r="H234" s="258">
        <v>1450</v>
      </c>
      <c r="I234" s="259"/>
      <c r="J234" s="255"/>
      <c r="K234" s="255"/>
      <c r="L234" s="260"/>
      <c r="M234" s="261"/>
      <c r="N234" s="262"/>
      <c r="O234" s="262"/>
      <c r="P234" s="262"/>
      <c r="Q234" s="262"/>
      <c r="R234" s="262"/>
      <c r="S234" s="262"/>
      <c r="T234" s="263"/>
      <c r="U234" s="13"/>
      <c r="V234" s="13"/>
      <c r="W234" s="13"/>
      <c r="X234" s="13"/>
      <c r="Y234" s="13"/>
      <c r="Z234" s="13"/>
      <c r="AA234" s="13"/>
      <c r="AB234" s="13"/>
      <c r="AC234" s="13"/>
      <c r="AD234" s="13"/>
      <c r="AE234" s="13"/>
      <c r="AT234" s="264" t="s">
        <v>193</v>
      </c>
      <c r="AU234" s="264" t="s">
        <v>21</v>
      </c>
      <c r="AV234" s="13" t="s">
        <v>21</v>
      </c>
      <c r="AW234" s="13" t="s">
        <v>38</v>
      </c>
      <c r="AX234" s="13" t="s">
        <v>81</v>
      </c>
      <c r="AY234" s="264" t="s">
        <v>159</v>
      </c>
    </row>
    <row r="235" s="13" customFormat="1">
      <c r="A235" s="13"/>
      <c r="B235" s="254"/>
      <c r="C235" s="255"/>
      <c r="D235" s="250" t="s">
        <v>193</v>
      </c>
      <c r="E235" s="256" t="s">
        <v>1</v>
      </c>
      <c r="F235" s="257" t="s">
        <v>377</v>
      </c>
      <c r="G235" s="255"/>
      <c r="H235" s="258">
        <v>24</v>
      </c>
      <c r="I235" s="259"/>
      <c r="J235" s="255"/>
      <c r="K235" s="255"/>
      <c r="L235" s="260"/>
      <c r="M235" s="261"/>
      <c r="N235" s="262"/>
      <c r="O235" s="262"/>
      <c r="P235" s="262"/>
      <c r="Q235" s="262"/>
      <c r="R235" s="262"/>
      <c r="S235" s="262"/>
      <c r="T235" s="263"/>
      <c r="U235" s="13"/>
      <c r="V235" s="13"/>
      <c r="W235" s="13"/>
      <c r="X235" s="13"/>
      <c r="Y235" s="13"/>
      <c r="Z235" s="13"/>
      <c r="AA235" s="13"/>
      <c r="AB235" s="13"/>
      <c r="AC235" s="13"/>
      <c r="AD235" s="13"/>
      <c r="AE235" s="13"/>
      <c r="AT235" s="264" t="s">
        <v>193</v>
      </c>
      <c r="AU235" s="264" t="s">
        <v>21</v>
      </c>
      <c r="AV235" s="13" t="s">
        <v>21</v>
      </c>
      <c r="AW235" s="13" t="s">
        <v>38</v>
      </c>
      <c r="AX235" s="13" t="s">
        <v>81</v>
      </c>
      <c r="AY235" s="264" t="s">
        <v>159</v>
      </c>
    </row>
    <row r="236" s="14" customFormat="1">
      <c r="A236" s="14"/>
      <c r="B236" s="265"/>
      <c r="C236" s="266"/>
      <c r="D236" s="250" t="s">
        <v>193</v>
      </c>
      <c r="E236" s="267" t="s">
        <v>1</v>
      </c>
      <c r="F236" s="268" t="s">
        <v>195</v>
      </c>
      <c r="G236" s="266"/>
      <c r="H236" s="269">
        <v>1474</v>
      </c>
      <c r="I236" s="270"/>
      <c r="J236" s="266"/>
      <c r="K236" s="266"/>
      <c r="L236" s="271"/>
      <c r="M236" s="272"/>
      <c r="N236" s="273"/>
      <c r="O236" s="273"/>
      <c r="P236" s="273"/>
      <c r="Q236" s="273"/>
      <c r="R236" s="273"/>
      <c r="S236" s="273"/>
      <c r="T236" s="274"/>
      <c r="U236" s="14"/>
      <c r="V236" s="14"/>
      <c r="W236" s="14"/>
      <c r="X236" s="14"/>
      <c r="Y236" s="14"/>
      <c r="Z236" s="14"/>
      <c r="AA236" s="14"/>
      <c r="AB236" s="14"/>
      <c r="AC236" s="14"/>
      <c r="AD236" s="14"/>
      <c r="AE236" s="14"/>
      <c r="AT236" s="275" t="s">
        <v>193</v>
      </c>
      <c r="AU236" s="275" t="s">
        <v>21</v>
      </c>
      <c r="AV236" s="14" t="s">
        <v>165</v>
      </c>
      <c r="AW236" s="14" t="s">
        <v>38</v>
      </c>
      <c r="AX236" s="14" t="s">
        <v>89</v>
      </c>
      <c r="AY236" s="275" t="s">
        <v>159</v>
      </c>
    </row>
    <row r="237" s="2" customFormat="1" ht="24" customHeight="1">
      <c r="A237" s="38"/>
      <c r="B237" s="39"/>
      <c r="C237" s="236" t="s">
        <v>378</v>
      </c>
      <c r="D237" s="236" t="s">
        <v>161</v>
      </c>
      <c r="E237" s="237" t="s">
        <v>379</v>
      </c>
      <c r="F237" s="238" t="s">
        <v>380</v>
      </c>
      <c r="G237" s="239" t="s">
        <v>164</v>
      </c>
      <c r="H237" s="240">
        <v>1474</v>
      </c>
      <c r="I237" s="241"/>
      <c r="J237" s="242">
        <f>ROUND(I237*H237,2)</f>
        <v>0</v>
      </c>
      <c r="K237" s="243"/>
      <c r="L237" s="44"/>
      <c r="M237" s="244" t="s">
        <v>1</v>
      </c>
      <c r="N237" s="245" t="s">
        <v>46</v>
      </c>
      <c r="O237" s="91"/>
      <c r="P237" s="246">
        <f>O237*H237</f>
        <v>0</v>
      </c>
      <c r="Q237" s="246">
        <v>0</v>
      </c>
      <c r="R237" s="246">
        <f>Q237*H237</f>
        <v>0</v>
      </c>
      <c r="S237" s="246">
        <v>0</v>
      </c>
      <c r="T237" s="247">
        <f>S237*H237</f>
        <v>0</v>
      </c>
      <c r="U237" s="38"/>
      <c r="V237" s="38"/>
      <c r="W237" s="38"/>
      <c r="X237" s="38"/>
      <c r="Y237" s="38"/>
      <c r="Z237" s="38"/>
      <c r="AA237" s="38"/>
      <c r="AB237" s="38"/>
      <c r="AC237" s="38"/>
      <c r="AD237" s="38"/>
      <c r="AE237" s="38"/>
      <c r="AR237" s="248" t="s">
        <v>165</v>
      </c>
      <c r="AT237" s="248" t="s">
        <v>161</v>
      </c>
      <c r="AU237" s="248" t="s">
        <v>21</v>
      </c>
      <c r="AY237" s="16" t="s">
        <v>159</v>
      </c>
      <c r="BE237" s="249">
        <f>IF(N237="základní",J237,0)</f>
        <v>0</v>
      </c>
      <c r="BF237" s="249">
        <f>IF(N237="snížená",J237,0)</f>
        <v>0</v>
      </c>
      <c r="BG237" s="249">
        <f>IF(N237="zákl. přenesená",J237,0)</f>
        <v>0</v>
      </c>
      <c r="BH237" s="249">
        <f>IF(N237="sníž. přenesená",J237,0)</f>
        <v>0</v>
      </c>
      <c r="BI237" s="249">
        <f>IF(N237="nulová",J237,0)</f>
        <v>0</v>
      </c>
      <c r="BJ237" s="16" t="s">
        <v>89</v>
      </c>
      <c r="BK237" s="249">
        <f>ROUND(I237*H237,2)</f>
        <v>0</v>
      </c>
      <c r="BL237" s="16" t="s">
        <v>165</v>
      </c>
      <c r="BM237" s="248" t="s">
        <v>381</v>
      </c>
    </row>
    <row r="238" s="13" customFormat="1">
      <c r="A238" s="13"/>
      <c r="B238" s="254"/>
      <c r="C238" s="255"/>
      <c r="D238" s="250" t="s">
        <v>193</v>
      </c>
      <c r="E238" s="256" t="s">
        <v>1</v>
      </c>
      <c r="F238" s="257" t="s">
        <v>382</v>
      </c>
      <c r="G238" s="255"/>
      <c r="H238" s="258">
        <v>1474</v>
      </c>
      <c r="I238" s="259"/>
      <c r="J238" s="255"/>
      <c r="K238" s="255"/>
      <c r="L238" s="260"/>
      <c r="M238" s="261"/>
      <c r="N238" s="262"/>
      <c r="O238" s="262"/>
      <c r="P238" s="262"/>
      <c r="Q238" s="262"/>
      <c r="R238" s="262"/>
      <c r="S238" s="262"/>
      <c r="T238" s="263"/>
      <c r="U238" s="13"/>
      <c r="V238" s="13"/>
      <c r="W238" s="13"/>
      <c r="X238" s="13"/>
      <c r="Y238" s="13"/>
      <c r="Z238" s="13"/>
      <c r="AA238" s="13"/>
      <c r="AB238" s="13"/>
      <c r="AC238" s="13"/>
      <c r="AD238" s="13"/>
      <c r="AE238" s="13"/>
      <c r="AT238" s="264" t="s">
        <v>193</v>
      </c>
      <c r="AU238" s="264" t="s">
        <v>21</v>
      </c>
      <c r="AV238" s="13" t="s">
        <v>21</v>
      </c>
      <c r="AW238" s="13" t="s">
        <v>38</v>
      </c>
      <c r="AX238" s="13" t="s">
        <v>89</v>
      </c>
      <c r="AY238" s="264" t="s">
        <v>159</v>
      </c>
    </row>
    <row r="239" s="2" customFormat="1" ht="24" customHeight="1">
      <c r="A239" s="38"/>
      <c r="B239" s="39"/>
      <c r="C239" s="236" t="s">
        <v>29</v>
      </c>
      <c r="D239" s="236" t="s">
        <v>161</v>
      </c>
      <c r="E239" s="237" t="s">
        <v>383</v>
      </c>
      <c r="F239" s="238" t="s">
        <v>384</v>
      </c>
      <c r="G239" s="239" t="s">
        <v>164</v>
      </c>
      <c r="H239" s="240">
        <v>1474</v>
      </c>
      <c r="I239" s="241"/>
      <c r="J239" s="242">
        <f>ROUND(I239*H239,2)</f>
        <v>0</v>
      </c>
      <c r="K239" s="243"/>
      <c r="L239" s="44"/>
      <c r="M239" s="244" t="s">
        <v>1</v>
      </c>
      <c r="N239" s="245" t="s">
        <v>46</v>
      </c>
      <c r="O239" s="91"/>
      <c r="P239" s="246">
        <f>O239*H239</f>
        <v>0</v>
      </c>
      <c r="Q239" s="246">
        <v>0</v>
      </c>
      <c r="R239" s="246">
        <f>Q239*H239</f>
        <v>0</v>
      </c>
      <c r="S239" s="246">
        <v>0</v>
      </c>
      <c r="T239" s="247">
        <f>S239*H239</f>
        <v>0</v>
      </c>
      <c r="U239" s="38"/>
      <c r="V239" s="38"/>
      <c r="W239" s="38"/>
      <c r="X239" s="38"/>
      <c r="Y239" s="38"/>
      <c r="Z239" s="38"/>
      <c r="AA239" s="38"/>
      <c r="AB239" s="38"/>
      <c r="AC239" s="38"/>
      <c r="AD239" s="38"/>
      <c r="AE239" s="38"/>
      <c r="AR239" s="248" t="s">
        <v>165</v>
      </c>
      <c r="AT239" s="248" t="s">
        <v>161</v>
      </c>
      <c r="AU239" s="248" t="s">
        <v>21</v>
      </c>
      <c r="AY239" s="16" t="s">
        <v>159</v>
      </c>
      <c r="BE239" s="249">
        <f>IF(N239="základní",J239,0)</f>
        <v>0</v>
      </c>
      <c r="BF239" s="249">
        <f>IF(N239="snížená",J239,0)</f>
        <v>0</v>
      </c>
      <c r="BG239" s="249">
        <f>IF(N239="zákl. přenesená",J239,0)</f>
        <v>0</v>
      </c>
      <c r="BH239" s="249">
        <f>IF(N239="sníž. přenesená",J239,0)</f>
        <v>0</v>
      </c>
      <c r="BI239" s="249">
        <f>IF(N239="nulová",J239,0)</f>
        <v>0</v>
      </c>
      <c r="BJ239" s="16" t="s">
        <v>89</v>
      </c>
      <c r="BK239" s="249">
        <f>ROUND(I239*H239,2)</f>
        <v>0</v>
      </c>
      <c r="BL239" s="16" t="s">
        <v>165</v>
      </c>
      <c r="BM239" s="248" t="s">
        <v>385</v>
      </c>
    </row>
    <row r="240" s="2" customFormat="1">
      <c r="A240" s="38"/>
      <c r="B240" s="39"/>
      <c r="C240" s="40"/>
      <c r="D240" s="250" t="s">
        <v>167</v>
      </c>
      <c r="E240" s="40"/>
      <c r="F240" s="251" t="s">
        <v>386</v>
      </c>
      <c r="G240" s="40"/>
      <c r="H240" s="40"/>
      <c r="I240" s="144"/>
      <c r="J240" s="40"/>
      <c r="K240" s="40"/>
      <c r="L240" s="44"/>
      <c r="M240" s="252"/>
      <c r="N240" s="253"/>
      <c r="O240" s="91"/>
      <c r="P240" s="91"/>
      <c r="Q240" s="91"/>
      <c r="R240" s="91"/>
      <c r="S240" s="91"/>
      <c r="T240" s="92"/>
      <c r="U240" s="38"/>
      <c r="V240" s="38"/>
      <c r="W240" s="38"/>
      <c r="X240" s="38"/>
      <c r="Y240" s="38"/>
      <c r="Z240" s="38"/>
      <c r="AA240" s="38"/>
      <c r="AB240" s="38"/>
      <c r="AC240" s="38"/>
      <c r="AD240" s="38"/>
      <c r="AE240" s="38"/>
      <c r="AT240" s="16" t="s">
        <v>167</v>
      </c>
      <c r="AU240" s="16" t="s">
        <v>21</v>
      </c>
    </row>
    <row r="241" s="13" customFormat="1">
      <c r="A241" s="13"/>
      <c r="B241" s="254"/>
      <c r="C241" s="255"/>
      <c r="D241" s="250" t="s">
        <v>193</v>
      </c>
      <c r="E241" s="256" t="s">
        <v>1</v>
      </c>
      <c r="F241" s="257" t="s">
        <v>382</v>
      </c>
      <c r="G241" s="255"/>
      <c r="H241" s="258">
        <v>1474</v>
      </c>
      <c r="I241" s="259"/>
      <c r="J241" s="255"/>
      <c r="K241" s="255"/>
      <c r="L241" s="260"/>
      <c r="M241" s="261"/>
      <c r="N241" s="262"/>
      <c r="O241" s="262"/>
      <c r="P241" s="262"/>
      <c r="Q241" s="262"/>
      <c r="R241" s="262"/>
      <c r="S241" s="262"/>
      <c r="T241" s="263"/>
      <c r="U241" s="13"/>
      <c r="V241" s="13"/>
      <c r="W241" s="13"/>
      <c r="X241" s="13"/>
      <c r="Y241" s="13"/>
      <c r="Z241" s="13"/>
      <c r="AA241" s="13"/>
      <c r="AB241" s="13"/>
      <c r="AC241" s="13"/>
      <c r="AD241" s="13"/>
      <c r="AE241" s="13"/>
      <c r="AT241" s="264" t="s">
        <v>193</v>
      </c>
      <c r="AU241" s="264" t="s">
        <v>21</v>
      </c>
      <c r="AV241" s="13" t="s">
        <v>21</v>
      </c>
      <c r="AW241" s="13" t="s">
        <v>38</v>
      </c>
      <c r="AX241" s="13" t="s">
        <v>89</v>
      </c>
      <c r="AY241" s="264" t="s">
        <v>159</v>
      </c>
    </row>
    <row r="242" s="2" customFormat="1" ht="24" customHeight="1">
      <c r="A242" s="38"/>
      <c r="B242" s="39"/>
      <c r="C242" s="236" t="s">
        <v>387</v>
      </c>
      <c r="D242" s="236" t="s">
        <v>161</v>
      </c>
      <c r="E242" s="237" t="s">
        <v>388</v>
      </c>
      <c r="F242" s="238" t="s">
        <v>389</v>
      </c>
      <c r="G242" s="239" t="s">
        <v>164</v>
      </c>
      <c r="H242" s="240">
        <v>1474</v>
      </c>
      <c r="I242" s="241"/>
      <c r="J242" s="242">
        <f>ROUND(I242*H242,2)</f>
        <v>0</v>
      </c>
      <c r="K242" s="243"/>
      <c r="L242" s="44"/>
      <c r="M242" s="244" t="s">
        <v>1</v>
      </c>
      <c r="N242" s="245" t="s">
        <v>46</v>
      </c>
      <c r="O242" s="91"/>
      <c r="P242" s="246">
        <f>O242*H242</f>
        <v>0</v>
      </c>
      <c r="Q242" s="246">
        <v>0</v>
      </c>
      <c r="R242" s="246">
        <f>Q242*H242</f>
        <v>0</v>
      </c>
      <c r="S242" s="246">
        <v>0</v>
      </c>
      <c r="T242" s="247">
        <f>S242*H242</f>
        <v>0</v>
      </c>
      <c r="U242" s="38"/>
      <c r="V242" s="38"/>
      <c r="W242" s="38"/>
      <c r="X242" s="38"/>
      <c r="Y242" s="38"/>
      <c r="Z242" s="38"/>
      <c r="AA242" s="38"/>
      <c r="AB242" s="38"/>
      <c r="AC242" s="38"/>
      <c r="AD242" s="38"/>
      <c r="AE242" s="38"/>
      <c r="AR242" s="248" t="s">
        <v>165</v>
      </c>
      <c r="AT242" s="248" t="s">
        <v>161</v>
      </c>
      <c r="AU242" s="248" t="s">
        <v>21</v>
      </c>
      <c r="AY242" s="16" t="s">
        <v>159</v>
      </c>
      <c r="BE242" s="249">
        <f>IF(N242="základní",J242,0)</f>
        <v>0</v>
      </c>
      <c r="BF242" s="249">
        <f>IF(N242="snížená",J242,0)</f>
        <v>0</v>
      </c>
      <c r="BG242" s="249">
        <f>IF(N242="zákl. přenesená",J242,0)</f>
        <v>0</v>
      </c>
      <c r="BH242" s="249">
        <f>IF(N242="sníž. přenesená",J242,0)</f>
        <v>0</v>
      </c>
      <c r="BI242" s="249">
        <f>IF(N242="nulová",J242,0)</f>
        <v>0</v>
      </c>
      <c r="BJ242" s="16" t="s">
        <v>89</v>
      </c>
      <c r="BK242" s="249">
        <f>ROUND(I242*H242,2)</f>
        <v>0</v>
      </c>
      <c r="BL242" s="16" t="s">
        <v>165</v>
      </c>
      <c r="BM242" s="248" t="s">
        <v>390</v>
      </c>
    </row>
    <row r="243" s="13" customFormat="1">
      <c r="A243" s="13"/>
      <c r="B243" s="254"/>
      <c r="C243" s="255"/>
      <c r="D243" s="250" t="s">
        <v>193</v>
      </c>
      <c r="E243" s="256" t="s">
        <v>1</v>
      </c>
      <c r="F243" s="257" t="s">
        <v>382</v>
      </c>
      <c r="G243" s="255"/>
      <c r="H243" s="258">
        <v>1474</v>
      </c>
      <c r="I243" s="259"/>
      <c r="J243" s="255"/>
      <c r="K243" s="255"/>
      <c r="L243" s="260"/>
      <c r="M243" s="261"/>
      <c r="N243" s="262"/>
      <c r="O243" s="262"/>
      <c r="P243" s="262"/>
      <c r="Q243" s="262"/>
      <c r="R243" s="262"/>
      <c r="S243" s="262"/>
      <c r="T243" s="263"/>
      <c r="U243" s="13"/>
      <c r="V243" s="13"/>
      <c r="W243" s="13"/>
      <c r="X243" s="13"/>
      <c r="Y243" s="13"/>
      <c r="Z243" s="13"/>
      <c r="AA243" s="13"/>
      <c r="AB243" s="13"/>
      <c r="AC243" s="13"/>
      <c r="AD243" s="13"/>
      <c r="AE243" s="13"/>
      <c r="AT243" s="264" t="s">
        <v>193</v>
      </c>
      <c r="AU243" s="264" t="s">
        <v>21</v>
      </c>
      <c r="AV243" s="13" t="s">
        <v>21</v>
      </c>
      <c r="AW243" s="13" t="s">
        <v>38</v>
      </c>
      <c r="AX243" s="13" t="s">
        <v>89</v>
      </c>
      <c r="AY243" s="264" t="s">
        <v>159</v>
      </c>
    </row>
    <row r="244" s="2" customFormat="1" ht="24" customHeight="1">
      <c r="A244" s="38"/>
      <c r="B244" s="39"/>
      <c r="C244" s="236" t="s">
        <v>391</v>
      </c>
      <c r="D244" s="236" t="s">
        <v>161</v>
      </c>
      <c r="E244" s="237" t="s">
        <v>392</v>
      </c>
      <c r="F244" s="238" t="s">
        <v>393</v>
      </c>
      <c r="G244" s="239" t="s">
        <v>164</v>
      </c>
      <c r="H244" s="240">
        <v>1725</v>
      </c>
      <c r="I244" s="241"/>
      <c r="J244" s="242">
        <f>ROUND(I244*H244,2)</f>
        <v>0</v>
      </c>
      <c r="K244" s="243"/>
      <c r="L244" s="44"/>
      <c r="M244" s="244" t="s">
        <v>1</v>
      </c>
      <c r="N244" s="245" t="s">
        <v>46</v>
      </c>
      <c r="O244" s="91"/>
      <c r="P244" s="246">
        <f>O244*H244</f>
        <v>0</v>
      </c>
      <c r="Q244" s="246">
        <v>0</v>
      </c>
      <c r="R244" s="246">
        <f>Q244*H244</f>
        <v>0</v>
      </c>
      <c r="S244" s="246">
        <v>0</v>
      </c>
      <c r="T244" s="247">
        <f>S244*H244</f>
        <v>0</v>
      </c>
      <c r="U244" s="38"/>
      <c r="V244" s="38"/>
      <c r="W244" s="38"/>
      <c r="X244" s="38"/>
      <c r="Y244" s="38"/>
      <c r="Z244" s="38"/>
      <c r="AA244" s="38"/>
      <c r="AB244" s="38"/>
      <c r="AC244" s="38"/>
      <c r="AD244" s="38"/>
      <c r="AE244" s="38"/>
      <c r="AR244" s="248" t="s">
        <v>165</v>
      </c>
      <c r="AT244" s="248" t="s">
        <v>161</v>
      </c>
      <c r="AU244" s="248" t="s">
        <v>21</v>
      </c>
      <c r="AY244" s="16" t="s">
        <v>159</v>
      </c>
      <c r="BE244" s="249">
        <f>IF(N244="základní",J244,0)</f>
        <v>0</v>
      </c>
      <c r="BF244" s="249">
        <f>IF(N244="snížená",J244,0)</f>
        <v>0</v>
      </c>
      <c r="BG244" s="249">
        <f>IF(N244="zákl. přenesená",J244,0)</f>
        <v>0</v>
      </c>
      <c r="BH244" s="249">
        <f>IF(N244="sníž. přenesená",J244,0)</f>
        <v>0</v>
      </c>
      <c r="BI244" s="249">
        <f>IF(N244="nulová",J244,0)</f>
        <v>0</v>
      </c>
      <c r="BJ244" s="16" t="s">
        <v>89</v>
      </c>
      <c r="BK244" s="249">
        <f>ROUND(I244*H244,2)</f>
        <v>0</v>
      </c>
      <c r="BL244" s="16" t="s">
        <v>165</v>
      </c>
      <c r="BM244" s="248" t="s">
        <v>394</v>
      </c>
    </row>
    <row r="245" s="13" customFormat="1">
      <c r="A245" s="13"/>
      <c r="B245" s="254"/>
      <c r="C245" s="255"/>
      <c r="D245" s="250" t="s">
        <v>193</v>
      </c>
      <c r="E245" s="256" t="s">
        <v>1</v>
      </c>
      <c r="F245" s="257" t="s">
        <v>395</v>
      </c>
      <c r="G245" s="255"/>
      <c r="H245" s="258">
        <v>1725</v>
      </c>
      <c r="I245" s="259"/>
      <c r="J245" s="255"/>
      <c r="K245" s="255"/>
      <c r="L245" s="260"/>
      <c r="M245" s="261"/>
      <c r="N245" s="262"/>
      <c r="O245" s="262"/>
      <c r="P245" s="262"/>
      <c r="Q245" s="262"/>
      <c r="R245" s="262"/>
      <c r="S245" s="262"/>
      <c r="T245" s="263"/>
      <c r="U245" s="13"/>
      <c r="V245" s="13"/>
      <c r="W245" s="13"/>
      <c r="X245" s="13"/>
      <c r="Y245" s="13"/>
      <c r="Z245" s="13"/>
      <c r="AA245" s="13"/>
      <c r="AB245" s="13"/>
      <c r="AC245" s="13"/>
      <c r="AD245" s="13"/>
      <c r="AE245" s="13"/>
      <c r="AT245" s="264" t="s">
        <v>193</v>
      </c>
      <c r="AU245" s="264" t="s">
        <v>21</v>
      </c>
      <c r="AV245" s="13" t="s">
        <v>21</v>
      </c>
      <c r="AW245" s="13" t="s">
        <v>38</v>
      </c>
      <c r="AX245" s="13" t="s">
        <v>81</v>
      </c>
      <c r="AY245" s="264" t="s">
        <v>159</v>
      </c>
    </row>
    <row r="246" s="14" customFormat="1">
      <c r="A246" s="14"/>
      <c r="B246" s="265"/>
      <c r="C246" s="266"/>
      <c r="D246" s="250" t="s">
        <v>193</v>
      </c>
      <c r="E246" s="267" t="s">
        <v>1</v>
      </c>
      <c r="F246" s="268" t="s">
        <v>195</v>
      </c>
      <c r="G246" s="266"/>
      <c r="H246" s="269">
        <v>1725</v>
      </c>
      <c r="I246" s="270"/>
      <c r="J246" s="266"/>
      <c r="K246" s="266"/>
      <c r="L246" s="271"/>
      <c r="M246" s="272"/>
      <c r="N246" s="273"/>
      <c r="O246" s="273"/>
      <c r="P246" s="273"/>
      <c r="Q246" s="273"/>
      <c r="R246" s="273"/>
      <c r="S246" s="273"/>
      <c r="T246" s="274"/>
      <c r="U246" s="14"/>
      <c r="V246" s="14"/>
      <c r="W246" s="14"/>
      <c r="X246" s="14"/>
      <c r="Y246" s="14"/>
      <c r="Z246" s="14"/>
      <c r="AA246" s="14"/>
      <c r="AB246" s="14"/>
      <c r="AC246" s="14"/>
      <c r="AD246" s="14"/>
      <c r="AE246" s="14"/>
      <c r="AT246" s="275" t="s">
        <v>193</v>
      </c>
      <c r="AU246" s="275" t="s">
        <v>21</v>
      </c>
      <c r="AV246" s="14" t="s">
        <v>165</v>
      </c>
      <c r="AW246" s="14" t="s">
        <v>38</v>
      </c>
      <c r="AX246" s="14" t="s">
        <v>89</v>
      </c>
      <c r="AY246" s="275" t="s">
        <v>159</v>
      </c>
    </row>
    <row r="247" s="2" customFormat="1" ht="16.5" customHeight="1">
      <c r="A247" s="38"/>
      <c r="B247" s="39"/>
      <c r="C247" s="236" t="s">
        <v>231</v>
      </c>
      <c r="D247" s="236" t="s">
        <v>161</v>
      </c>
      <c r="E247" s="237" t="s">
        <v>396</v>
      </c>
      <c r="F247" s="238" t="s">
        <v>397</v>
      </c>
      <c r="G247" s="239" t="s">
        <v>164</v>
      </c>
      <c r="H247" s="240">
        <v>1983.75</v>
      </c>
      <c r="I247" s="241"/>
      <c r="J247" s="242">
        <f>ROUND(I247*H247,2)</f>
        <v>0</v>
      </c>
      <c r="K247" s="243"/>
      <c r="L247" s="44"/>
      <c r="M247" s="244" t="s">
        <v>1</v>
      </c>
      <c r="N247" s="245" t="s">
        <v>46</v>
      </c>
      <c r="O247" s="91"/>
      <c r="P247" s="246">
        <f>O247*H247</f>
        <v>0</v>
      </c>
      <c r="Q247" s="246">
        <v>0</v>
      </c>
      <c r="R247" s="246">
        <f>Q247*H247</f>
        <v>0</v>
      </c>
      <c r="S247" s="246">
        <v>0</v>
      </c>
      <c r="T247" s="247">
        <f>S247*H247</f>
        <v>0</v>
      </c>
      <c r="U247" s="38"/>
      <c r="V247" s="38"/>
      <c r="W247" s="38"/>
      <c r="X247" s="38"/>
      <c r="Y247" s="38"/>
      <c r="Z247" s="38"/>
      <c r="AA247" s="38"/>
      <c r="AB247" s="38"/>
      <c r="AC247" s="38"/>
      <c r="AD247" s="38"/>
      <c r="AE247" s="38"/>
      <c r="AR247" s="248" t="s">
        <v>165</v>
      </c>
      <c r="AT247" s="248" t="s">
        <v>161</v>
      </c>
      <c r="AU247" s="248" t="s">
        <v>21</v>
      </c>
      <c r="AY247" s="16" t="s">
        <v>159</v>
      </c>
      <c r="BE247" s="249">
        <f>IF(N247="základní",J247,0)</f>
        <v>0</v>
      </c>
      <c r="BF247" s="249">
        <f>IF(N247="snížená",J247,0)</f>
        <v>0</v>
      </c>
      <c r="BG247" s="249">
        <f>IF(N247="zákl. přenesená",J247,0)</f>
        <v>0</v>
      </c>
      <c r="BH247" s="249">
        <f>IF(N247="sníž. přenesená",J247,0)</f>
        <v>0</v>
      </c>
      <c r="BI247" s="249">
        <f>IF(N247="nulová",J247,0)</f>
        <v>0</v>
      </c>
      <c r="BJ247" s="16" t="s">
        <v>89</v>
      </c>
      <c r="BK247" s="249">
        <f>ROUND(I247*H247,2)</f>
        <v>0</v>
      </c>
      <c r="BL247" s="16" t="s">
        <v>165</v>
      </c>
      <c r="BM247" s="248" t="s">
        <v>398</v>
      </c>
    </row>
    <row r="248" s="13" customFormat="1">
      <c r="A248" s="13"/>
      <c r="B248" s="254"/>
      <c r="C248" s="255"/>
      <c r="D248" s="250" t="s">
        <v>193</v>
      </c>
      <c r="E248" s="256" t="s">
        <v>1</v>
      </c>
      <c r="F248" s="257" t="s">
        <v>399</v>
      </c>
      <c r="G248" s="255"/>
      <c r="H248" s="258">
        <v>1983.75</v>
      </c>
      <c r="I248" s="259"/>
      <c r="J248" s="255"/>
      <c r="K248" s="255"/>
      <c r="L248" s="260"/>
      <c r="M248" s="261"/>
      <c r="N248" s="262"/>
      <c r="O248" s="262"/>
      <c r="P248" s="262"/>
      <c r="Q248" s="262"/>
      <c r="R248" s="262"/>
      <c r="S248" s="262"/>
      <c r="T248" s="263"/>
      <c r="U248" s="13"/>
      <c r="V248" s="13"/>
      <c r="W248" s="13"/>
      <c r="X248" s="13"/>
      <c r="Y248" s="13"/>
      <c r="Z248" s="13"/>
      <c r="AA248" s="13"/>
      <c r="AB248" s="13"/>
      <c r="AC248" s="13"/>
      <c r="AD248" s="13"/>
      <c r="AE248" s="13"/>
      <c r="AT248" s="264" t="s">
        <v>193</v>
      </c>
      <c r="AU248" s="264" t="s">
        <v>21</v>
      </c>
      <c r="AV248" s="13" t="s">
        <v>21</v>
      </c>
      <c r="AW248" s="13" t="s">
        <v>38</v>
      </c>
      <c r="AX248" s="13" t="s">
        <v>81</v>
      </c>
      <c r="AY248" s="264" t="s">
        <v>159</v>
      </c>
    </row>
    <row r="249" s="14" customFormat="1">
      <c r="A249" s="14"/>
      <c r="B249" s="265"/>
      <c r="C249" s="266"/>
      <c r="D249" s="250" t="s">
        <v>193</v>
      </c>
      <c r="E249" s="267" t="s">
        <v>1</v>
      </c>
      <c r="F249" s="268" t="s">
        <v>195</v>
      </c>
      <c r="G249" s="266"/>
      <c r="H249" s="269">
        <v>1983.75</v>
      </c>
      <c r="I249" s="270"/>
      <c r="J249" s="266"/>
      <c r="K249" s="266"/>
      <c r="L249" s="271"/>
      <c r="M249" s="272"/>
      <c r="N249" s="273"/>
      <c r="O249" s="273"/>
      <c r="P249" s="273"/>
      <c r="Q249" s="273"/>
      <c r="R249" s="273"/>
      <c r="S249" s="273"/>
      <c r="T249" s="274"/>
      <c r="U249" s="14"/>
      <c r="V249" s="14"/>
      <c r="W249" s="14"/>
      <c r="X249" s="14"/>
      <c r="Y249" s="14"/>
      <c r="Z249" s="14"/>
      <c r="AA249" s="14"/>
      <c r="AB249" s="14"/>
      <c r="AC249" s="14"/>
      <c r="AD249" s="14"/>
      <c r="AE249" s="14"/>
      <c r="AT249" s="275" t="s">
        <v>193</v>
      </c>
      <c r="AU249" s="275" t="s">
        <v>21</v>
      </c>
      <c r="AV249" s="14" t="s">
        <v>165</v>
      </c>
      <c r="AW249" s="14" t="s">
        <v>38</v>
      </c>
      <c r="AX249" s="14" t="s">
        <v>89</v>
      </c>
      <c r="AY249" s="275" t="s">
        <v>159</v>
      </c>
    </row>
    <row r="250" s="2" customFormat="1" ht="24" customHeight="1">
      <c r="A250" s="38"/>
      <c r="B250" s="39"/>
      <c r="C250" s="236" t="s">
        <v>400</v>
      </c>
      <c r="D250" s="236" t="s">
        <v>161</v>
      </c>
      <c r="E250" s="237" t="s">
        <v>401</v>
      </c>
      <c r="F250" s="238" t="s">
        <v>402</v>
      </c>
      <c r="G250" s="239" t="s">
        <v>164</v>
      </c>
      <c r="H250" s="240">
        <v>1984</v>
      </c>
      <c r="I250" s="241"/>
      <c r="J250" s="242">
        <f>ROUND(I250*H250,2)</f>
        <v>0</v>
      </c>
      <c r="K250" s="243"/>
      <c r="L250" s="44"/>
      <c r="M250" s="244" t="s">
        <v>1</v>
      </c>
      <c r="N250" s="245" t="s">
        <v>46</v>
      </c>
      <c r="O250" s="91"/>
      <c r="P250" s="246">
        <f>O250*H250</f>
        <v>0</v>
      </c>
      <c r="Q250" s="246">
        <v>0</v>
      </c>
      <c r="R250" s="246">
        <f>Q250*H250</f>
        <v>0</v>
      </c>
      <c r="S250" s="246">
        <v>0</v>
      </c>
      <c r="T250" s="247">
        <f>S250*H250</f>
        <v>0</v>
      </c>
      <c r="U250" s="38"/>
      <c r="V250" s="38"/>
      <c r="W250" s="38"/>
      <c r="X250" s="38"/>
      <c r="Y250" s="38"/>
      <c r="Z250" s="38"/>
      <c r="AA250" s="38"/>
      <c r="AB250" s="38"/>
      <c r="AC250" s="38"/>
      <c r="AD250" s="38"/>
      <c r="AE250" s="38"/>
      <c r="AR250" s="248" t="s">
        <v>165</v>
      </c>
      <c r="AT250" s="248" t="s">
        <v>161</v>
      </c>
      <c r="AU250" s="248" t="s">
        <v>21</v>
      </c>
      <c r="AY250" s="16" t="s">
        <v>159</v>
      </c>
      <c r="BE250" s="249">
        <f>IF(N250="základní",J250,0)</f>
        <v>0</v>
      </c>
      <c r="BF250" s="249">
        <f>IF(N250="snížená",J250,0)</f>
        <v>0</v>
      </c>
      <c r="BG250" s="249">
        <f>IF(N250="zákl. přenesená",J250,0)</f>
        <v>0</v>
      </c>
      <c r="BH250" s="249">
        <f>IF(N250="sníž. přenesená",J250,0)</f>
        <v>0</v>
      </c>
      <c r="BI250" s="249">
        <f>IF(N250="nulová",J250,0)</f>
        <v>0</v>
      </c>
      <c r="BJ250" s="16" t="s">
        <v>89</v>
      </c>
      <c r="BK250" s="249">
        <f>ROUND(I250*H250,2)</f>
        <v>0</v>
      </c>
      <c r="BL250" s="16" t="s">
        <v>165</v>
      </c>
      <c r="BM250" s="248" t="s">
        <v>403</v>
      </c>
    </row>
    <row r="251" s="13" customFormat="1">
      <c r="A251" s="13"/>
      <c r="B251" s="254"/>
      <c r="C251" s="255"/>
      <c r="D251" s="250" t="s">
        <v>193</v>
      </c>
      <c r="E251" s="256" t="s">
        <v>1</v>
      </c>
      <c r="F251" s="257" t="s">
        <v>404</v>
      </c>
      <c r="G251" s="255"/>
      <c r="H251" s="258">
        <v>1984</v>
      </c>
      <c r="I251" s="259"/>
      <c r="J251" s="255"/>
      <c r="K251" s="255"/>
      <c r="L251" s="260"/>
      <c r="M251" s="261"/>
      <c r="N251" s="262"/>
      <c r="O251" s="262"/>
      <c r="P251" s="262"/>
      <c r="Q251" s="262"/>
      <c r="R251" s="262"/>
      <c r="S251" s="262"/>
      <c r="T251" s="263"/>
      <c r="U251" s="13"/>
      <c r="V251" s="13"/>
      <c r="W251" s="13"/>
      <c r="X251" s="13"/>
      <c r="Y251" s="13"/>
      <c r="Z251" s="13"/>
      <c r="AA251" s="13"/>
      <c r="AB251" s="13"/>
      <c r="AC251" s="13"/>
      <c r="AD251" s="13"/>
      <c r="AE251" s="13"/>
      <c r="AT251" s="264" t="s">
        <v>193</v>
      </c>
      <c r="AU251" s="264" t="s">
        <v>21</v>
      </c>
      <c r="AV251" s="13" t="s">
        <v>21</v>
      </c>
      <c r="AW251" s="13" t="s">
        <v>38</v>
      </c>
      <c r="AX251" s="13" t="s">
        <v>81</v>
      </c>
      <c r="AY251" s="264" t="s">
        <v>159</v>
      </c>
    </row>
    <row r="252" s="14" customFormat="1">
      <c r="A252" s="14"/>
      <c r="B252" s="265"/>
      <c r="C252" s="266"/>
      <c r="D252" s="250" t="s">
        <v>193</v>
      </c>
      <c r="E252" s="267" t="s">
        <v>1</v>
      </c>
      <c r="F252" s="268" t="s">
        <v>195</v>
      </c>
      <c r="G252" s="266"/>
      <c r="H252" s="269">
        <v>1984</v>
      </c>
      <c r="I252" s="270"/>
      <c r="J252" s="266"/>
      <c r="K252" s="266"/>
      <c r="L252" s="271"/>
      <c r="M252" s="272"/>
      <c r="N252" s="273"/>
      <c r="O252" s="273"/>
      <c r="P252" s="273"/>
      <c r="Q252" s="273"/>
      <c r="R252" s="273"/>
      <c r="S252" s="273"/>
      <c r="T252" s="274"/>
      <c r="U252" s="14"/>
      <c r="V252" s="14"/>
      <c r="W252" s="14"/>
      <c r="X252" s="14"/>
      <c r="Y252" s="14"/>
      <c r="Z252" s="14"/>
      <c r="AA252" s="14"/>
      <c r="AB252" s="14"/>
      <c r="AC252" s="14"/>
      <c r="AD252" s="14"/>
      <c r="AE252" s="14"/>
      <c r="AT252" s="275" t="s">
        <v>193</v>
      </c>
      <c r="AU252" s="275" t="s">
        <v>21</v>
      </c>
      <c r="AV252" s="14" t="s">
        <v>165</v>
      </c>
      <c r="AW252" s="14" t="s">
        <v>38</v>
      </c>
      <c r="AX252" s="14" t="s">
        <v>89</v>
      </c>
      <c r="AY252" s="275" t="s">
        <v>159</v>
      </c>
    </row>
    <row r="253" s="2" customFormat="1" ht="24" customHeight="1">
      <c r="A253" s="38"/>
      <c r="B253" s="39"/>
      <c r="C253" s="236" t="s">
        <v>405</v>
      </c>
      <c r="D253" s="236" t="s">
        <v>161</v>
      </c>
      <c r="E253" s="237" t="s">
        <v>406</v>
      </c>
      <c r="F253" s="238" t="s">
        <v>407</v>
      </c>
      <c r="G253" s="239" t="s">
        <v>164</v>
      </c>
      <c r="H253" s="240">
        <v>1985</v>
      </c>
      <c r="I253" s="241"/>
      <c r="J253" s="242">
        <f>ROUND(I253*H253,2)</f>
        <v>0</v>
      </c>
      <c r="K253" s="243"/>
      <c r="L253" s="44"/>
      <c r="M253" s="244" t="s">
        <v>1</v>
      </c>
      <c r="N253" s="245" t="s">
        <v>46</v>
      </c>
      <c r="O253" s="91"/>
      <c r="P253" s="246">
        <f>O253*H253</f>
        <v>0</v>
      </c>
      <c r="Q253" s="246">
        <v>0</v>
      </c>
      <c r="R253" s="246">
        <f>Q253*H253</f>
        <v>0</v>
      </c>
      <c r="S253" s="246">
        <v>0</v>
      </c>
      <c r="T253" s="247">
        <f>S253*H253</f>
        <v>0</v>
      </c>
      <c r="U253" s="38"/>
      <c r="V253" s="38"/>
      <c r="W253" s="38"/>
      <c r="X253" s="38"/>
      <c r="Y253" s="38"/>
      <c r="Z253" s="38"/>
      <c r="AA253" s="38"/>
      <c r="AB253" s="38"/>
      <c r="AC253" s="38"/>
      <c r="AD253" s="38"/>
      <c r="AE253" s="38"/>
      <c r="AR253" s="248" t="s">
        <v>165</v>
      </c>
      <c r="AT253" s="248" t="s">
        <v>161</v>
      </c>
      <c r="AU253" s="248" t="s">
        <v>21</v>
      </c>
      <c r="AY253" s="16" t="s">
        <v>159</v>
      </c>
      <c r="BE253" s="249">
        <f>IF(N253="základní",J253,0)</f>
        <v>0</v>
      </c>
      <c r="BF253" s="249">
        <f>IF(N253="snížená",J253,0)</f>
        <v>0</v>
      </c>
      <c r="BG253" s="249">
        <f>IF(N253="zákl. přenesená",J253,0)</f>
        <v>0</v>
      </c>
      <c r="BH253" s="249">
        <f>IF(N253="sníž. přenesená",J253,0)</f>
        <v>0</v>
      </c>
      <c r="BI253" s="249">
        <f>IF(N253="nulová",J253,0)</f>
        <v>0</v>
      </c>
      <c r="BJ253" s="16" t="s">
        <v>89</v>
      </c>
      <c r="BK253" s="249">
        <f>ROUND(I253*H253,2)</f>
        <v>0</v>
      </c>
      <c r="BL253" s="16" t="s">
        <v>165</v>
      </c>
      <c r="BM253" s="248" t="s">
        <v>408</v>
      </c>
    </row>
    <row r="254" s="13" customFormat="1">
      <c r="A254" s="13"/>
      <c r="B254" s="254"/>
      <c r="C254" s="255"/>
      <c r="D254" s="250" t="s">
        <v>193</v>
      </c>
      <c r="E254" s="256" t="s">
        <v>1</v>
      </c>
      <c r="F254" s="257" t="s">
        <v>409</v>
      </c>
      <c r="G254" s="255"/>
      <c r="H254" s="258">
        <v>1985</v>
      </c>
      <c r="I254" s="259"/>
      <c r="J254" s="255"/>
      <c r="K254" s="255"/>
      <c r="L254" s="260"/>
      <c r="M254" s="261"/>
      <c r="N254" s="262"/>
      <c r="O254" s="262"/>
      <c r="P254" s="262"/>
      <c r="Q254" s="262"/>
      <c r="R254" s="262"/>
      <c r="S254" s="262"/>
      <c r="T254" s="263"/>
      <c r="U254" s="13"/>
      <c r="V254" s="13"/>
      <c r="W254" s="13"/>
      <c r="X254" s="13"/>
      <c r="Y254" s="13"/>
      <c r="Z254" s="13"/>
      <c r="AA254" s="13"/>
      <c r="AB254" s="13"/>
      <c r="AC254" s="13"/>
      <c r="AD254" s="13"/>
      <c r="AE254" s="13"/>
      <c r="AT254" s="264" t="s">
        <v>193</v>
      </c>
      <c r="AU254" s="264" t="s">
        <v>21</v>
      </c>
      <c r="AV254" s="13" t="s">
        <v>21</v>
      </c>
      <c r="AW254" s="13" t="s">
        <v>38</v>
      </c>
      <c r="AX254" s="13" t="s">
        <v>89</v>
      </c>
      <c r="AY254" s="264" t="s">
        <v>159</v>
      </c>
    </row>
    <row r="255" s="2" customFormat="1" ht="24" customHeight="1">
      <c r="A255" s="38"/>
      <c r="B255" s="39"/>
      <c r="C255" s="236" t="s">
        <v>410</v>
      </c>
      <c r="D255" s="236" t="s">
        <v>161</v>
      </c>
      <c r="E255" s="237" t="s">
        <v>411</v>
      </c>
      <c r="F255" s="238" t="s">
        <v>412</v>
      </c>
      <c r="G255" s="239" t="s">
        <v>164</v>
      </c>
      <c r="H255" s="240">
        <v>1985</v>
      </c>
      <c r="I255" s="241"/>
      <c r="J255" s="242">
        <f>ROUND(I255*H255,2)</f>
        <v>0</v>
      </c>
      <c r="K255" s="243"/>
      <c r="L255" s="44"/>
      <c r="M255" s="244" t="s">
        <v>1</v>
      </c>
      <c r="N255" s="245" t="s">
        <v>46</v>
      </c>
      <c r="O255" s="91"/>
      <c r="P255" s="246">
        <f>O255*H255</f>
        <v>0</v>
      </c>
      <c r="Q255" s="246">
        <v>0</v>
      </c>
      <c r="R255" s="246">
        <f>Q255*H255</f>
        <v>0</v>
      </c>
      <c r="S255" s="246">
        <v>0</v>
      </c>
      <c r="T255" s="247">
        <f>S255*H255</f>
        <v>0</v>
      </c>
      <c r="U255" s="38"/>
      <c r="V255" s="38"/>
      <c r="W255" s="38"/>
      <c r="X255" s="38"/>
      <c r="Y255" s="38"/>
      <c r="Z255" s="38"/>
      <c r="AA255" s="38"/>
      <c r="AB255" s="38"/>
      <c r="AC255" s="38"/>
      <c r="AD255" s="38"/>
      <c r="AE255" s="38"/>
      <c r="AR255" s="248" t="s">
        <v>165</v>
      </c>
      <c r="AT255" s="248" t="s">
        <v>161</v>
      </c>
      <c r="AU255" s="248" t="s">
        <v>21</v>
      </c>
      <c r="AY255" s="16" t="s">
        <v>159</v>
      </c>
      <c r="BE255" s="249">
        <f>IF(N255="základní",J255,0)</f>
        <v>0</v>
      </c>
      <c r="BF255" s="249">
        <f>IF(N255="snížená",J255,0)</f>
        <v>0</v>
      </c>
      <c r="BG255" s="249">
        <f>IF(N255="zákl. přenesená",J255,0)</f>
        <v>0</v>
      </c>
      <c r="BH255" s="249">
        <f>IF(N255="sníž. přenesená",J255,0)</f>
        <v>0</v>
      </c>
      <c r="BI255" s="249">
        <f>IF(N255="nulová",J255,0)</f>
        <v>0</v>
      </c>
      <c r="BJ255" s="16" t="s">
        <v>89</v>
      </c>
      <c r="BK255" s="249">
        <f>ROUND(I255*H255,2)</f>
        <v>0</v>
      </c>
      <c r="BL255" s="16" t="s">
        <v>165</v>
      </c>
      <c r="BM255" s="248" t="s">
        <v>413</v>
      </c>
    </row>
    <row r="256" s="13" customFormat="1">
      <c r="A256" s="13"/>
      <c r="B256" s="254"/>
      <c r="C256" s="255"/>
      <c r="D256" s="250" t="s">
        <v>193</v>
      </c>
      <c r="E256" s="256" t="s">
        <v>1</v>
      </c>
      <c r="F256" s="257" t="s">
        <v>409</v>
      </c>
      <c r="G256" s="255"/>
      <c r="H256" s="258">
        <v>1985</v>
      </c>
      <c r="I256" s="259"/>
      <c r="J256" s="255"/>
      <c r="K256" s="255"/>
      <c r="L256" s="260"/>
      <c r="M256" s="261"/>
      <c r="N256" s="262"/>
      <c r="O256" s="262"/>
      <c r="P256" s="262"/>
      <c r="Q256" s="262"/>
      <c r="R256" s="262"/>
      <c r="S256" s="262"/>
      <c r="T256" s="263"/>
      <c r="U256" s="13"/>
      <c r="V256" s="13"/>
      <c r="W256" s="13"/>
      <c r="X256" s="13"/>
      <c r="Y256" s="13"/>
      <c r="Z256" s="13"/>
      <c r="AA256" s="13"/>
      <c r="AB256" s="13"/>
      <c r="AC256" s="13"/>
      <c r="AD256" s="13"/>
      <c r="AE256" s="13"/>
      <c r="AT256" s="264" t="s">
        <v>193</v>
      </c>
      <c r="AU256" s="264" t="s">
        <v>21</v>
      </c>
      <c r="AV256" s="13" t="s">
        <v>21</v>
      </c>
      <c r="AW256" s="13" t="s">
        <v>38</v>
      </c>
      <c r="AX256" s="13" t="s">
        <v>89</v>
      </c>
      <c r="AY256" s="264" t="s">
        <v>159</v>
      </c>
    </row>
    <row r="257" s="2" customFormat="1" ht="24" customHeight="1">
      <c r="A257" s="38"/>
      <c r="B257" s="39"/>
      <c r="C257" s="236" t="s">
        <v>414</v>
      </c>
      <c r="D257" s="236" t="s">
        <v>161</v>
      </c>
      <c r="E257" s="237" t="s">
        <v>415</v>
      </c>
      <c r="F257" s="238" t="s">
        <v>416</v>
      </c>
      <c r="G257" s="239" t="s">
        <v>164</v>
      </c>
      <c r="H257" s="240">
        <v>132</v>
      </c>
      <c r="I257" s="241"/>
      <c r="J257" s="242">
        <f>ROUND(I257*H257,2)</f>
        <v>0</v>
      </c>
      <c r="K257" s="243"/>
      <c r="L257" s="44"/>
      <c r="M257" s="244" t="s">
        <v>1</v>
      </c>
      <c r="N257" s="245" t="s">
        <v>46</v>
      </c>
      <c r="O257" s="91"/>
      <c r="P257" s="246">
        <f>O257*H257</f>
        <v>0</v>
      </c>
      <c r="Q257" s="246">
        <v>0.10362</v>
      </c>
      <c r="R257" s="246">
        <f>Q257*H257</f>
        <v>13.67784</v>
      </c>
      <c r="S257" s="246">
        <v>0</v>
      </c>
      <c r="T257" s="247">
        <f>S257*H257</f>
        <v>0</v>
      </c>
      <c r="U257" s="38"/>
      <c r="V257" s="38"/>
      <c r="W257" s="38"/>
      <c r="X257" s="38"/>
      <c r="Y257" s="38"/>
      <c r="Z257" s="38"/>
      <c r="AA257" s="38"/>
      <c r="AB257" s="38"/>
      <c r="AC257" s="38"/>
      <c r="AD257" s="38"/>
      <c r="AE257" s="38"/>
      <c r="AR257" s="248" t="s">
        <v>165</v>
      </c>
      <c r="AT257" s="248" t="s">
        <v>161</v>
      </c>
      <c r="AU257" s="248" t="s">
        <v>21</v>
      </c>
      <c r="AY257" s="16" t="s">
        <v>159</v>
      </c>
      <c r="BE257" s="249">
        <f>IF(N257="základní",J257,0)</f>
        <v>0</v>
      </c>
      <c r="BF257" s="249">
        <f>IF(N257="snížená",J257,0)</f>
        <v>0</v>
      </c>
      <c r="BG257" s="249">
        <f>IF(N257="zákl. přenesená",J257,0)</f>
        <v>0</v>
      </c>
      <c r="BH257" s="249">
        <f>IF(N257="sníž. přenesená",J257,0)</f>
        <v>0</v>
      </c>
      <c r="BI257" s="249">
        <f>IF(N257="nulová",J257,0)</f>
        <v>0</v>
      </c>
      <c r="BJ257" s="16" t="s">
        <v>89</v>
      </c>
      <c r="BK257" s="249">
        <f>ROUND(I257*H257,2)</f>
        <v>0</v>
      </c>
      <c r="BL257" s="16" t="s">
        <v>165</v>
      </c>
      <c r="BM257" s="248" t="s">
        <v>417</v>
      </c>
    </row>
    <row r="258" s="2" customFormat="1">
      <c r="A258" s="38"/>
      <c r="B258" s="39"/>
      <c r="C258" s="40"/>
      <c r="D258" s="250" t="s">
        <v>167</v>
      </c>
      <c r="E258" s="40"/>
      <c r="F258" s="251" t="s">
        <v>418</v>
      </c>
      <c r="G258" s="40"/>
      <c r="H258" s="40"/>
      <c r="I258" s="144"/>
      <c r="J258" s="40"/>
      <c r="K258" s="40"/>
      <c r="L258" s="44"/>
      <c r="M258" s="252"/>
      <c r="N258" s="253"/>
      <c r="O258" s="91"/>
      <c r="P258" s="91"/>
      <c r="Q258" s="91"/>
      <c r="R258" s="91"/>
      <c r="S258" s="91"/>
      <c r="T258" s="92"/>
      <c r="U258" s="38"/>
      <c r="V258" s="38"/>
      <c r="W258" s="38"/>
      <c r="X258" s="38"/>
      <c r="Y258" s="38"/>
      <c r="Z258" s="38"/>
      <c r="AA258" s="38"/>
      <c r="AB258" s="38"/>
      <c r="AC258" s="38"/>
      <c r="AD258" s="38"/>
      <c r="AE258" s="38"/>
      <c r="AT258" s="16" t="s">
        <v>167</v>
      </c>
      <c r="AU258" s="16" t="s">
        <v>21</v>
      </c>
    </row>
    <row r="259" s="13" customFormat="1">
      <c r="A259" s="13"/>
      <c r="B259" s="254"/>
      <c r="C259" s="255"/>
      <c r="D259" s="250" t="s">
        <v>193</v>
      </c>
      <c r="E259" s="256" t="s">
        <v>1</v>
      </c>
      <c r="F259" s="257" t="s">
        <v>419</v>
      </c>
      <c r="G259" s="255"/>
      <c r="H259" s="258">
        <v>115</v>
      </c>
      <c r="I259" s="259"/>
      <c r="J259" s="255"/>
      <c r="K259" s="255"/>
      <c r="L259" s="260"/>
      <c r="M259" s="261"/>
      <c r="N259" s="262"/>
      <c r="O259" s="262"/>
      <c r="P259" s="262"/>
      <c r="Q259" s="262"/>
      <c r="R259" s="262"/>
      <c r="S259" s="262"/>
      <c r="T259" s="263"/>
      <c r="U259" s="13"/>
      <c r="V259" s="13"/>
      <c r="W259" s="13"/>
      <c r="X259" s="13"/>
      <c r="Y259" s="13"/>
      <c r="Z259" s="13"/>
      <c r="AA259" s="13"/>
      <c r="AB259" s="13"/>
      <c r="AC259" s="13"/>
      <c r="AD259" s="13"/>
      <c r="AE259" s="13"/>
      <c r="AT259" s="264" t="s">
        <v>193</v>
      </c>
      <c r="AU259" s="264" t="s">
        <v>21</v>
      </c>
      <c r="AV259" s="13" t="s">
        <v>21</v>
      </c>
      <c r="AW259" s="13" t="s">
        <v>38</v>
      </c>
      <c r="AX259" s="13" t="s">
        <v>81</v>
      </c>
      <c r="AY259" s="264" t="s">
        <v>159</v>
      </c>
    </row>
    <row r="260" s="13" customFormat="1">
      <c r="A260" s="13"/>
      <c r="B260" s="254"/>
      <c r="C260" s="255"/>
      <c r="D260" s="250" t="s">
        <v>193</v>
      </c>
      <c r="E260" s="256" t="s">
        <v>1</v>
      </c>
      <c r="F260" s="257" t="s">
        <v>420</v>
      </c>
      <c r="G260" s="255"/>
      <c r="H260" s="258">
        <v>17</v>
      </c>
      <c r="I260" s="259"/>
      <c r="J260" s="255"/>
      <c r="K260" s="255"/>
      <c r="L260" s="260"/>
      <c r="M260" s="261"/>
      <c r="N260" s="262"/>
      <c r="O260" s="262"/>
      <c r="P260" s="262"/>
      <c r="Q260" s="262"/>
      <c r="R260" s="262"/>
      <c r="S260" s="262"/>
      <c r="T260" s="263"/>
      <c r="U260" s="13"/>
      <c r="V260" s="13"/>
      <c r="W260" s="13"/>
      <c r="X260" s="13"/>
      <c r="Y260" s="13"/>
      <c r="Z260" s="13"/>
      <c r="AA260" s="13"/>
      <c r="AB260" s="13"/>
      <c r="AC260" s="13"/>
      <c r="AD260" s="13"/>
      <c r="AE260" s="13"/>
      <c r="AT260" s="264" t="s">
        <v>193</v>
      </c>
      <c r="AU260" s="264" t="s">
        <v>21</v>
      </c>
      <c r="AV260" s="13" t="s">
        <v>21</v>
      </c>
      <c r="AW260" s="13" t="s">
        <v>38</v>
      </c>
      <c r="AX260" s="13" t="s">
        <v>81</v>
      </c>
      <c r="AY260" s="264" t="s">
        <v>159</v>
      </c>
    </row>
    <row r="261" s="14" customFormat="1">
      <c r="A261" s="14"/>
      <c r="B261" s="265"/>
      <c r="C261" s="266"/>
      <c r="D261" s="250" t="s">
        <v>193</v>
      </c>
      <c r="E261" s="267" t="s">
        <v>1</v>
      </c>
      <c r="F261" s="268" t="s">
        <v>195</v>
      </c>
      <c r="G261" s="266"/>
      <c r="H261" s="269">
        <v>132</v>
      </c>
      <c r="I261" s="270"/>
      <c r="J261" s="266"/>
      <c r="K261" s="266"/>
      <c r="L261" s="271"/>
      <c r="M261" s="272"/>
      <c r="N261" s="273"/>
      <c r="O261" s="273"/>
      <c r="P261" s="273"/>
      <c r="Q261" s="273"/>
      <c r="R261" s="273"/>
      <c r="S261" s="273"/>
      <c r="T261" s="274"/>
      <c r="U261" s="14"/>
      <c r="V261" s="14"/>
      <c r="W261" s="14"/>
      <c r="X261" s="14"/>
      <c r="Y261" s="14"/>
      <c r="Z261" s="14"/>
      <c r="AA261" s="14"/>
      <c r="AB261" s="14"/>
      <c r="AC261" s="14"/>
      <c r="AD261" s="14"/>
      <c r="AE261" s="14"/>
      <c r="AT261" s="275" t="s">
        <v>193</v>
      </c>
      <c r="AU261" s="275" t="s">
        <v>21</v>
      </c>
      <c r="AV261" s="14" t="s">
        <v>165</v>
      </c>
      <c r="AW261" s="14" t="s">
        <v>38</v>
      </c>
      <c r="AX261" s="14" t="s">
        <v>89</v>
      </c>
      <c r="AY261" s="275" t="s">
        <v>159</v>
      </c>
    </row>
    <row r="262" s="2" customFormat="1" ht="16.5" customHeight="1">
      <c r="A262" s="38"/>
      <c r="B262" s="39"/>
      <c r="C262" s="276" t="s">
        <v>421</v>
      </c>
      <c r="D262" s="276" t="s">
        <v>288</v>
      </c>
      <c r="E262" s="277" t="s">
        <v>422</v>
      </c>
      <c r="F262" s="278" t="s">
        <v>423</v>
      </c>
      <c r="G262" s="279" t="s">
        <v>164</v>
      </c>
      <c r="H262" s="280">
        <v>61.799999999999997</v>
      </c>
      <c r="I262" s="281"/>
      <c r="J262" s="282">
        <f>ROUND(I262*H262,2)</f>
        <v>0</v>
      </c>
      <c r="K262" s="283"/>
      <c r="L262" s="284"/>
      <c r="M262" s="285" t="s">
        <v>1</v>
      </c>
      <c r="N262" s="286" t="s">
        <v>46</v>
      </c>
      <c r="O262" s="91"/>
      <c r="P262" s="246">
        <f>O262*H262</f>
        <v>0</v>
      </c>
      <c r="Q262" s="246">
        <v>0.17599999999999999</v>
      </c>
      <c r="R262" s="246">
        <f>Q262*H262</f>
        <v>10.876799999999999</v>
      </c>
      <c r="S262" s="246">
        <v>0</v>
      </c>
      <c r="T262" s="247">
        <f>S262*H262</f>
        <v>0</v>
      </c>
      <c r="U262" s="38"/>
      <c r="V262" s="38"/>
      <c r="W262" s="38"/>
      <c r="X262" s="38"/>
      <c r="Y262" s="38"/>
      <c r="Z262" s="38"/>
      <c r="AA262" s="38"/>
      <c r="AB262" s="38"/>
      <c r="AC262" s="38"/>
      <c r="AD262" s="38"/>
      <c r="AE262" s="38"/>
      <c r="AR262" s="248" t="s">
        <v>201</v>
      </c>
      <c r="AT262" s="248" t="s">
        <v>288</v>
      </c>
      <c r="AU262" s="248" t="s">
        <v>21</v>
      </c>
      <c r="AY262" s="16" t="s">
        <v>159</v>
      </c>
      <c r="BE262" s="249">
        <f>IF(N262="základní",J262,0)</f>
        <v>0</v>
      </c>
      <c r="BF262" s="249">
        <f>IF(N262="snížená",J262,0)</f>
        <v>0</v>
      </c>
      <c r="BG262" s="249">
        <f>IF(N262="zákl. přenesená",J262,0)</f>
        <v>0</v>
      </c>
      <c r="BH262" s="249">
        <f>IF(N262="sníž. přenesená",J262,0)</f>
        <v>0</v>
      </c>
      <c r="BI262" s="249">
        <f>IF(N262="nulová",J262,0)</f>
        <v>0</v>
      </c>
      <c r="BJ262" s="16" t="s">
        <v>89</v>
      </c>
      <c r="BK262" s="249">
        <f>ROUND(I262*H262,2)</f>
        <v>0</v>
      </c>
      <c r="BL262" s="16" t="s">
        <v>165</v>
      </c>
      <c r="BM262" s="248" t="s">
        <v>424</v>
      </c>
    </row>
    <row r="263" s="13" customFormat="1">
      <c r="A263" s="13"/>
      <c r="B263" s="254"/>
      <c r="C263" s="255"/>
      <c r="D263" s="250" t="s">
        <v>193</v>
      </c>
      <c r="E263" s="256" t="s">
        <v>1</v>
      </c>
      <c r="F263" s="257" t="s">
        <v>425</v>
      </c>
      <c r="G263" s="255"/>
      <c r="H263" s="258">
        <v>61.799999999999997</v>
      </c>
      <c r="I263" s="259"/>
      <c r="J263" s="255"/>
      <c r="K263" s="255"/>
      <c r="L263" s="260"/>
      <c r="M263" s="261"/>
      <c r="N263" s="262"/>
      <c r="O263" s="262"/>
      <c r="P263" s="262"/>
      <c r="Q263" s="262"/>
      <c r="R263" s="262"/>
      <c r="S263" s="262"/>
      <c r="T263" s="263"/>
      <c r="U263" s="13"/>
      <c r="V263" s="13"/>
      <c r="W263" s="13"/>
      <c r="X263" s="13"/>
      <c r="Y263" s="13"/>
      <c r="Z263" s="13"/>
      <c r="AA263" s="13"/>
      <c r="AB263" s="13"/>
      <c r="AC263" s="13"/>
      <c r="AD263" s="13"/>
      <c r="AE263" s="13"/>
      <c r="AT263" s="264" t="s">
        <v>193</v>
      </c>
      <c r="AU263" s="264" t="s">
        <v>21</v>
      </c>
      <c r="AV263" s="13" t="s">
        <v>21</v>
      </c>
      <c r="AW263" s="13" t="s">
        <v>38</v>
      </c>
      <c r="AX263" s="13" t="s">
        <v>81</v>
      </c>
      <c r="AY263" s="264" t="s">
        <v>159</v>
      </c>
    </row>
    <row r="264" s="14" customFormat="1">
      <c r="A264" s="14"/>
      <c r="B264" s="265"/>
      <c r="C264" s="266"/>
      <c r="D264" s="250" t="s">
        <v>193</v>
      </c>
      <c r="E264" s="267" t="s">
        <v>1</v>
      </c>
      <c r="F264" s="268" t="s">
        <v>195</v>
      </c>
      <c r="G264" s="266"/>
      <c r="H264" s="269">
        <v>61.799999999999997</v>
      </c>
      <c r="I264" s="270"/>
      <c r="J264" s="266"/>
      <c r="K264" s="266"/>
      <c r="L264" s="271"/>
      <c r="M264" s="272"/>
      <c r="N264" s="273"/>
      <c r="O264" s="273"/>
      <c r="P264" s="273"/>
      <c r="Q264" s="273"/>
      <c r="R264" s="273"/>
      <c r="S264" s="273"/>
      <c r="T264" s="274"/>
      <c r="U264" s="14"/>
      <c r="V264" s="14"/>
      <c r="W264" s="14"/>
      <c r="X264" s="14"/>
      <c r="Y264" s="14"/>
      <c r="Z264" s="14"/>
      <c r="AA264" s="14"/>
      <c r="AB264" s="14"/>
      <c r="AC264" s="14"/>
      <c r="AD264" s="14"/>
      <c r="AE264" s="14"/>
      <c r="AT264" s="275" t="s">
        <v>193</v>
      </c>
      <c r="AU264" s="275" t="s">
        <v>21</v>
      </c>
      <c r="AV264" s="14" t="s">
        <v>165</v>
      </c>
      <c r="AW264" s="14" t="s">
        <v>38</v>
      </c>
      <c r="AX264" s="14" t="s">
        <v>89</v>
      </c>
      <c r="AY264" s="275" t="s">
        <v>159</v>
      </c>
    </row>
    <row r="265" s="2" customFormat="1" ht="16.5" customHeight="1">
      <c r="A265" s="38"/>
      <c r="B265" s="39"/>
      <c r="C265" s="276" t="s">
        <v>426</v>
      </c>
      <c r="D265" s="276" t="s">
        <v>288</v>
      </c>
      <c r="E265" s="277" t="s">
        <v>427</v>
      </c>
      <c r="F265" s="278" t="s">
        <v>428</v>
      </c>
      <c r="G265" s="279" t="s">
        <v>164</v>
      </c>
      <c r="H265" s="280">
        <v>63</v>
      </c>
      <c r="I265" s="281"/>
      <c r="J265" s="282">
        <f>ROUND(I265*H265,2)</f>
        <v>0</v>
      </c>
      <c r="K265" s="283"/>
      <c r="L265" s="284"/>
      <c r="M265" s="285" t="s">
        <v>1</v>
      </c>
      <c r="N265" s="286" t="s">
        <v>46</v>
      </c>
      <c r="O265" s="91"/>
      <c r="P265" s="246">
        <f>O265*H265</f>
        <v>0</v>
      </c>
      <c r="Q265" s="246">
        <v>0.17599999999999999</v>
      </c>
      <c r="R265" s="246">
        <f>Q265*H265</f>
        <v>11.087999999999999</v>
      </c>
      <c r="S265" s="246">
        <v>0</v>
      </c>
      <c r="T265" s="247">
        <f>S265*H265</f>
        <v>0</v>
      </c>
      <c r="U265" s="38"/>
      <c r="V265" s="38"/>
      <c r="W265" s="38"/>
      <c r="X265" s="38"/>
      <c r="Y265" s="38"/>
      <c r="Z265" s="38"/>
      <c r="AA265" s="38"/>
      <c r="AB265" s="38"/>
      <c r="AC265" s="38"/>
      <c r="AD265" s="38"/>
      <c r="AE265" s="38"/>
      <c r="AR265" s="248" t="s">
        <v>201</v>
      </c>
      <c r="AT265" s="248" t="s">
        <v>288</v>
      </c>
      <c r="AU265" s="248" t="s">
        <v>21</v>
      </c>
      <c r="AY265" s="16" t="s">
        <v>159</v>
      </c>
      <c r="BE265" s="249">
        <f>IF(N265="základní",J265,0)</f>
        <v>0</v>
      </c>
      <c r="BF265" s="249">
        <f>IF(N265="snížená",J265,0)</f>
        <v>0</v>
      </c>
      <c r="BG265" s="249">
        <f>IF(N265="zákl. přenesená",J265,0)</f>
        <v>0</v>
      </c>
      <c r="BH265" s="249">
        <f>IF(N265="sníž. přenesená",J265,0)</f>
        <v>0</v>
      </c>
      <c r="BI265" s="249">
        <f>IF(N265="nulová",J265,0)</f>
        <v>0</v>
      </c>
      <c r="BJ265" s="16" t="s">
        <v>89</v>
      </c>
      <c r="BK265" s="249">
        <f>ROUND(I265*H265,2)</f>
        <v>0</v>
      </c>
      <c r="BL265" s="16" t="s">
        <v>165</v>
      </c>
      <c r="BM265" s="248" t="s">
        <v>429</v>
      </c>
    </row>
    <row r="266" s="13" customFormat="1">
      <c r="A266" s="13"/>
      <c r="B266" s="254"/>
      <c r="C266" s="255"/>
      <c r="D266" s="250" t="s">
        <v>193</v>
      </c>
      <c r="E266" s="256" t="s">
        <v>1</v>
      </c>
      <c r="F266" s="257" t="s">
        <v>430</v>
      </c>
      <c r="G266" s="255"/>
      <c r="H266" s="258">
        <v>63</v>
      </c>
      <c r="I266" s="259"/>
      <c r="J266" s="255"/>
      <c r="K266" s="255"/>
      <c r="L266" s="260"/>
      <c r="M266" s="261"/>
      <c r="N266" s="262"/>
      <c r="O266" s="262"/>
      <c r="P266" s="262"/>
      <c r="Q266" s="262"/>
      <c r="R266" s="262"/>
      <c r="S266" s="262"/>
      <c r="T266" s="263"/>
      <c r="U266" s="13"/>
      <c r="V266" s="13"/>
      <c r="W266" s="13"/>
      <c r="X266" s="13"/>
      <c r="Y266" s="13"/>
      <c r="Z266" s="13"/>
      <c r="AA266" s="13"/>
      <c r="AB266" s="13"/>
      <c r="AC266" s="13"/>
      <c r="AD266" s="13"/>
      <c r="AE266" s="13"/>
      <c r="AT266" s="264" t="s">
        <v>193</v>
      </c>
      <c r="AU266" s="264" t="s">
        <v>21</v>
      </c>
      <c r="AV266" s="13" t="s">
        <v>21</v>
      </c>
      <c r="AW266" s="13" t="s">
        <v>38</v>
      </c>
      <c r="AX266" s="13" t="s">
        <v>81</v>
      </c>
      <c r="AY266" s="264" t="s">
        <v>159</v>
      </c>
    </row>
    <row r="267" s="14" customFormat="1">
      <c r="A267" s="14"/>
      <c r="B267" s="265"/>
      <c r="C267" s="266"/>
      <c r="D267" s="250" t="s">
        <v>193</v>
      </c>
      <c r="E267" s="267" t="s">
        <v>1</v>
      </c>
      <c r="F267" s="268" t="s">
        <v>195</v>
      </c>
      <c r="G267" s="266"/>
      <c r="H267" s="269">
        <v>63</v>
      </c>
      <c r="I267" s="270"/>
      <c r="J267" s="266"/>
      <c r="K267" s="266"/>
      <c r="L267" s="271"/>
      <c r="M267" s="272"/>
      <c r="N267" s="273"/>
      <c r="O267" s="273"/>
      <c r="P267" s="273"/>
      <c r="Q267" s="273"/>
      <c r="R267" s="273"/>
      <c r="S267" s="273"/>
      <c r="T267" s="274"/>
      <c r="U267" s="14"/>
      <c r="V267" s="14"/>
      <c r="W267" s="14"/>
      <c r="X267" s="14"/>
      <c r="Y267" s="14"/>
      <c r="Z267" s="14"/>
      <c r="AA267" s="14"/>
      <c r="AB267" s="14"/>
      <c r="AC267" s="14"/>
      <c r="AD267" s="14"/>
      <c r="AE267" s="14"/>
      <c r="AT267" s="275" t="s">
        <v>193</v>
      </c>
      <c r="AU267" s="275" t="s">
        <v>21</v>
      </c>
      <c r="AV267" s="14" t="s">
        <v>165</v>
      </c>
      <c r="AW267" s="14" t="s">
        <v>38</v>
      </c>
      <c r="AX267" s="14" t="s">
        <v>89</v>
      </c>
      <c r="AY267" s="275" t="s">
        <v>159</v>
      </c>
    </row>
    <row r="268" s="2" customFormat="1" ht="24" customHeight="1">
      <c r="A268" s="38"/>
      <c r="B268" s="39"/>
      <c r="C268" s="276" t="s">
        <v>431</v>
      </c>
      <c r="D268" s="276" t="s">
        <v>288</v>
      </c>
      <c r="E268" s="277" t="s">
        <v>432</v>
      </c>
      <c r="F268" s="278" t="s">
        <v>433</v>
      </c>
      <c r="G268" s="279" t="s">
        <v>164</v>
      </c>
      <c r="H268" s="280">
        <v>17</v>
      </c>
      <c r="I268" s="281"/>
      <c r="J268" s="282">
        <f>ROUND(I268*H268,2)</f>
        <v>0</v>
      </c>
      <c r="K268" s="283"/>
      <c r="L268" s="284"/>
      <c r="M268" s="285" t="s">
        <v>1</v>
      </c>
      <c r="N268" s="286" t="s">
        <v>46</v>
      </c>
      <c r="O268" s="91"/>
      <c r="P268" s="246">
        <f>O268*H268</f>
        <v>0</v>
      </c>
      <c r="Q268" s="246">
        <v>0.13100000000000001</v>
      </c>
      <c r="R268" s="246">
        <f>Q268*H268</f>
        <v>2.2270000000000003</v>
      </c>
      <c r="S268" s="246">
        <v>0</v>
      </c>
      <c r="T268" s="247">
        <f>S268*H268</f>
        <v>0</v>
      </c>
      <c r="U268" s="38"/>
      <c r="V268" s="38"/>
      <c r="W268" s="38"/>
      <c r="X268" s="38"/>
      <c r="Y268" s="38"/>
      <c r="Z268" s="38"/>
      <c r="AA268" s="38"/>
      <c r="AB268" s="38"/>
      <c r="AC268" s="38"/>
      <c r="AD268" s="38"/>
      <c r="AE268" s="38"/>
      <c r="AR268" s="248" t="s">
        <v>201</v>
      </c>
      <c r="AT268" s="248" t="s">
        <v>288</v>
      </c>
      <c r="AU268" s="248" t="s">
        <v>21</v>
      </c>
      <c r="AY268" s="16" t="s">
        <v>159</v>
      </c>
      <c r="BE268" s="249">
        <f>IF(N268="základní",J268,0)</f>
        <v>0</v>
      </c>
      <c r="BF268" s="249">
        <f>IF(N268="snížená",J268,0)</f>
        <v>0</v>
      </c>
      <c r="BG268" s="249">
        <f>IF(N268="zákl. přenesená",J268,0)</f>
        <v>0</v>
      </c>
      <c r="BH268" s="249">
        <f>IF(N268="sníž. přenesená",J268,0)</f>
        <v>0</v>
      </c>
      <c r="BI268" s="249">
        <f>IF(N268="nulová",J268,0)</f>
        <v>0</v>
      </c>
      <c r="BJ268" s="16" t="s">
        <v>89</v>
      </c>
      <c r="BK268" s="249">
        <f>ROUND(I268*H268,2)</f>
        <v>0</v>
      </c>
      <c r="BL268" s="16" t="s">
        <v>165</v>
      </c>
      <c r="BM268" s="248" t="s">
        <v>434</v>
      </c>
    </row>
    <row r="269" s="13" customFormat="1">
      <c r="A269" s="13"/>
      <c r="B269" s="254"/>
      <c r="C269" s="255"/>
      <c r="D269" s="250" t="s">
        <v>193</v>
      </c>
      <c r="E269" s="256" t="s">
        <v>1</v>
      </c>
      <c r="F269" s="257" t="s">
        <v>435</v>
      </c>
      <c r="G269" s="255"/>
      <c r="H269" s="258">
        <v>17</v>
      </c>
      <c r="I269" s="259"/>
      <c r="J269" s="255"/>
      <c r="K269" s="255"/>
      <c r="L269" s="260"/>
      <c r="M269" s="261"/>
      <c r="N269" s="262"/>
      <c r="O269" s="262"/>
      <c r="P269" s="262"/>
      <c r="Q269" s="262"/>
      <c r="R269" s="262"/>
      <c r="S269" s="262"/>
      <c r="T269" s="263"/>
      <c r="U269" s="13"/>
      <c r="V269" s="13"/>
      <c r="W269" s="13"/>
      <c r="X269" s="13"/>
      <c r="Y269" s="13"/>
      <c r="Z269" s="13"/>
      <c r="AA269" s="13"/>
      <c r="AB269" s="13"/>
      <c r="AC269" s="13"/>
      <c r="AD269" s="13"/>
      <c r="AE269" s="13"/>
      <c r="AT269" s="264" t="s">
        <v>193</v>
      </c>
      <c r="AU269" s="264" t="s">
        <v>21</v>
      </c>
      <c r="AV269" s="13" t="s">
        <v>21</v>
      </c>
      <c r="AW269" s="13" t="s">
        <v>38</v>
      </c>
      <c r="AX269" s="13" t="s">
        <v>89</v>
      </c>
      <c r="AY269" s="264" t="s">
        <v>159</v>
      </c>
    </row>
    <row r="270" s="2" customFormat="1" ht="16.5" customHeight="1">
      <c r="A270" s="38"/>
      <c r="B270" s="39"/>
      <c r="C270" s="236" t="s">
        <v>436</v>
      </c>
      <c r="D270" s="236" t="s">
        <v>161</v>
      </c>
      <c r="E270" s="237" t="s">
        <v>437</v>
      </c>
      <c r="F270" s="238" t="s">
        <v>438</v>
      </c>
      <c r="G270" s="239" t="s">
        <v>164</v>
      </c>
      <c r="H270" s="240">
        <v>158.40000000000001</v>
      </c>
      <c r="I270" s="241"/>
      <c r="J270" s="242">
        <f>ROUND(I270*H270,2)</f>
        <v>0</v>
      </c>
      <c r="K270" s="243"/>
      <c r="L270" s="44"/>
      <c r="M270" s="244" t="s">
        <v>1</v>
      </c>
      <c r="N270" s="245" t="s">
        <v>46</v>
      </c>
      <c r="O270" s="91"/>
      <c r="P270" s="246">
        <f>O270*H270</f>
        <v>0</v>
      </c>
      <c r="Q270" s="246">
        <v>0</v>
      </c>
      <c r="R270" s="246">
        <f>Q270*H270</f>
        <v>0</v>
      </c>
      <c r="S270" s="246">
        <v>0</v>
      </c>
      <c r="T270" s="247">
        <f>S270*H270</f>
        <v>0</v>
      </c>
      <c r="U270" s="38"/>
      <c r="V270" s="38"/>
      <c r="W270" s="38"/>
      <c r="X270" s="38"/>
      <c r="Y270" s="38"/>
      <c r="Z270" s="38"/>
      <c r="AA270" s="38"/>
      <c r="AB270" s="38"/>
      <c r="AC270" s="38"/>
      <c r="AD270" s="38"/>
      <c r="AE270" s="38"/>
      <c r="AR270" s="248" t="s">
        <v>165</v>
      </c>
      <c r="AT270" s="248" t="s">
        <v>161</v>
      </c>
      <c r="AU270" s="248" t="s">
        <v>21</v>
      </c>
      <c r="AY270" s="16" t="s">
        <v>159</v>
      </c>
      <c r="BE270" s="249">
        <f>IF(N270="základní",J270,0)</f>
        <v>0</v>
      </c>
      <c r="BF270" s="249">
        <f>IF(N270="snížená",J270,0)</f>
        <v>0</v>
      </c>
      <c r="BG270" s="249">
        <f>IF(N270="zákl. přenesená",J270,0)</f>
        <v>0</v>
      </c>
      <c r="BH270" s="249">
        <f>IF(N270="sníž. přenesená",J270,0)</f>
        <v>0</v>
      </c>
      <c r="BI270" s="249">
        <f>IF(N270="nulová",J270,0)</f>
        <v>0</v>
      </c>
      <c r="BJ270" s="16" t="s">
        <v>89</v>
      </c>
      <c r="BK270" s="249">
        <f>ROUND(I270*H270,2)</f>
        <v>0</v>
      </c>
      <c r="BL270" s="16" t="s">
        <v>165</v>
      </c>
      <c r="BM270" s="248" t="s">
        <v>439</v>
      </c>
    </row>
    <row r="271" s="13" customFormat="1">
      <c r="A271" s="13"/>
      <c r="B271" s="254"/>
      <c r="C271" s="255"/>
      <c r="D271" s="250" t="s">
        <v>193</v>
      </c>
      <c r="E271" s="256" t="s">
        <v>1</v>
      </c>
      <c r="F271" s="257" t="s">
        <v>440</v>
      </c>
      <c r="G271" s="255"/>
      <c r="H271" s="258">
        <v>158.40000000000001</v>
      </c>
      <c r="I271" s="259"/>
      <c r="J271" s="255"/>
      <c r="K271" s="255"/>
      <c r="L271" s="260"/>
      <c r="M271" s="261"/>
      <c r="N271" s="262"/>
      <c r="O271" s="262"/>
      <c r="P271" s="262"/>
      <c r="Q271" s="262"/>
      <c r="R271" s="262"/>
      <c r="S271" s="262"/>
      <c r="T271" s="263"/>
      <c r="U271" s="13"/>
      <c r="V271" s="13"/>
      <c r="W271" s="13"/>
      <c r="X271" s="13"/>
      <c r="Y271" s="13"/>
      <c r="Z271" s="13"/>
      <c r="AA271" s="13"/>
      <c r="AB271" s="13"/>
      <c r="AC271" s="13"/>
      <c r="AD271" s="13"/>
      <c r="AE271" s="13"/>
      <c r="AT271" s="264" t="s">
        <v>193</v>
      </c>
      <c r="AU271" s="264" t="s">
        <v>21</v>
      </c>
      <c r="AV271" s="13" t="s">
        <v>21</v>
      </c>
      <c r="AW271" s="13" t="s">
        <v>38</v>
      </c>
      <c r="AX271" s="13" t="s">
        <v>81</v>
      </c>
      <c r="AY271" s="264" t="s">
        <v>159</v>
      </c>
    </row>
    <row r="272" s="14" customFormat="1">
      <c r="A272" s="14"/>
      <c r="B272" s="265"/>
      <c r="C272" s="266"/>
      <c r="D272" s="250" t="s">
        <v>193</v>
      </c>
      <c r="E272" s="267" t="s">
        <v>1</v>
      </c>
      <c r="F272" s="268" t="s">
        <v>195</v>
      </c>
      <c r="G272" s="266"/>
      <c r="H272" s="269">
        <v>158.40000000000001</v>
      </c>
      <c r="I272" s="270"/>
      <c r="J272" s="266"/>
      <c r="K272" s="266"/>
      <c r="L272" s="271"/>
      <c r="M272" s="272"/>
      <c r="N272" s="273"/>
      <c r="O272" s="273"/>
      <c r="P272" s="273"/>
      <c r="Q272" s="273"/>
      <c r="R272" s="273"/>
      <c r="S272" s="273"/>
      <c r="T272" s="274"/>
      <c r="U272" s="14"/>
      <c r="V272" s="14"/>
      <c r="W272" s="14"/>
      <c r="X272" s="14"/>
      <c r="Y272" s="14"/>
      <c r="Z272" s="14"/>
      <c r="AA272" s="14"/>
      <c r="AB272" s="14"/>
      <c r="AC272" s="14"/>
      <c r="AD272" s="14"/>
      <c r="AE272" s="14"/>
      <c r="AT272" s="275" t="s">
        <v>193</v>
      </c>
      <c r="AU272" s="275" t="s">
        <v>21</v>
      </c>
      <c r="AV272" s="14" t="s">
        <v>165</v>
      </c>
      <c r="AW272" s="14" t="s">
        <v>38</v>
      </c>
      <c r="AX272" s="14" t="s">
        <v>89</v>
      </c>
      <c r="AY272" s="275" t="s">
        <v>159</v>
      </c>
    </row>
    <row r="273" s="2" customFormat="1" ht="24" customHeight="1">
      <c r="A273" s="38"/>
      <c r="B273" s="39"/>
      <c r="C273" s="236" t="s">
        <v>441</v>
      </c>
      <c r="D273" s="236" t="s">
        <v>161</v>
      </c>
      <c r="E273" s="237" t="s">
        <v>442</v>
      </c>
      <c r="F273" s="238" t="s">
        <v>402</v>
      </c>
      <c r="G273" s="239" t="s">
        <v>164</v>
      </c>
      <c r="H273" s="240">
        <v>181.69999999999999</v>
      </c>
      <c r="I273" s="241"/>
      <c r="J273" s="242">
        <f>ROUND(I273*H273,2)</f>
        <v>0</v>
      </c>
      <c r="K273" s="243"/>
      <c r="L273" s="44"/>
      <c r="M273" s="244" t="s">
        <v>1</v>
      </c>
      <c r="N273" s="245" t="s">
        <v>46</v>
      </c>
      <c r="O273" s="91"/>
      <c r="P273" s="246">
        <f>O273*H273</f>
        <v>0</v>
      </c>
      <c r="Q273" s="246">
        <v>0</v>
      </c>
      <c r="R273" s="246">
        <f>Q273*H273</f>
        <v>0</v>
      </c>
      <c r="S273" s="246">
        <v>0</v>
      </c>
      <c r="T273" s="247">
        <f>S273*H273</f>
        <v>0</v>
      </c>
      <c r="U273" s="38"/>
      <c r="V273" s="38"/>
      <c r="W273" s="38"/>
      <c r="X273" s="38"/>
      <c r="Y273" s="38"/>
      <c r="Z273" s="38"/>
      <c r="AA273" s="38"/>
      <c r="AB273" s="38"/>
      <c r="AC273" s="38"/>
      <c r="AD273" s="38"/>
      <c r="AE273" s="38"/>
      <c r="AR273" s="248" t="s">
        <v>165</v>
      </c>
      <c r="AT273" s="248" t="s">
        <v>161</v>
      </c>
      <c r="AU273" s="248" t="s">
        <v>21</v>
      </c>
      <c r="AY273" s="16" t="s">
        <v>159</v>
      </c>
      <c r="BE273" s="249">
        <f>IF(N273="základní",J273,0)</f>
        <v>0</v>
      </c>
      <c r="BF273" s="249">
        <f>IF(N273="snížená",J273,0)</f>
        <v>0</v>
      </c>
      <c r="BG273" s="249">
        <f>IF(N273="zákl. přenesená",J273,0)</f>
        <v>0</v>
      </c>
      <c r="BH273" s="249">
        <f>IF(N273="sníž. přenesená",J273,0)</f>
        <v>0</v>
      </c>
      <c r="BI273" s="249">
        <f>IF(N273="nulová",J273,0)</f>
        <v>0</v>
      </c>
      <c r="BJ273" s="16" t="s">
        <v>89</v>
      </c>
      <c r="BK273" s="249">
        <f>ROUND(I273*H273,2)</f>
        <v>0</v>
      </c>
      <c r="BL273" s="16" t="s">
        <v>165</v>
      </c>
      <c r="BM273" s="248" t="s">
        <v>443</v>
      </c>
    </row>
    <row r="274" s="13" customFormat="1">
      <c r="A274" s="13"/>
      <c r="B274" s="254"/>
      <c r="C274" s="255"/>
      <c r="D274" s="250" t="s">
        <v>193</v>
      </c>
      <c r="E274" s="256" t="s">
        <v>1</v>
      </c>
      <c r="F274" s="257" t="s">
        <v>444</v>
      </c>
      <c r="G274" s="255"/>
      <c r="H274" s="258">
        <v>181.69999999999999</v>
      </c>
      <c r="I274" s="259"/>
      <c r="J274" s="255"/>
      <c r="K274" s="255"/>
      <c r="L274" s="260"/>
      <c r="M274" s="261"/>
      <c r="N274" s="262"/>
      <c r="O274" s="262"/>
      <c r="P274" s="262"/>
      <c r="Q274" s="262"/>
      <c r="R274" s="262"/>
      <c r="S274" s="262"/>
      <c r="T274" s="263"/>
      <c r="U274" s="13"/>
      <c r="V274" s="13"/>
      <c r="W274" s="13"/>
      <c r="X274" s="13"/>
      <c r="Y274" s="13"/>
      <c r="Z274" s="13"/>
      <c r="AA274" s="13"/>
      <c r="AB274" s="13"/>
      <c r="AC274" s="13"/>
      <c r="AD274" s="13"/>
      <c r="AE274" s="13"/>
      <c r="AT274" s="264" t="s">
        <v>193</v>
      </c>
      <c r="AU274" s="264" t="s">
        <v>21</v>
      </c>
      <c r="AV274" s="13" t="s">
        <v>21</v>
      </c>
      <c r="AW274" s="13" t="s">
        <v>38</v>
      </c>
      <c r="AX274" s="13" t="s">
        <v>81</v>
      </c>
      <c r="AY274" s="264" t="s">
        <v>159</v>
      </c>
    </row>
    <row r="275" s="14" customFormat="1">
      <c r="A275" s="14"/>
      <c r="B275" s="265"/>
      <c r="C275" s="266"/>
      <c r="D275" s="250" t="s">
        <v>193</v>
      </c>
      <c r="E275" s="267" t="s">
        <v>1</v>
      </c>
      <c r="F275" s="268" t="s">
        <v>195</v>
      </c>
      <c r="G275" s="266"/>
      <c r="H275" s="269">
        <v>181.69999999999999</v>
      </c>
      <c r="I275" s="270"/>
      <c r="J275" s="266"/>
      <c r="K275" s="266"/>
      <c r="L275" s="271"/>
      <c r="M275" s="272"/>
      <c r="N275" s="273"/>
      <c r="O275" s="273"/>
      <c r="P275" s="273"/>
      <c r="Q275" s="273"/>
      <c r="R275" s="273"/>
      <c r="S275" s="273"/>
      <c r="T275" s="274"/>
      <c r="U275" s="14"/>
      <c r="V275" s="14"/>
      <c r="W275" s="14"/>
      <c r="X275" s="14"/>
      <c r="Y275" s="14"/>
      <c r="Z275" s="14"/>
      <c r="AA275" s="14"/>
      <c r="AB275" s="14"/>
      <c r="AC275" s="14"/>
      <c r="AD275" s="14"/>
      <c r="AE275" s="14"/>
      <c r="AT275" s="275" t="s">
        <v>193</v>
      </c>
      <c r="AU275" s="275" t="s">
        <v>21</v>
      </c>
      <c r="AV275" s="14" t="s">
        <v>165</v>
      </c>
      <c r="AW275" s="14" t="s">
        <v>38</v>
      </c>
      <c r="AX275" s="14" t="s">
        <v>89</v>
      </c>
      <c r="AY275" s="275" t="s">
        <v>159</v>
      </c>
    </row>
    <row r="276" s="2" customFormat="1" ht="24" customHeight="1">
      <c r="A276" s="38"/>
      <c r="B276" s="39"/>
      <c r="C276" s="236" t="s">
        <v>445</v>
      </c>
      <c r="D276" s="236" t="s">
        <v>161</v>
      </c>
      <c r="E276" s="237" t="s">
        <v>446</v>
      </c>
      <c r="F276" s="238" t="s">
        <v>407</v>
      </c>
      <c r="G276" s="239" t="s">
        <v>164</v>
      </c>
      <c r="H276" s="240">
        <v>199.09999999999999</v>
      </c>
      <c r="I276" s="241"/>
      <c r="J276" s="242">
        <f>ROUND(I276*H276,2)</f>
        <v>0</v>
      </c>
      <c r="K276" s="243"/>
      <c r="L276" s="44"/>
      <c r="M276" s="244" t="s">
        <v>1</v>
      </c>
      <c r="N276" s="245" t="s">
        <v>46</v>
      </c>
      <c r="O276" s="91"/>
      <c r="P276" s="246">
        <f>O276*H276</f>
        <v>0</v>
      </c>
      <c r="Q276" s="246">
        <v>0</v>
      </c>
      <c r="R276" s="246">
        <f>Q276*H276</f>
        <v>0</v>
      </c>
      <c r="S276" s="246">
        <v>0</v>
      </c>
      <c r="T276" s="247">
        <f>S276*H276</f>
        <v>0</v>
      </c>
      <c r="U276" s="38"/>
      <c r="V276" s="38"/>
      <c r="W276" s="38"/>
      <c r="X276" s="38"/>
      <c r="Y276" s="38"/>
      <c r="Z276" s="38"/>
      <c r="AA276" s="38"/>
      <c r="AB276" s="38"/>
      <c r="AC276" s="38"/>
      <c r="AD276" s="38"/>
      <c r="AE276" s="38"/>
      <c r="AR276" s="248" t="s">
        <v>165</v>
      </c>
      <c r="AT276" s="248" t="s">
        <v>161</v>
      </c>
      <c r="AU276" s="248" t="s">
        <v>21</v>
      </c>
      <c r="AY276" s="16" t="s">
        <v>159</v>
      </c>
      <c r="BE276" s="249">
        <f>IF(N276="základní",J276,0)</f>
        <v>0</v>
      </c>
      <c r="BF276" s="249">
        <f>IF(N276="snížená",J276,0)</f>
        <v>0</v>
      </c>
      <c r="BG276" s="249">
        <f>IF(N276="zákl. přenesená",J276,0)</f>
        <v>0</v>
      </c>
      <c r="BH276" s="249">
        <f>IF(N276="sníž. přenesená",J276,0)</f>
        <v>0</v>
      </c>
      <c r="BI276" s="249">
        <f>IF(N276="nulová",J276,0)</f>
        <v>0</v>
      </c>
      <c r="BJ276" s="16" t="s">
        <v>89</v>
      </c>
      <c r="BK276" s="249">
        <f>ROUND(I276*H276,2)</f>
        <v>0</v>
      </c>
      <c r="BL276" s="16" t="s">
        <v>165</v>
      </c>
      <c r="BM276" s="248" t="s">
        <v>447</v>
      </c>
    </row>
    <row r="277" s="13" customFormat="1">
      <c r="A277" s="13"/>
      <c r="B277" s="254"/>
      <c r="C277" s="255"/>
      <c r="D277" s="250" t="s">
        <v>193</v>
      </c>
      <c r="E277" s="256" t="s">
        <v>1</v>
      </c>
      <c r="F277" s="257" t="s">
        <v>448</v>
      </c>
      <c r="G277" s="255"/>
      <c r="H277" s="258">
        <v>199.09999999999999</v>
      </c>
      <c r="I277" s="259"/>
      <c r="J277" s="255"/>
      <c r="K277" s="255"/>
      <c r="L277" s="260"/>
      <c r="M277" s="261"/>
      <c r="N277" s="262"/>
      <c r="O277" s="262"/>
      <c r="P277" s="262"/>
      <c r="Q277" s="262"/>
      <c r="R277" s="262"/>
      <c r="S277" s="262"/>
      <c r="T277" s="263"/>
      <c r="U277" s="13"/>
      <c r="V277" s="13"/>
      <c r="W277" s="13"/>
      <c r="X277" s="13"/>
      <c r="Y277" s="13"/>
      <c r="Z277" s="13"/>
      <c r="AA277" s="13"/>
      <c r="AB277" s="13"/>
      <c r="AC277" s="13"/>
      <c r="AD277" s="13"/>
      <c r="AE277" s="13"/>
      <c r="AT277" s="264" t="s">
        <v>193</v>
      </c>
      <c r="AU277" s="264" t="s">
        <v>21</v>
      </c>
      <c r="AV277" s="13" t="s">
        <v>21</v>
      </c>
      <c r="AW277" s="13" t="s">
        <v>38</v>
      </c>
      <c r="AX277" s="13" t="s">
        <v>81</v>
      </c>
      <c r="AY277" s="264" t="s">
        <v>159</v>
      </c>
    </row>
    <row r="278" s="14" customFormat="1">
      <c r="A278" s="14"/>
      <c r="B278" s="265"/>
      <c r="C278" s="266"/>
      <c r="D278" s="250" t="s">
        <v>193</v>
      </c>
      <c r="E278" s="267" t="s">
        <v>1</v>
      </c>
      <c r="F278" s="268" t="s">
        <v>195</v>
      </c>
      <c r="G278" s="266"/>
      <c r="H278" s="269">
        <v>199.09999999999999</v>
      </c>
      <c r="I278" s="270"/>
      <c r="J278" s="266"/>
      <c r="K278" s="266"/>
      <c r="L278" s="271"/>
      <c r="M278" s="272"/>
      <c r="N278" s="273"/>
      <c r="O278" s="273"/>
      <c r="P278" s="273"/>
      <c r="Q278" s="273"/>
      <c r="R278" s="273"/>
      <c r="S278" s="273"/>
      <c r="T278" s="274"/>
      <c r="U278" s="14"/>
      <c r="V278" s="14"/>
      <c r="W278" s="14"/>
      <c r="X278" s="14"/>
      <c r="Y278" s="14"/>
      <c r="Z278" s="14"/>
      <c r="AA278" s="14"/>
      <c r="AB278" s="14"/>
      <c r="AC278" s="14"/>
      <c r="AD278" s="14"/>
      <c r="AE278" s="14"/>
      <c r="AT278" s="275" t="s">
        <v>193</v>
      </c>
      <c r="AU278" s="275" t="s">
        <v>21</v>
      </c>
      <c r="AV278" s="14" t="s">
        <v>165</v>
      </c>
      <c r="AW278" s="14" t="s">
        <v>38</v>
      </c>
      <c r="AX278" s="14" t="s">
        <v>89</v>
      </c>
      <c r="AY278" s="275" t="s">
        <v>159</v>
      </c>
    </row>
    <row r="279" s="2" customFormat="1" ht="24" customHeight="1">
      <c r="A279" s="38"/>
      <c r="B279" s="39"/>
      <c r="C279" s="236" t="s">
        <v>449</v>
      </c>
      <c r="D279" s="236" t="s">
        <v>161</v>
      </c>
      <c r="E279" s="237" t="s">
        <v>450</v>
      </c>
      <c r="F279" s="238" t="s">
        <v>412</v>
      </c>
      <c r="G279" s="239" t="s">
        <v>164</v>
      </c>
      <c r="H279" s="240">
        <v>199</v>
      </c>
      <c r="I279" s="241"/>
      <c r="J279" s="242">
        <f>ROUND(I279*H279,2)</f>
        <v>0</v>
      </c>
      <c r="K279" s="243"/>
      <c r="L279" s="44"/>
      <c r="M279" s="244" t="s">
        <v>1</v>
      </c>
      <c r="N279" s="245" t="s">
        <v>46</v>
      </c>
      <c r="O279" s="91"/>
      <c r="P279" s="246">
        <f>O279*H279</f>
        <v>0</v>
      </c>
      <c r="Q279" s="246">
        <v>0</v>
      </c>
      <c r="R279" s="246">
        <f>Q279*H279</f>
        <v>0</v>
      </c>
      <c r="S279" s="246">
        <v>0</v>
      </c>
      <c r="T279" s="247">
        <f>S279*H279</f>
        <v>0</v>
      </c>
      <c r="U279" s="38"/>
      <c r="V279" s="38"/>
      <c r="W279" s="38"/>
      <c r="X279" s="38"/>
      <c r="Y279" s="38"/>
      <c r="Z279" s="38"/>
      <c r="AA279" s="38"/>
      <c r="AB279" s="38"/>
      <c r="AC279" s="38"/>
      <c r="AD279" s="38"/>
      <c r="AE279" s="38"/>
      <c r="AR279" s="248" t="s">
        <v>165</v>
      </c>
      <c r="AT279" s="248" t="s">
        <v>161</v>
      </c>
      <c r="AU279" s="248" t="s">
        <v>21</v>
      </c>
      <c r="AY279" s="16" t="s">
        <v>159</v>
      </c>
      <c r="BE279" s="249">
        <f>IF(N279="základní",J279,0)</f>
        <v>0</v>
      </c>
      <c r="BF279" s="249">
        <f>IF(N279="snížená",J279,0)</f>
        <v>0</v>
      </c>
      <c r="BG279" s="249">
        <f>IF(N279="zákl. přenesená",J279,0)</f>
        <v>0</v>
      </c>
      <c r="BH279" s="249">
        <f>IF(N279="sníž. přenesená",J279,0)</f>
        <v>0</v>
      </c>
      <c r="BI279" s="249">
        <f>IF(N279="nulová",J279,0)</f>
        <v>0</v>
      </c>
      <c r="BJ279" s="16" t="s">
        <v>89</v>
      </c>
      <c r="BK279" s="249">
        <f>ROUND(I279*H279,2)</f>
        <v>0</v>
      </c>
      <c r="BL279" s="16" t="s">
        <v>165</v>
      </c>
      <c r="BM279" s="248" t="s">
        <v>451</v>
      </c>
    </row>
    <row r="280" s="13" customFormat="1">
      <c r="A280" s="13"/>
      <c r="B280" s="254"/>
      <c r="C280" s="255"/>
      <c r="D280" s="250" t="s">
        <v>193</v>
      </c>
      <c r="E280" s="256" t="s">
        <v>1</v>
      </c>
      <c r="F280" s="257" t="s">
        <v>452</v>
      </c>
      <c r="G280" s="255"/>
      <c r="H280" s="258">
        <v>199</v>
      </c>
      <c r="I280" s="259"/>
      <c r="J280" s="255"/>
      <c r="K280" s="255"/>
      <c r="L280" s="260"/>
      <c r="M280" s="261"/>
      <c r="N280" s="262"/>
      <c r="O280" s="262"/>
      <c r="P280" s="262"/>
      <c r="Q280" s="262"/>
      <c r="R280" s="262"/>
      <c r="S280" s="262"/>
      <c r="T280" s="263"/>
      <c r="U280" s="13"/>
      <c r="V280" s="13"/>
      <c r="W280" s="13"/>
      <c r="X280" s="13"/>
      <c r="Y280" s="13"/>
      <c r="Z280" s="13"/>
      <c r="AA280" s="13"/>
      <c r="AB280" s="13"/>
      <c r="AC280" s="13"/>
      <c r="AD280" s="13"/>
      <c r="AE280" s="13"/>
      <c r="AT280" s="264" t="s">
        <v>193</v>
      </c>
      <c r="AU280" s="264" t="s">
        <v>21</v>
      </c>
      <c r="AV280" s="13" t="s">
        <v>21</v>
      </c>
      <c r="AW280" s="13" t="s">
        <v>38</v>
      </c>
      <c r="AX280" s="13" t="s">
        <v>81</v>
      </c>
      <c r="AY280" s="264" t="s">
        <v>159</v>
      </c>
    </row>
    <row r="281" s="14" customFormat="1">
      <c r="A281" s="14"/>
      <c r="B281" s="265"/>
      <c r="C281" s="266"/>
      <c r="D281" s="250" t="s">
        <v>193</v>
      </c>
      <c r="E281" s="267" t="s">
        <v>1</v>
      </c>
      <c r="F281" s="268" t="s">
        <v>195</v>
      </c>
      <c r="G281" s="266"/>
      <c r="H281" s="269">
        <v>199</v>
      </c>
      <c r="I281" s="270"/>
      <c r="J281" s="266"/>
      <c r="K281" s="266"/>
      <c r="L281" s="271"/>
      <c r="M281" s="272"/>
      <c r="N281" s="273"/>
      <c r="O281" s="273"/>
      <c r="P281" s="273"/>
      <c r="Q281" s="273"/>
      <c r="R281" s="273"/>
      <c r="S281" s="273"/>
      <c r="T281" s="274"/>
      <c r="U281" s="14"/>
      <c r="V281" s="14"/>
      <c r="W281" s="14"/>
      <c r="X281" s="14"/>
      <c r="Y281" s="14"/>
      <c r="Z281" s="14"/>
      <c r="AA281" s="14"/>
      <c r="AB281" s="14"/>
      <c r="AC281" s="14"/>
      <c r="AD281" s="14"/>
      <c r="AE281" s="14"/>
      <c r="AT281" s="275" t="s">
        <v>193</v>
      </c>
      <c r="AU281" s="275" t="s">
        <v>21</v>
      </c>
      <c r="AV281" s="14" t="s">
        <v>165</v>
      </c>
      <c r="AW281" s="14" t="s">
        <v>38</v>
      </c>
      <c r="AX281" s="14" t="s">
        <v>89</v>
      </c>
      <c r="AY281" s="275" t="s">
        <v>159</v>
      </c>
    </row>
    <row r="282" s="2" customFormat="1" ht="24" customHeight="1">
      <c r="A282" s="38"/>
      <c r="B282" s="39"/>
      <c r="C282" s="236" t="s">
        <v>453</v>
      </c>
      <c r="D282" s="236" t="s">
        <v>161</v>
      </c>
      <c r="E282" s="237" t="s">
        <v>454</v>
      </c>
      <c r="F282" s="238" t="s">
        <v>455</v>
      </c>
      <c r="G282" s="239" t="s">
        <v>164</v>
      </c>
      <c r="H282" s="240">
        <v>278</v>
      </c>
      <c r="I282" s="241"/>
      <c r="J282" s="242">
        <f>ROUND(I282*H282,2)</f>
        <v>0</v>
      </c>
      <c r="K282" s="243"/>
      <c r="L282" s="44"/>
      <c r="M282" s="244" t="s">
        <v>1</v>
      </c>
      <c r="N282" s="245" t="s">
        <v>46</v>
      </c>
      <c r="O282" s="91"/>
      <c r="P282" s="246">
        <f>O282*H282</f>
        <v>0</v>
      </c>
      <c r="Q282" s="246">
        <v>0.084250000000000005</v>
      </c>
      <c r="R282" s="246">
        <f>Q282*H282</f>
        <v>23.421500000000002</v>
      </c>
      <c r="S282" s="246">
        <v>0</v>
      </c>
      <c r="T282" s="247">
        <f>S282*H282</f>
        <v>0</v>
      </c>
      <c r="U282" s="38"/>
      <c r="V282" s="38"/>
      <c r="W282" s="38"/>
      <c r="X282" s="38"/>
      <c r="Y282" s="38"/>
      <c r="Z282" s="38"/>
      <c r="AA282" s="38"/>
      <c r="AB282" s="38"/>
      <c r="AC282" s="38"/>
      <c r="AD282" s="38"/>
      <c r="AE282" s="38"/>
      <c r="AR282" s="248" t="s">
        <v>165</v>
      </c>
      <c r="AT282" s="248" t="s">
        <v>161</v>
      </c>
      <c r="AU282" s="248" t="s">
        <v>21</v>
      </c>
      <c r="AY282" s="16" t="s">
        <v>159</v>
      </c>
      <c r="BE282" s="249">
        <f>IF(N282="základní",J282,0)</f>
        <v>0</v>
      </c>
      <c r="BF282" s="249">
        <f>IF(N282="snížená",J282,0)</f>
        <v>0</v>
      </c>
      <c r="BG282" s="249">
        <f>IF(N282="zákl. přenesená",J282,0)</f>
        <v>0</v>
      </c>
      <c r="BH282" s="249">
        <f>IF(N282="sníž. přenesená",J282,0)</f>
        <v>0</v>
      </c>
      <c r="BI282" s="249">
        <f>IF(N282="nulová",J282,0)</f>
        <v>0</v>
      </c>
      <c r="BJ282" s="16" t="s">
        <v>89</v>
      </c>
      <c r="BK282" s="249">
        <f>ROUND(I282*H282,2)</f>
        <v>0</v>
      </c>
      <c r="BL282" s="16" t="s">
        <v>165</v>
      </c>
      <c r="BM282" s="248" t="s">
        <v>456</v>
      </c>
    </row>
    <row r="283" s="13" customFormat="1">
      <c r="A283" s="13"/>
      <c r="B283" s="254"/>
      <c r="C283" s="255"/>
      <c r="D283" s="250" t="s">
        <v>193</v>
      </c>
      <c r="E283" s="256" t="s">
        <v>1</v>
      </c>
      <c r="F283" s="257" t="s">
        <v>457</v>
      </c>
      <c r="G283" s="255"/>
      <c r="H283" s="258">
        <v>278</v>
      </c>
      <c r="I283" s="259"/>
      <c r="J283" s="255"/>
      <c r="K283" s="255"/>
      <c r="L283" s="260"/>
      <c r="M283" s="261"/>
      <c r="N283" s="262"/>
      <c r="O283" s="262"/>
      <c r="P283" s="262"/>
      <c r="Q283" s="262"/>
      <c r="R283" s="262"/>
      <c r="S283" s="262"/>
      <c r="T283" s="263"/>
      <c r="U283" s="13"/>
      <c r="V283" s="13"/>
      <c r="W283" s="13"/>
      <c r="X283" s="13"/>
      <c r="Y283" s="13"/>
      <c r="Z283" s="13"/>
      <c r="AA283" s="13"/>
      <c r="AB283" s="13"/>
      <c r="AC283" s="13"/>
      <c r="AD283" s="13"/>
      <c r="AE283" s="13"/>
      <c r="AT283" s="264" t="s">
        <v>193</v>
      </c>
      <c r="AU283" s="264" t="s">
        <v>21</v>
      </c>
      <c r="AV283" s="13" t="s">
        <v>21</v>
      </c>
      <c r="AW283" s="13" t="s">
        <v>38</v>
      </c>
      <c r="AX283" s="13" t="s">
        <v>81</v>
      </c>
      <c r="AY283" s="264" t="s">
        <v>159</v>
      </c>
    </row>
    <row r="284" s="14" customFormat="1">
      <c r="A284" s="14"/>
      <c r="B284" s="265"/>
      <c r="C284" s="266"/>
      <c r="D284" s="250" t="s">
        <v>193</v>
      </c>
      <c r="E284" s="267" t="s">
        <v>1</v>
      </c>
      <c r="F284" s="268" t="s">
        <v>195</v>
      </c>
      <c r="G284" s="266"/>
      <c r="H284" s="269">
        <v>278</v>
      </c>
      <c r="I284" s="270"/>
      <c r="J284" s="266"/>
      <c r="K284" s="266"/>
      <c r="L284" s="271"/>
      <c r="M284" s="272"/>
      <c r="N284" s="273"/>
      <c r="O284" s="273"/>
      <c r="P284" s="273"/>
      <c r="Q284" s="273"/>
      <c r="R284" s="273"/>
      <c r="S284" s="273"/>
      <c r="T284" s="274"/>
      <c r="U284" s="14"/>
      <c r="V284" s="14"/>
      <c r="W284" s="14"/>
      <c r="X284" s="14"/>
      <c r="Y284" s="14"/>
      <c r="Z284" s="14"/>
      <c r="AA284" s="14"/>
      <c r="AB284" s="14"/>
      <c r="AC284" s="14"/>
      <c r="AD284" s="14"/>
      <c r="AE284" s="14"/>
      <c r="AT284" s="275" t="s">
        <v>193</v>
      </c>
      <c r="AU284" s="275" t="s">
        <v>21</v>
      </c>
      <c r="AV284" s="14" t="s">
        <v>165</v>
      </c>
      <c r="AW284" s="14" t="s">
        <v>38</v>
      </c>
      <c r="AX284" s="14" t="s">
        <v>89</v>
      </c>
      <c r="AY284" s="275" t="s">
        <v>159</v>
      </c>
    </row>
    <row r="285" s="2" customFormat="1" ht="16.5" customHeight="1">
      <c r="A285" s="38"/>
      <c r="B285" s="39"/>
      <c r="C285" s="276" t="s">
        <v>458</v>
      </c>
      <c r="D285" s="276" t="s">
        <v>288</v>
      </c>
      <c r="E285" s="277" t="s">
        <v>459</v>
      </c>
      <c r="F285" s="278" t="s">
        <v>460</v>
      </c>
      <c r="G285" s="279" t="s">
        <v>164</v>
      </c>
      <c r="H285" s="280">
        <v>269.86000000000001</v>
      </c>
      <c r="I285" s="281"/>
      <c r="J285" s="282">
        <f>ROUND(I285*H285,2)</f>
        <v>0</v>
      </c>
      <c r="K285" s="283"/>
      <c r="L285" s="284"/>
      <c r="M285" s="285" t="s">
        <v>1</v>
      </c>
      <c r="N285" s="286" t="s">
        <v>46</v>
      </c>
      <c r="O285" s="91"/>
      <c r="P285" s="246">
        <f>O285*H285</f>
        <v>0</v>
      </c>
      <c r="Q285" s="246">
        <v>0.13100000000000001</v>
      </c>
      <c r="R285" s="246">
        <f>Q285*H285</f>
        <v>35.351660000000003</v>
      </c>
      <c r="S285" s="246">
        <v>0</v>
      </c>
      <c r="T285" s="247">
        <f>S285*H285</f>
        <v>0</v>
      </c>
      <c r="U285" s="38"/>
      <c r="V285" s="38"/>
      <c r="W285" s="38"/>
      <c r="X285" s="38"/>
      <c r="Y285" s="38"/>
      <c r="Z285" s="38"/>
      <c r="AA285" s="38"/>
      <c r="AB285" s="38"/>
      <c r="AC285" s="38"/>
      <c r="AD285" s="38"/>
      <c r="AE285" s="38"/>
      <c r="AR285" s="248" t="s">
        <v>201</v>
      </c>
      <c r="AT285" s="248" t="s">
        <v>288</v>
      </c>
      <c r="AU285" s="248" t="s">
        <v>21</v>
      </c>
      <c r="AY285" s="16" t="s">
        <v>159</v>
      </c>
      <c r="BE285" s="249">
        <f>IF(N285="základní",J285,0)</f>
        <v>0</v>
      </c>
      <c r="BF285" s="249">
        <f>IF(N285="snížená",J285,0)</f>
        <v>0</v>
      </c>
      <c r="BG285" s="249">
        <f>IF(N285="zákl. přenesená",J285,0)</f>
        <v>0</v>
      </c>
      <c r="BH285" s="249">
        <f>IF(N285="sníž. přenesená",J285,0)</f>
        <v>0</v>
      </c>
      <c r="BI285" s="249">
        <f>IF(N285="nulová",J285,0)</f>
        <v>0</v>
      </c>
      <c r="BJ285" s="16" t="s">
        <v>89</v>
      </c>
      <c r="BK285" s="249">
        <f>ROUND(I285*H285,2)</f>
        <v>0</v>
      </c>
      <c r="BL285" s="16" t="s">
        <v>165</v>
      </c>
      <c r="BM285" s="248" t="s">
        <v>461</v>
      </c>
    </row>
    <row r="286" s="2" customFormat="1">
      <c r="A286" s="38"/>
      <c r="B286" s="39"/>
      <c r="C286" s="40"/>
      <c r="D286" s="250" t="s">
        <v>167</v>
      </c>
      <c r="E286" s="40"/>
      <c r="F286" s="251" t="s">
        <v>462</v>
      </c>
      <c r="G286" s="40"/>
      <c r="H286" s="40"/>
      <c r="I286" s="144"/>
      <c r="J286" s="40"/>
      <c r="K286" s="40"/>
      <c r="L286" s="44"/>
      <c r="M286" s="252"/>
      <c r="N286" s="253"/>
      <c r="O286" s="91"/>
      <c r="P286" s="91"/>
      <c r="Q286" s="91"/>
      <c r="R286" s="91"/>
      <c r="S286" s="91"/>
      <c r="T286" s="92"/>
      <c r="U286" s="38"/>
      <c r="V286" s="38"/>
      <c r="W286" s="38"/>
      <c r="X286" s="38"/>
      <c r="Y286" s="38"/>
      <c r="Z286" s="38"/>
      <c r="AA286" s="38"/>
      <c r="AB286" s="38"/>
      <c r="AC286" s="38"/>
      <c r="AD286" s="38"/>
      <c r="AE286" s="38"/>
      <c r="AT286" s="16" t="s">
        <v>167</v>
      </c>
      <c r="AU286" s="16" t="s">
        <v>21</v>
      </c>
    </row>
    <row r="287" s="13" customFormat="1">
      <c r="A287" s="13"/>
      <c r="B287" s="254"/>
      <c r="C287" s="255"/>
      <c r="D287" s="250" t="s">
        <v>193</v>
      </c>
      <c r="E287" s="256" t="s">
        <v>1</v>
      </c>
      <c r="F287" s="257" t="s">
        <v>463</v>
      </c>
      <c r="G287" s="255"/>
      <c r="H287" s="258">
        <v>269.86000000000001</v>
      </c>
      <c r="I287" s="259"/>
      <c r="J287" s="255"/>
      <c r="K287" s="255"/>
      <c r="L287" s="260"/>
      <c r="M287" s="261"/>
      <c r="N287" s="262"/>
      <c r="O287" s="262"/>
      <c r="P287" s="262"/>
      <c r="Q287" s="262"/>
      <c r="R287" s="262"/>
      <c r="S287" s="262"/>
      <c r="T287" s="263"/>
      <c r="U287" s="13"/>
      <c r="V287" s="13"/>
      <c r="W287" s="13"/>
      <c r="X287" s="13"/>
      <c r="Y287" s="13"/>
      <c r="Z287" s="13"/>
      <c r="AA287" s="13"/>
      <c r="AB287" s="13"/>
      <c r="AC287" s="13"/>
      <c r="AD287" s="13"/>
      <c r="AE287" s="13"/>
      <c r="AT287" s="264" t="s">
        <v>193</v>
      </c>
      <c r="AU287" s="264" t="s">
        <v>21</v>
      </c>
      <c r="AV287" s="13" t="s">
        <v>21</v>
      </c>
      <c r="AW287" s="13" t="s">
        <v>38</v>
      </c>
      <c r="AX287" s="13" t="s">
        <v>81</v>
      </c>
      <c r="AY287" s="264" t="s">
        <v>159</v>
      </c>
    </row>
    <row r="288" s="14" customFormat="1">
      <c r="A288" s="14"/>
      <c r="B288" s="265"/>
      <c r="C288" s="266"/>
      <c r="D288" s="250" t="s">
        <v>193</v>
      </c>
      <c r="E288" s="267" t="s">
        <v>1</v>
      </c>
      <c r="F288" s="268" t="s">
        <v>195</v>
      </c>
      <c r="G288" s="266"/>
      <c r="H288" s="269">
        <v>269.86000000000001</v>
      </c>
      <c r="I288" s="270"/>
      <c r="J288" s="266"/>
      <c r="K288" s="266"/>
      <c r="L288" s="271"/>
      <c r="M288" s="272"/>
      <c r="N288" s="273"/>
      <c r="O288" s="273"/>
      <c r="P288" s="273"/>
      <c r="Q288" s="273"/>
      <c r="R288" s="273"/>
      <c r="S288" s="273"/>
      <c r="T288" s="274"/>
      <c r="U288" s="14"/>
      <c r="V288" s="14"/>
      <c r="W288" s="14"/>
      <c r="X288" s="14"/>
      <c r="Y288" s="14"/>
      <c r="Z288" s="14"/>
      <c r="AA288" s="14"/>
      <c r="AB288" s="14"/>
      <c r="AC288" s="14"/>
      <c r="AD288" s="14"/>
      <c r="AE288" s="14"/>
      <c r="AT288" s="275" t="s">
        <v>193</v>
      </c>
      <c r="AU288" s="275" t="s">
        <v>21</v>
      </c>
      <c r="AV288" s="14" t="s">
        <v>165</v>
      </c>
      <c r="AW288" s="14" t="s">
        <v>38</v>
      </c>
      <c r="AX288" s="14" t="s">
        <v>89</v>
      </c>
      <c r="AY288" s="275" t="s">
        <v>159</v>
      </c>
    </row>
    <row r="289" s="2" customFormat="1" ht="24" customHeight="1">
      <c r="A289" s="38"/>
      <c r="B289" s="39"/>
      <c r="C289" s="276" t="s">
        <v>464</v>
      </c>
      <c r="D289" s="276" t="s">
        <v>288</v>
      </c>
      <c r="E289" s="277" t="s">
        <v>465</v>
      </c>
      <c r="F289" s="278" t="s">
        <v>466</v>
      </c>
      <c r="G289" s="279" t="s">
        <v>164</v>
      </c>
      <c r="H289" s="280">
        <v>8</v>
      </c>
      <c r="I289" s="281"/>
      <c r="J289" s="282">
        <f>ROUND(I289*H289,2)</f>
        <v>0</v>
      </c>
      <c r="K289" s="283"/>
      <c r="L289" s="284"/>
      <c r="M289" s="285" t="s">
        <v>1</v>
      </c>
      <c r="N289" s="286" t="s">
        <v>46</v>
      </c>
      <c r="O289" s="91"/>
      <c r="P289" s="246">
        <f>O289*H289</f>
        <v>0</v>
      </c>
      <c r="Q289" s="246">
        <v>0.13100000000000001</v>
      </c>
      <c r="R289" s="246">
        <f>Q289*H289</f>
        <v>1.048</v>
      </c>
      <c r="S289" s="246">
        <v>0</v>
      </c>
      <c r="T289" s="247">
        <f>S289*H289</f>
        <v>0</v>
      </c>
      <c r="U289" s="38"/>
      <c r="V289" s="38"/>
      <c r="W289" s="38"/>
      <c r="X289" s="38"/>
      <c r="Y289" s="38"/>
      <c r="Z289" s="38"/>
      <c r="AA289" s="38"/>
      <c r="AB289" s="38"/>
      <c r="AC289" s="38"/>
      <c r="AD289" s="38"/>
      <c r="AE289" s="38"/>
      <c r="AR289" s="248" t="s">
        <v>201</v>
      </c>
      <c r="AT289" s="248" t="s">
        <v>288</v>
      </c>
      <c r="AU289" s="248" t="s">
        <v>21</v>
      </c>
      <c r="AY289" s="16" t="s">
        <v>159</v>
      </c>
      <c r="BE289" s="249">
        <f>IF(N289="základní",J289,0)</f>
        <v>0</v>
      </c>
      <c r="BF289" s="249">
        <f>IF(N289="snížená",J289,0)</f>
        <v>0</v>
      </c>
      <c r="BG289" s="249">
        <f>IF(N289="zákl. přenesená",J289,0)</f>
        <v>0</v>
      </c>
      <c r="BH289" s="249">
        <f>IF(N289="sníž. přenesená",J289,0)</f>
        <v>0</v>
      </c>
      <c r="BI289" s="249">
        <f>IF(N289="nulová",J289,0)</f>
        <v>0</v>
      </c>
      <c r="BJ289" s="16" t="s">
        <v>89</v>
      </c>
      <c r="BK289" s="249">
        <f>ROUND(I289*H289,2)</f>
        <v>0</v>
      </c>
      <c r="BL289" s="16" t="s">
        <v>165</v>
      </c>
      <c r="BM289" s="248" t="s">
        <v>467</v>
      </c>
    </row>
    <row r="290" s="13" customFormat="1">
      <c r="A290" s="13"/>
      <c r="B290" s="254"/>
      <c r="C290" s="255"/>
      <c r="D290" s="250" t="s">
        <v>193</v>
      </c>
      <c r="E290" s="256" t="s">
        <v>1</v>
      </c>
      <c r="F290" s="257" t="s">
        <v>468</v>
      </c>
      <c r="G290" s="255"/>
      <c r="H290" s="258">
        <v>8</v>
      </c>
      <c r="I290" s="259"/>
      <c r="J290" s="255"/>
      <c r="K290" s="255"/>
      <c r="L290" s="260"/>
      <c r="M290" s="261"/>
      <c r="N290" s="262"/>
      <c r="O290" s="262"/>
      <c r="P290" s="262"/>
      <c r="Q290" s="262"/>
      <c r="R290" s="262"/>
      <c r="S290" s="262"/>
      <c r="T290" s="263"/>
      <c r="U290" s="13"/>
      <c r="V290" s="13"/>
      <c r="W290" s="13"/>
      <c r="X290" s="13"/>
      <c r="Y290" s="13"/>
      <c r="Z290" s="13"/>
      <c r="AA290" s="13"/>
      <c r="AB290" s="13"/>
      <c r="AC290" s="13"/>
      <c r="AD290" s="13"/>
      <c r="AE290" s="13"/>
      <c r="AT290" s="264" t="s">
        <v>193</v>
      </c>
      <c r="AU290" s="264" t="s">
        <v>21</v>
      </c>
      <c r="AV290" s="13" t="s">
        <v>21</v>
      </c>
      <c r="AW290" s="13" t="s">
        <v>38</v>
      </c>
      <c r="AX290" s="13" t="s">
        <v>81</v>
      </c>
      <c r="AY290" s="264" t="s">
        <v>159</v>
      </c>
    </row>
    <row r="291" s="14" customFormat="1">
      <c r="A291" s="14"/>
      <c r="B291" s="265"/>
      <c r="C291" s="266"/>
      <c r="D291" s="250" t="s">
        <v>193</v>
      </c>
      <c r="E291" s="267" t="s">
        <v>1</v>
      </c>
      <c r="F291" s="268" t="s">
        <v>195</v>
      </c>
      <c r="G291" s="266"/>
      <c r="H291" s="269">
        <v>8</v>
      </c>
      <c r="I291" s="270"/>
      <c r="J291" s="266"/>
      <c r="K291" s="266"/>
      <c r="L291" s="271"/>
      <c r="M291" s="272"/>
      <c r="N291" s="273"/>
      <c r="O291" s="273"/>
      <c r="P291" s="273"/>
      <c r="Q291" s="273"/>
      <c r="R291" s="273"/>
      <c r="S291" s="273"/>
      <c r="T291" s="274"/>
      <c r="U291" s="14"/>
      <c r="V291" s="14"/>
      <c r="W291" s="14"/>
      <c r="X291" s="14"/>
      <c r="Y291" s="14"/>
      <c r="Z291" s="14"/>
      <c r="AA291" s="14"/>
      <c r="AB291" s="14"/>
      <c r="AC291" s="14"/>
      <c r="AD291" s="14"/>
      <c r="AE291" s="14"/>
      <c r="AT291" s="275" t="s">
        <v>193</v>
      </c>
      <c r="AU291" s="275" t="s">
        <v>21</v>
      </c>
      <c r="AV291" s="14" t="s">
        <v>165</v>
      </c>
      <c r="AW291" s="14" t="s">
        <v>38</v>
      </c>
      <c r="AX291" s="14" t="s">
        <v>89</v>
      </c>
      <c r="AY291" s="275" t="s">
        <v>159</v>
      </c>
    </row>
    <row r="292" s="2" customFormat="1" ht="16.5" customHeight="1">
      <c r="A292" s="38"/>
      <c r="B292" s="39"/>
      <c r="C292" s="236" t="s">
        <v>469</v>
      </c>
      <c r="D292" s="236" t="s">
        <v>161</v>
      </c>
      <c r="E292" s="237" t="s">
        <v>437</v>
      </c>
      <c r="F292" s="238" t="s">
        <v>438</v>
      </c>
      <c r="G292" s="239" t="s">
        <v>164</v>
      </c>
      <c r="H292" s="240">
        <v>305.80000000000001</v>
      </c>
      <c r="I292" s="241"/>
      <c r="J292" s="242">
        <f>ROUND(I292*H292,2)</f>
        <v>0</v>
      </c>
      <c r="K292" s="243"/>
      <c r="L292" s="44"/>
      <c r="M292" s="244" t="s">
        <v>1</v>
      </c>
      <c r="N292" s="245" t="s">
        <v>46</v>
      </c>
      <c r="O292" s="91"/>
      <c r="P292" s="246">
        <f>O292*H292</f>
        <v>0</v>
      </c>
      <c r="Q292" s="246">
        <v>0</v>
      </c>
      <c r="R292" s="246">
        <f>Q292*H292</f>
        <v>0</v>
      </c>
      <c r="S292" s="246">
        <v>0</v>
      </c>
      <c r="T292" s="247">
        <f>S292*H292</f>
        <v>0</v>
      </c>
      <c r="U292" s="38"/>
      <c r="V292" s="38"/>
      <c r="W292" s="38"/>
      <c r="X292" s="38"/>
      <c r="Y292" s="38"/>
      <c r="Z292" s="38"/>
      <c r="AA292" s="38"/>
      <c r="AB292" s="38"/>
      <c r="AC292" s="38"/>
      <c r="AD292" s="38"/>
      <c r="AE292" s="38"/>
      <c r="AR292" s="248" t="s">
        <v>165</v>
      </c>
      <c r="AT292" s="248" t="s">
        <v>161</v>
      </c>
      <c r="AU292" s="248" t="s">
        <v>21</v>
      </c>
      <c r="AY292" s="16" t="s">
        <v>159</v>
      </c>
      <c r="BE292" s="249">
        <f>IF(N292="základní",J292,0)</f>
        <v>0</v>
      </c>
      <c r="BF292" s="249">
        <f>IF(N292="snížená",J292,0)</f>
        <v>0</v>
      </c>
      <c r="BG292" s="249">
        <f>IF(N292="zákl. přenesená",J292,0)</f>
        <v>0</v>
      </c>
      <c r="BH292" s="249">
        <f>IF(N292="sníž. přenesená",J292,0)</f>
        <v>0</v>
      </c>
      <c r="BI292" s="249">
        <f>IF(N292="nulová",J292,0)</f>
        <v>0</v>
      </c>
      <c r="BJ292" s="16" t="s">
        <v>89</v>
      </c>
      <c r="BK292" s="249">
        <f>ROUND(I292*H292,2)</f>
        <v>0</v>
      </c>
      <c r="BL292" s="16" t="s">
        <v>165</v>
      </c>
      <c r="BM292" s="248" t="s">
        <v>470</v>
      </c>
    </row>
    <row r="293" s="13" customFormat="1">
      <c r="A293" s="13"/>
      <c r="B293" s="254"/>
      <c r="C293" s="255"/>
      <c r="D293" s="250" t="s">
        <v>193</v>
      </c>
      <c r="E293" s="256" t="s">
        <v>1</v>
      </c>
      <c r="F293" s="257" t="s">
        <v>471</v>
      </c>
      <c r="G293" s="255"/>
      <c r="H293" s="258">
        <v>305.80000000000001</v>
      </c>
      <c r="I293" s="259"/>
      <c r="J293" s="255"/>
      <c r="K293" s="255"/>
      <c r="L293" s="260"/>
      <c r="M293" s="261"/>
      <c r="N293" s="262"/>
      <c r="O293" s="262"/>
      <c r="P293" s="262"/>
      <c r="Q293" s="262"/>
      <c r="R293" s="262"/>
      <c r="S293" s="262"/>
      <c r="T293" s="263"/>
      <c r="U293" s="13"/>
      <c r="V293" s="13"/>
      <c r="W293" s="13"/>
      <c r="X293" s="13"/>
      <c r="Y293" s="13"/>
      <c r="Z293" s="13"/>
      <c r="AA293" s="13"/>
      <c r="AB293" s="13"/>
      <c r="AC293" s="13"/>
      <c r="AD293" s="13"/>
      <c r="AE293" s="13"/>
      <c r="AT293" s="264" t="s">
        <v>193</v>
      </c>
      <c r="AU293" s="264" t="s">
        <v>21</v>
      </c>
      <c r="AV293" s="13" t="s">
        <v>21</v>
      </c>
      <c r="AW293" s="13" t="s">
        <v>38</v>
      </c>
      <c r="AX293" s="13" t="s">
        <v>81</v>
      </c>
      <c r="AY293" s="264" t="s">
        <v>159</v>
      </c>
    </row>
    <row r="294" s="14" customFormat="1">
      <c r="A294" s="14"/>
      <c r="B294" s="265"/>
      <c r="C294" s="266"/>
      <c r="D294" s="250" t="s">
        <v>193</v>
      </c>
      <c r="E294" s="267" t="s">
        <v>1</v>
      </c>
      <c r="F294" s="268" t="s">
        <v>195</v>
      </c>
      <c r="G294" s="266"/>
      <c r="H294" s="269">
        <v>305.80000000000001</v>
      </c>
      <c r="I294" s="270"/>
      <c r="J294" s="266"/>
      <c r="K294" s="266"/>
      <c r="L294" s="271"/>
      <c r="M294" s="272"/>
      <c r="N294" s="273"/>
      <c r="O294" s="273"/>
      <c r="P294" s="273"/>
      <c r="Q294" s="273"/>
      <c r="R294" s="273"/>
      <c r="S294" s="273"/>
      <c r="T294" s="274"/>
      <c r="U294" s="14"/>
      <c r="V294" s="14"/>
      <c r="W294" s="14"/>
      <c r="X294" s="14"/>
      <c r="Y294" s="14"/>
      <c r="Z294" s="14"/>
      <c r="AA294" s="14"/>
      <c r="AB294" s="14"/>
      <c r="AC294" s="14"/>
      <c r="AD294" s="14"/>
      <c r="AE294" s="14"/>
      <c r="AT294" s="275" t="s">
        <v>193</v>
      </c>
      <c r="AU294" s="275" t="s">
        <v>21</v>
      </c>
      <c r="AV294" s="14" t="s">
        <v>165</v>
      </c>
      <c r="AW294" s="14" t="s">
        <v>38</v>
      </c>
      <c r="AX294" s="14" t="s">
        <v>89</v>
      </c>
      <c r="AY294" s="275" t="s">
        <v>159</v>
      </c>
    </row>
    <row r="295" s="2" customFormat="1" ht="24" customHeight="1">
      <c r="A295" s="38"/>
      <c r="B295" s="39"/>
      <c r="C295" s="236" t="s">
        <v>472</v>
      </c>
      <c r="D295" s="236" t="s">
        <v>161</v>
      </c>
      <c r="E295" s="237" t="s">
        <v>473</v>
      </c>
      <c r="F295" s="238" t="s">
        <v>402</v>
      </c>
      <c r="G295" s="239" t="s">
        <v>164</v>
      </c>
      <c r="H295" s="240">
        <v>306</v>
      </c>
      <c r="I295" s="241"/>
      <c r="J295" s="242">
        <f>ROUND(I295*H295,2)</f>
        <v>0</v>
      </c>
      <c r="K295" s="243"/>
      <c r="L295" s="44"/>
      <c r="M295" s="244" t="s">
        <v>1</v>
      </c>
      <c r="N295" s="245" t="s">
        <v>46</v>
      </c>
      <c r="O295" s="91"/>
      <c r="P295" s="246">
        <f>O295*H295</f>
        <v>0</v>
      </c>
      <c r="Q295" s="246">
        <v>0</v>
      </c>
      <c r="R295" s="246">
        <f>Q295*H295</f>
        <v>0</v>
      </c>
      <c r="S295" s="246">
        <v>0</v>
      </c>
      <c r="T295" s="247">
        <f>S295*H295</f>
        <v>0</v>
      </c>
      <c r="U295" s="38"/>
      <c r="V295" s="38"/>
      <c r="W295" s="38"/>
      <c r="X295" s="38"/>
      <c r="Y295" s="38"/>
      <c r="Z295" s="38"/>
      <c r="AA295" s="38"/>
      <c r="AB295" s="38"/>
      <c r="AC295" s="38"/>
      <c r="AD295" s="38"/>
      <c r="AE295" s="38"/>
      <c r="AR295" s="248" t="s">
        <v>165</v>
      </c>
      <c r="AT295" s="248" t="s">
        <v>161</v>
      </c>
      <c r="AU295" s="248" t="s">
        <v>21</v>
      </c>
      <c r="AY295" s="16" t="s">
        <v>159</v>
      </c>
      <c r="BE295" s="249">
        <f>IF(N295="základní",J295,0)</f>
        <v>0</v>
      </c>
      <c r="BF295" s="249">
        <f>IF(N295="snížená",J295,0)</f>
        <v>0</v>
      </c>
      <c r="BG295" s="249">
        <f>IF(N295="zákl. přenesená",J295,0)</f>
        <v>0</v>
      </c>
      <c r="BH295" s="249">
        <f>IF(N295="sníž. přenesená",J295,0)</f>
        <v>0</v>
      </c>
      <c r="BI295" s="249">
        <f>IF(N295="nulová",J295,0)</f>
        <v>0</v>
      </c>
      <c r="BJ295" s="16" t="s">
        <v>89</v>
      </c>
      <c r="BK295" s="249">
        <f>ROUND(I295*H295,2)</f>
        <v>0</v>
      </c>
      <c r="BL295" s="16" t="s">
        <v>165</v>
      </c>
      <c r="BM295" s="248" t="s">
        <v>474</v>
      </c>
    </row>
    <row r="296" s="13" customFormat="1">
      <c r="A296" s="13"/>
      <c r="B296" s="254"/>
      <c r="C296" s="255"/>
      <c r="D296" s="250" t="s">
        <v>193</v>
      </c>
      <c r="E296" s="256" t="s">
        <v>1</v>
      </c>
      <c r="F296" s="257" t="s">
        <v>475</v>
      </c>
      <c r="G296" s="255"/>
      <c r="H296" s="258">
        <v>306</v>
      </c>
      <c r="I296" s="259"/>
      <c r="J296" s="255"/>
      <c r="K296" s="255"/>
      <c r="L296" s="260"/>
      <c r="M296" s="261"/>
      <c r="N296" s="262"/>
      <c r="O296" s="262"/>
      <c r="P296" s="262"/>
      <c r="Q296" s="262"/>
      <c r="R296" s="262"/>
      <c r="S296" s="262"/>
      <c r="T296" s="263"/>
      <c r="U296" s="13"/>
      <c r="V296" s="13"/>
      <c r="W296" s="13"/>
      <c r="X296" s="13"/>
      <c r="Y296" s="13"/>
      <c r="Z296" s="13"/>
      <c r="AA296" s="13"/>
      <c r="AB296" s="13"/>
      <c r="AC296" s="13"/>
      <c r="AD296" s="13"/>
      <c r="AE296" s="13"/>
      <c r="AT296" s="264" t="s">
        <v>193</v>
      </c>
      <c r="AU296" s="264" t="s">
        <v>21</v>
      </c>
      <c r="AV296" s="13" t="s">
        <v>21</v>
      </c>
      <c r="AW296" s="13" t="s">
        <v>38</v>
      </c>
      <c r="AX296" s="13" t="s">
        <v>81</v>
      </c>
      <c r="AY296" s="264" t="s">
        <v>159</v>
      </c>
    </row>
    <row r="297" s="14" customFormat="1">
      <c r="A297" s="14"/>
      <c r="B297" s="265"/>
      <c r="C297" s="266"/>
      <c r="D297" s="250" t="s">
        <v>193</v>
      </c>
      <c r="E297" s="267" t="s">
        <v>1</v>
      </c>
      <c r="F297" s="268" t="s">
        <v>195</v>
      </c>
      <c r="G297" s="266"/>
      <c r="H297" s="269">
        <v>306</v>
      </c>
      <c r="I297" s="270"/>
      <c r="J297" s="266"/>
      <c r="K297" s="266"/>
      <c r="L297" s="271"/>
      <c r="M297" s="272"/>
      <c r="N297" s="273"/>
      <c r="O297" s="273"/>
      <c r="P297" s="273"/>
      <c r="Q297" s="273"/>
      <c r="R297" s="273"/>
      <c r="S297" s="273"/>
      <c r="T297" s="274"/>
      <c r="U297" s="14"/>
      <c r="V297" s="14"/>
      <c r="W297" s="14"/>
      <c r="X297" s="14"/>
      <c r="Y297" s="14"/>
      <c r="Z297" s="14"/>
      <c r="AA297" s="14"/>
      <c r="AB297" s="14"/>
      <c r="AC297" s="14"/>
      <c r="AD297" s="14"/>
      <c r="AE297" s="14"/>
      <c r="AT297" s="275" t="s">
        <v>193</v>
      </c>
      <c r="AU297" s="275" t="s">
        <v>21</v>
      </c>
      <c r="AV297" s="14" t="s">
        <v>165</v>
      </c>
      <c r="AW297" s="14" t="s">
        <v>38</v>
      </c>
      <c r="AX297" s="14" t="s">
        <v>89</v>
      </c>
      <c r="AY297" s="275" t="s">
        <v>159</v>
      </c>
    </row>
    <row r="298" s="2" customFormat="1" ht="24" customHeight="1">
      <c r="A298" s="38"/>
      <c r="B298" s="39"/>
      <c r="C298" s="236" t="s">
        <v>476</v>
      </c>
      <c r="D298" s="236" t="s">
        <v>161</v>
      </c>
      <c r="E298" s="237" t="s">
        <v>477</v>
      </c>
      <c r="F298" s="238" t="s">
        <v>407</v>
      </c>
      <c r="G298" s="239" t="s">
        <v>164</v>
      </c>
      <c r="H298" s="240">
        <v>306</v>
      </c>
      <c r="I298" s="241"/>
      <c r="J298" s="242">
        <f>ROUND(I298*H298,2)</f>
        <v>0</v>
      </c>
      <c r="K298" s="243"/>
      <c r="L298" s="44"/>
      <c r="M298" s="244" t="s">
        <v>1</v>
      </c>
      <c r="N298" s="245" t="s">
        <v>46</v>
      </c>
      <c r="O298" s="91"/>
      <c r="P298" s="246">
        <f>O298*H298</f>
        <v>0</v>
      </c>
      <c r="Q298" s="246">
        <v>0</v>
      </c>
      <c r="R298" s="246">
        <f>Q298*H298</f>
        <v>0</v>
      </c>
      <c r="S298" s="246">
        <v>0</v>
      </c>
      <c r="T298" s="247">
        <f>S298*H298</f>
        <v>0</v>
      </c>
      <c r="U298" s="38"/>
      <c r="V298" s="38"/>
      <c r="W298" s="38"/>
      <c r="X298" s="38"/>
      <c r="Y298" s="38"/>
      <c r="Z298" s="38"/>
      <c r="AA298" s="38"/>
      <c r="AB298" s="38"/>
      <c r="AC298" s="38"/>
      <c r="AD298" s="38"/>
      <c r="AE298" s="38"/>
      <c r="AR298" s="248" t="s">
        <v>165</v>
      </c>
      <c r="AT298" s="248" t="s">
        <v>161</v>
      </c>
      <c r="AU298" s="248" t="s">
        <v>21</v>
      </c>
      <c r="AY298" s="16" t="s">
        <v>159</v>
      </c>
      <c r="BE298" s="249">
        <f>IF(N298="základní",J298,0)</f>
        <v>0</v>
      </c>
      <c r="BF298" s="249">
        <f>IF(N298="snížená",J298,0)</f>
        <v>0</v>
      </c>
      <c r="BG298" s="249">
        <f>IF(N298="zákl. přenesená",J298,0)</f>
        <v>0</v>
      </c>
      <c r="BH298" s="249">
        <f>IF(N298="sníž. přenesená",J298,0)</f>
        <v>0</v>
      </c>
      <c r="BI298" s="249">
        <f>IF(N298="nulová",J298,0)</f>
        <v>0</v>
      </c>
      <c r="BJ298" s="16" t="s">
        <v>89</v>
      </c>
      <c r="BK298" s="249">
        <f>ROUND(I298*H298,2)</f>
        <v>0</v>
      </c>
      <c r="BL298" s="16" t="s">
        <v>165</v>
      </c>
      <c r="BM298" s="248" t="s">
        <v>478</v>
      </c>
    </row>
    <row r="299" s="13" customFormat="1">
      <c r="A299" s="13"/>
      <c r="B299" s="254"/>
      <c r="C299" s="255"/>
      <c r="D299" s="250" t="s">
        <v>193</v>
      </c>
      <c r="E299" s="256" t="s">
        <v>1</v>
      </c>
      <c r="F299" s="257" t="s">
        <v>475</v>
      </c>
      <c r="G299" s="255"/>
      <c r="H299" s="258">
        <v>306</v>
      </c>
      <c r="I299" s="259"/>
      <c r="J299" s="255"/>
      <c r="K299" s="255"/>
      <c r="L299" s="260"/>
      <c r="M299" s="261"/>
      <c r="N299" s="262"/>
      <c r="O299" s="262"/>
      <c r="P299" s="262"/>
      <c r="Q299" s="262"/>
      <c r="R299" s="262"/>
      <c r="S299" s="262"/>
      <c r="T299" s="263"/>
      <c r="U299" s="13"/>
      <c r="V299" s="13"/>
      <c r="W299" s="13"/>
      <c r="X299" s="13"/>
      <c r="Y299" s="13"/>
      <c r="Z299" s="13"/>
      <c r="AA299" s="13"/>
      <c r="AB299" s="13"/>
      <c r="AC299" s="13"/>
      <c r="AD299" s="13"/>
      <c r="AE299" s="13"/>
      <c r="AT299" s="264" t="s">
        <v>193</v>
      </c>
      <c r="AU299" s="264" t="s">
        <v>21</v>
      </c>
      <c r="AV299" s="13" t="s">
        <v>21</v>
      </c>
      <c r="AW299" s="13" t="s">
        <v>38</v>
      </c>
      <c r="AX299" s="13" t="s">
        <v>89</v>
      </c>
      <c r="AY299" s="264" t="s">
        <v>159</v>
      </c>
    </row>
    <row r="300" s="2" customFormat="1" ht="24" customHeight="1">
      <c r="A300" s="38"/>
      <c r="B300" s="39"/>
      <c r="C300" s="236" t="s">
        <v>479</v>
      </c>
      <c r="D300" s="236" t="s">
        <v>161</v>
      </c>
      <c r="E300" s="237" t="s">
        <v>480</v>
      </c>
      <c r="F300" s="238" t="s">
        <v>412</v>
      </c>
      <c r="G300" s="239" t="s">
        <v>164</v>
      </c>
      <c r="H300" s="240">
        <v>306</v>
      </c>
      <c r="I300" s="241"/>
      <c r="J300" s="242">
        <f>ROUND(I300*H300,2)</f>
        <v>0</v>
      </c>
      <c r="K300" s="243"/>
      <c r="L300" s="44"/>
      <c r="M300" s="244" t="s">
        <v>1</v>
      </c>
      <c r="N300" s="245" t="s">
        <v>46</v>
      </c>
      <c r="O300" s="91"/>
      <c r="P300" s="246">
        <f>O300*H300</f>
        <v>0</v>
      </c>
      <c r="Q300" s="246">
        <v>0</v>
      </c>
      <c r="R300" s="246">
        <f>Q300*H300</f>
        <v>0</v>
      </c>
      <c r="S300" s="246">
        <v>0</v>
      </c>
      <c r="T300" s="247">
        <f>S300*H300</f>
        <v>0</v>
      </c>
      <c r="U300" s="38"/>
      <c r="V300" s="38"/>
      <c r="W300" s="38"/>
      <c r="X300" s="38"/>
      <c r="Y300" s="38"/>
      <c r="Z300" s="38"/>
      <c r="AA300" s="38"/>
      <c r="AB300" s="38"/>
      <c r="AC300" s="38"/>
      <c r="AD300" s="38"/>
      <c r="AE300" s="38"/>
      <c r="AR300" s="248" t="s">
        <v>165</v>
      </c>
      <c r="AT300" s="248" t="s">
        <v>161</v>
      </c>
      <c r="AU300" s="248" t="s">
        <v>21</v>
      </c>
      <c r="AY300" s="16" t="s">
        <v>159</v>
      </c>
      <c r="BE300" s="249">
        <f>IF(N300="základní",J300,0)</f>
        <v>0</v>
      </c>
      <c r="BF300" s="249">
        <f>IF(N300="snížená",J300,0)</f>
        <v>0</v>
      </c>
      <c r="BG300" s="249">
        <f>IF(N300="zákl. přenesená",J300,0)</f>
        <v>0</v>
      </c>
      <c r="BH300" s="249">
        <f>IF(N300="sníž. přenesená",J300,0)</f>
        <v>0</v>
      </c>
      <c r="BI300" s="249">
        <f>IF(N300="nulová",J300,0)</f>
        <v>0</v>
      </c>
      <c r="BJ300" s="16" t="s">
        <v>89</v>
      </c>
      <c r="BK300" s="249">
        <f>ROUND(I300*H300,2)</f>
        <v>0</v>
      </c>
      <c r="BL300" s="16" t="s">
        <v>165</v>
      </c>
      <c r="BM300" s="248" t="s">
        <v>481</v>
      </c>
    </row>
    <row r="301" s="13" customFormat="1">
      <c r="A301" s="13"/>
      <c r="B301" s="254"/>
      <c r="C301" s="255"/>
      <c r="D301" s="250" t="s">
        <v>193</v>
      </c>
      <c r="E301" s="256" t="s">
        <v>1</v>
      </c>
      <c r="F301" s="257" t="s">
        <v>475</v>
      </c>
      <c r="G301" s="255"/>
      <c r="H301" s="258">
        <v>306</v>
      </c>
      <c r="I301" s="259"/>
      <c r="J301" s="255"/>
      <c r="K301" s="255"/>
      <c r="L301" s="260"/>
      <c r="M301" s="261"/>
      <c r="N301" s="262"/>
      <c r="O301" s="262"/>
      <c r="P301" s="262"/>
      <c r="Q301" s="262"/>
      <c r="R301" s="262"/>
      <c r="S301" s="262"/>
      <c r="T301" s="263"/>
      <c r="U301" s="13"/>
      <c r="V301" s="13"/>
      <c r="W301" s="13"/>
      <c r="X301" s="13"/>
      <c r="Y301" s="13"/>
      <c r="Z301" s="13"/>
      <c r="AA301" s="13"/>
      <c r="AB301" s="13"/>
      <c r="AC301" s="13"/>
      <c r="AD301" s="13"/>
      <c r="AE301" s="13"/>
      <c r="AT301" s="264" t="s">
        <v>193</v>
      </c>
      <c r="AU301" s="264" t="s">
        <v>21</v>
      </c>
      <c r="AV301" s="13" t="s">
        <v>21</v>
      </c>
      <c r="AW301" s="13" t="s">
        <v>38</v>
      </c>
      <c r="AX301" s="13" t="s">
        <v>89</v>
      </c>
      <c r="AY301" s="264" t="s">
        <v>159</v>
      </c>
    </row>
    <row r="302" s="12" customFormat="1" ht="22.8" customHeight="1">
      <c r="A302" s="12"/>
      <c r="B302" s="220"/>
      <c r="C302" s="221"/>
      <c r="D302" s="222" t="s">
        <v>80</v>
      </c>
      <c r="E302" s="234" t="s">
        <v>207</v>
      </c>
      <c r="F302" s="234" t="s">
        <v>482</v>
      </c>
      <c r="G302" s="221"/>
      <c r="H302" s="221"/>
      <c r="I302" s="224"/>
      <c r="J302" s="235">
        <f>BK302</f>
        <v>0</v>
      </c>
      <c r="K302" s="221"/>
      <c r="L302" s="226"/>
      <c r="M302" s="227"/>
      <c r="N302" s="228"/>
      <c r="O302" s="228"/>
      <c r="P302" s="229">
        <f>SUM(P303:P349)</f>
        <v>0</v>
      </c>
      <c r="Q302" s="228"/>
      <c r="R302" s="229">
        <f>SUM(R303:R349)</f>
        <v>138.24500000000001</v>
      </c>
      <c r="S302" s="228"/>
      <c r="T302" s="230">
        <f>SUM(T303:T349)</f>
        <v>5.0932000000000004</v>
      </c>
      <c r="U302" s="12"/>
      <c r="V302" s="12"/>
      <c r="W302" s="12"/>
      <c r="X302" s="12"/>
      <c r="Y302" s="12"/>
      <c r="Z302" s="12"/>
      <c r="AA302" s="12"/>
      <c r="AB302" s="12"/>
      <c r="AC302" s="12"/>
      <c r="AD302" s="12"/>
      <c r="AE302" s="12"/>
      <c r="AR302" s="231" t="s">
        <v>89</v>
      </c>
      <c r="AT302" s="232" t="s">
        <v>80</v>
      </c>
      <c r="AU302" s="232" t="s">
        <v>89</v>
      </c>
      <c r="AY302" s="231" t="s">
        <v>159</v>
      </c>
      <c r="BK302" s="233">
        <f>SUM(BK303:BK349)</f>
        <v>0</v>
      </c>
    </row>
    <row r="303" s="2" customFormat="1" ht="24" customHeight="1">
      <c r="A303" s="38"/>
      <c r="B303" s="39"/>
      <c r="C303" s="236" t="s">
        <v>483</v>
      </c>
      <c r="D303" s="236" t="s">
        <v>161</v>
      </c>
      <c r="E303" s="237" t="s">
        <v>484</v>
      </c>
      <c r="F303" s="238" t="s">
        <v>485</v>
      </c>
      <c r="G303" s="239" t="s">
        <v>176</v>
      </c>
      <c r="H303" s="240">
        <v>3</v>
      </c>
      <c r="I303" s="241"/>
      <c r="J303" s="242">
        <f>ROUND(I303*H303,2)</f>
        <v>0</v>
      </c>
      <c r="K303" s="243"/>
      <c r="L303" s="44"/>
      <c r="M303" s="244" t="s">
        <v>1</v>
      </c>
      <c r="N303" s="245" t="s">
        <v>46</v>
      </c>
      <c r="O303" s="91"/>
      <c r="P303" s="246">
        <f>O303*H303</f>
        <v>0</v>
      </c>
      <c r="Q303" s="246">
        <v>0.11241</v>
      </c>
      <c r="R303" s="246">
        <f>Q303*H303</f>
        <v>0.33722999999999997</v>
      </c>
      <c r="S303" s="246">
        <v>0</v>
      </c>
      <c r="T303" s="247">
        <f>S303*H303</f>
        <v>0</v>
      </c>
      <c r="U303" s="38"/>
      <c r="V303" s="38"/>
      <c r="W303" s="38"/>
      <c r="X303" s="38"/>
      <c r="Y303" s="38"/>
      <c r="Z303" s="38"/>
      <c r="AA303" s="38"/>
      <c r="AB303" s="38"/>
      <c r="AC303" s="38"/>
      <c r="AD303" s="38"/>
      <c r="AE303" s="38"/>
      <c r="AR303" s="248" t="s">
        <v>165</v>
      </c>
      <c r="AT303" s="248" t="s">
        <v>161</v>
      </c>
      <c r="AU303" s="248" t="s">
        <v>21</v>
      </c>
      <c r="AY303" s="16" t="s">
        <v>159</v>
      </c>
      <c r="BE303" s="249">
        <f>IF(N303="základní",J303,0)</f>
        <v>0</v>
      </c>
      <c r="BF303" s="249">
        <f>IF(N303="snížená",J303,0)</f>
        <v>0</v>
      </c>
      <c r="BG303" s="249">
        <f>IF(N303="zákl. přenesená",J303,0)</f>
        <v>0</v>
      </c>
      <c r="BH303" s="249">
        <f>IF(N303="sníž. přenesená",J303,0)</f>
        <v>0</v>
      </c>
      <c r="BI303" s="249">
        <f>IF(N303="nulová",J303,0)</f>
        <v>0</v>
      </c>
      <c r="BJ303" s="16" t="s">
        <v>89</v>
      </c>
      <c r="BK303" s="249">
        <f>ROUND(I303*H303,2)</f>
        <v>0</v>
      </c>
      <c r="BL303" s="16" t="s">
        <v>165</v>
      </c>
      <c r="BM303" s="248" t="s">
        <v>486</v>
      </c>
    </row>
    <row r="304" s="2" customFormat="1">
      <c r="A304" s="38"/>
      <c r="B304" s="39"/>
      <c r="C304" s="40"/>
      <c r="D304" s="250" t="s">
        <v>167</v>
      </c>
      <c r="E304" s="40"/>
      <c r="F304" s="251" t="s">
        <v>487</v>
      </c>
      <c r="G304" s="40"/>
      <c r="H304" s="40"/>
      <c r="I304" s="144"/>
      <c r="J304" s="40"/>
      <c r="K304" s="40"/>
      <c r="L304" s="44"/>
      <c r="M304" s="252"/>
      <c r="N304" s="253"/>
      <c r="O304" s="91"/>
      <c r="P304" s="91"/>
      <c r="Q304" s="91"/>
      <c r="R304" s="91"/>
      <c r="S304" s="91"/>
      <c r="T304" s="92"/>
      <c r="U304" s="38"/>
      <c r="V304" s="38"/>
      <c r="W304" s="38"/>
      <c r="X304" s="38"/>
      <c r="Y304" s="38"/>
      <c r="Z304" s="38"/>
      <c r="AA304" s="38"/>
      <c r="AB304" s="38"/>
      <c r="AC304" s="38"/>
      <c r="AD304" s="38"/>
      <c r="AE304" s="38"/>
      <c r="AT304" s="16" t="s">
        <v>167</v>
      </c>
      <c r="AU304" s="16" t="s">
        <v>21</v>
      </c>
    </row>
    <row r="305" s="13" customFormat="1">
      <c r="A305" s="13"/>
      <c r="B305" s="254"/>
      <c r="C305" s="255"/>
      <c r="D305" s="250" t="s">
        <v>193</v>
      </c>
      <c r="E305" s="256" t="s">
        <v>1</v>
      </c>
      <c r="F305" s="257" t="s">
        <v>173</v>
      </c>
      <c r="G305" s="255"/>
      <c r="H305" s="258">
        <v>3</v>
      </c>
      <c r="I305" s="259"/>
      <c r="J305" s="255"/>
      <c r="K305" s="255"/>
      <c r="L305" s="260"/>
      <c r="M305" s="261"/>
      <c r="N305" s="262"/>
      <c r="O305" s="262"/>
      <c r="P305" s="262"/>
      <c r="Q305" s="262"/>
      <c r="R305" s="262"/>
      <c r="S305" s="262"/>
      <c r="T305" s="263"/>
      <c r="U305" s="13"/>
      <c r="V305" s="13"/>
      <c r="W305" s="13"/>
      <c r="X305" s="13"/>
      <c r="Y305" s="13"/>
      <c r="Z305" s="13"/>
      <c r="AA305" s="13"/>
      <c r="AB305" s="13"/>
      <c r="AC305" s="13"/>
      <c r="AD305" s="13"/>
      <c r="AE305" s="13"/>
      <c r="AT305" s="264" t="s">
        <v>193</v>
      </c>
      <c r="AU305" s="264" t="s">
        <v>21</v>
      </c>
      <c r="AV305" s="13" t="s">
        <v>21</v>
      </c>
      <c r="AW305" s="13" t="s">
        <v>38</v>
      </c>
      <c r="AX305" s="13" t="s">
        <v>89</v>
      </c>
      <c r="AY305" s="264" t="s">
        <v>159</v>
      </c>
    </row>
    <row r="306" s="2" customFormat="1" ht="16.5" customHeight="1">
      <c r="A306" s="38"/>
      <c r="B306" s="39"/>
      <c r="C306" s="276" t="s">
        <v>488</v>
      </c>
      <c r="D306" s="276" t="s">
        <v>288</v>
      </c>
      <c r="E306" s="277" t="s">
        <v>489</v>
      </c>
      <c r="F306" s="278" t="s">
        <v>490</v>
      </c>
      <c r="G306" s="279" t="s">
        <v>176</v>
      </c>
      <c r="H306" s="280">
        <v>3</v>
      </c>
      <c r="I306" s="281"/>
      <c r="J306" s="282">
        <f>ROUND(I306*H306,2)</f>
        <v>0</v>
      </c>
      <c r="K306" s="283"/>
      <c r="L306" s="284"/>
      <c r="M306" s="285" t="s">
        <v>1</v>
      </c>
      <c r="N306" s="286" t="s">
        <v>46</v>
      </c>
      <c r="O306" s="91"/>
      <c r="P306" s="246">
        <f>O306*H306</f>
        <v>0</v>
      </c>
      <c r="Q306" s="246">
        <v>0.0061000000000000004</v>
      </c>
      <c r="R306" s="246">
        <f>Q306*H306</f>
        <v>0.0183</v>
      </c>
      <c r="S306" s="246">
        <v>0</v>
      </c>
      <c r="T306" s="247">
        <f>S306*H306</f>
        <v>0</v>
      </c>
      <c r="U306" s="38"/>
      <c r="V306" s="38"/>
      <c r="W306" s="38"/>
      <c r="X306" s="38"/>
      <c r="Y306" s="38"/>
      <c r="Z306" s="38"/>
      <c r="AA306" s="38"/>
      <c r="AB306" s="38"/>
      <c r="AC306" s="38"/>
      <c r="AD306" s="38"/>
      <c r="AE306" s="38"/>
      <c r="AR306" s="248" t="s">
        <v>201</v>
      </c>
      <c r="AT306" s="248" t="s">
        <v>288</v>
      </c>
      <c r="AU306" s="248" t="s">
        <v>21</v>
      </c>
      <c r="AY306" s="16" t="s">
        <v>159</v>
      </c>
      <c r="BE306" s="249">
        <f>IF(N306="základní",J306,0)</f>
        <v>0</v>
      </c>
      <c r="BF306" s="249">
        <f>IF(N306="snížená",J306,0)</f>
        <v>0</v>
      </c>
      <c r="BG306" s="249">
        <f>IF(N306="zákl. přenesená",J306,0)</f>
        <v>0</v>
      </c>
      <c r="BH306" s="249">
        <f>IF(N306="sníž. přenesená",J306,0)</f>
        <v>0</v>
      </c>
      <c r="BI306" s="249">
        <f>IF(N306="nulová",J306,0)</f>
        <v>0</v>
      </c>
      <c r="BJ306" s="16" t="s">
        <v>89</v>
      </c>
      <c r="BK306" s="249">
        <f>ROUND(I306*H306,2)</f>
        <v>0</v>
      </c>
      <c r="BL306" s="16" t="s">
        <v>165</v>
      </c>
      <c r="BM306" s="248" t="s">
        <v>491</v>
      </c>
    </row>
    <row r="307" s="13" customFormat="1">
      <c r="A307" s="13"/>
      <c r="B307" s="254"/>
      <c r="C307" s="255"/>
      <c r="D307" s="250" t="s">
        <v>193</v>
      </c>
      <c r="E307" s="256" t="s">
        <v>1</v>
      </c>
      <c r="F307" s="257" t="s">
        <v>173</v>
      </c>
      <c r="G307" s="255"/>
      <c r="H307" s="258">
        <v>3</v>
      </c>
      <c r="I307" s="259"/>
      <c r="J307" s="255"/>
      <c r="K307" s="255"/>
      <c r="L307" s="260"/>
      <c r="M307" s="261"/>
      <c r="N307" s="262"/>
      <c r="O307" s="262"/>
      <c r="P307" s="262"/>
      <c r="Q307" s="262"/>
      <c r="R307" s="262"/>
      <c r="S307" s="262"/>
      <c r="T307" s="263"/>
      <c r="U307" s="13"/>
      <c r="V307" s="13"/>
      <c r="W307" s="13"/>
      <c r="X307" s="13"/>
      <c r="Y307" s="13"/>
      <c r="Z307" s="13"/>
      <c r="AA307" s="13"/>
      <c r="AB307" s="13"/>
      <c r="AC307" s="13"/>
      <c r="AD307" s="13"/>
      <c r="AE307" s="13"/>
      <c r="AT307" s="264" t="s">
        <v>193</v>
      </c>
      <c r="AU307" s="264" t="s">
        <v>21</v>
      </c>
      <c r="AV307" s="13" t="s">
        <v>21</v>
      </c>
      <c r="AW307" s="13" t="s">
        <v>38</v>
      </c>
      <c r="AX307" s="13" t="s">
        <v>89</v>
      </c>
      <c r="AY307" s="264" t="s">
        <v>159</v>
      </c>
    </row>
    <row r="308" s="2" customFormat="1" ht="24" customHeight="1">
      <c r="A308" s="38"/>
      <c r="B308" s="39"/>
      <c r="C308" s="236" t="s">
        <v>492</v>
      </c>
      <c r="D308" s="236" t="s">
        <v>161</v>
      </c>
      <c r="E308" s="237" t="s">
        <v>493</v>
      </c>
      <c r="F308" s="238" t="s">
        <v>494</v>
      </c>
      <c r="G308" s="239" t="s">
        <v>176</v>
      </c>
      <c r="H308" s="240">
        <v>4</v>
      </c>
      <c r="I308" s="241"/>
      <c r="J308" s="242">
        <f>ROUND(I308*H308,2)</f>
        <v>0</v>
      </c>
      <c r="K308" s="243"/>
      <c r="L308" s="44"/>
      <c r="M308" s="244" t="s">
        <v>1</v>
      </c>
      <c r="N308" s="245" t="s">
        <v>46</v>
      </c>
      <c r="O308" s="91"/>
      <c r="P308" s="246">
        <f>O308*H308</f>
        <v>0</v>
      </c>
      <c r="Q308" s="246">
        <v>0.00069999999999999999</v>
      </c>
      <c r="R308" s="246">
        <f>Q308*H308</f>
        <v>0.0028</v>
      </c>
      <c r="S308" s="246">
        <v>0</v>
      </c>
      <c r="T308" s="247">
        <f>S308*H308</f>
        <v>0</v>
      </c>
      <c r="U308" s="38"/>
      <c r="V308" s="38"/>
      <c r="W308" s="38"/>
      <c r="X308" s="38"/>
      <c r="Y308" s="38"/>
      <c r="Z308" s="38"/>
      <c r="AA308" s="38"/>
      <c r="AB308" s="38"/>
      <c r="AC308" s="38"/>
      <c r="AD308" s="38"/>
      <c r="AE308" s="38"/>
      <c r="AR308" s="248" t="s">
        <v>165</v>
      </c>
      <c r="AT308" s="248" t="s">
        <v>161</v>
      </c>
      <c r="AU308" s="248" t="s">
        <v>21</v>
      </c>
      <c r="AY308" s="16" t="s">
        <v>159</v>
      </c>
      <c r="BE308" s="249">
        <f>IF(N308="základní",J308,0)</f>
        <v>0</v>
      </c>
      <c r="BF308" s="249">
        <f>IF(N308="snížená",J308,0)</f>
        <v>0</v>
      </c>
      <c r="BG308" s="249">
        <f>IF(N308="zákl. přenesená",J308,0)</f>
        <v>0</v>
      </c>
      <c r="BH308" s="249">
        <f>IF(N308="sníž. přenesená",J308,0)</f>
        <v>0</v>
      </c>
      <c r="BI308" s="249">
        <f>IF(N308="nulová",J308,0)</f>
        <v>0</v>
      </c>
      <c r="BJ308" s="16" t="s">
        <v>89</v>
      </c>
      <c r="BK308" s="249">
        <f>ROUND(I308*H308,2)</f>
        <v>0</v>
      </c>
      <c r="BL308" s="16" t="s">
        <v>165</v>
      </c>
      <c r="BM308" s="248" t="s">
        <v>495</v>
      </c>
    </row>
    <row r="309" s="13" customFormat="1">
      <c r="A309" s="13"/>
      <c r="B309" s="254"/>
      <c r="C309" s="255"/>
      <c r="D309" s="250" t="s">
        <v>193</v>
      </c>
      <c r="E309" s="256" t="s">
        <v>1</v>
      </c>
      <c r="F309" s="257" t="s">
        <v>165</v>
      </c>
      <c r="G309" s="255"/>
      <c r="H309" s="258">
        <v>4</v>
      </c>
      <c r="I309" s="259"/>
      <c r="J309" s="255"/>
      <c r="K309" s="255"/>
      <c r="L309" s="260"/>
      <c r="M309" s="261"/>
      <c r="N309" s="262"/>
      <c r="O309" s="262"/>
      <c r="P309" s="262"/>
      <c r="Q309" s="262"/>
      <c r="R309" s="262"/>
      <c r="S309" s="262"/>
      <c r="T309" s="263"/>
      <c r="U309" s="13"/>
      <c r="V309" s="13"/>
      <c r="W309" s="13"/>
      <c r="X309" s="13"/>
      <c r="Y309" s="13"/>
      <c r="Z309" s="13"/>
      <c r="AA309" s="13"/>
      <c r="AB309" s="13"/>
      <c r="AC309" s="13"/>
      <c r="AD309" s="13"/>
      <c r="AE309" s="13"/>
      <c r="AT309" s="264" t="s">
        <v>193</v>
      </c>
      <c r="AU309" s="264" t="s">
        <v>21</v>
      </c>
      <c r="AV309" s="13" t="s">
        <v>21</v>
      </c>
      <c r="AW309" s="13" t="s">
        <v>38</v>
      </c>
      <c r="AX309" s="13" t="s">
        <v>89</v>
      </c>
      <c r="AY309" s="264" t="s">
        <v>159</v>
      </c>
    </row>
    <row r="310" s="2" customFormat="1" ht="24" customHeight="1">
      <c r="A310" s="38"/>
      <c r="B310" s="39"/>
      <c r="C310" s="276" t="s">
        <v>496</v>
      </c>
      <c r="D310" s="276" t="s">
        <v>288</v>
      </c>
      <c r="E310" s="277" t="s">
        <v>497</v>
      </c>
      <c r="F310" s="278" t="s">
        <v>498</v>
      </c>
      <c r="G310" s="279" t="s">
        <v>176</v>
      </c>
      <c r="H310" s="280">
        <v>4</v>
      </c>
      <c r="I310" s="281"/>
      <c r="J310" s="282">
        <f>ROUND(I310*H310,2)</f>
        <v>0</v>
      </c>
      <c r="K310" s="283"/>
      <c r="L310" s="284"/>
      <c r="M310" s="285" t="s">
        <v>1</v>
      </c>
      <c r="N310" s="286" t="s">
        <v>46</v>
      </c>
      <c r="O310" s="91"/>
      <c r="P310" s="246">
        <f>O310*H310</f>
        <v>0</v>
      </c>
      <c r="Q310" s="246">
        <v>0.0077000000000000002</v>
      </c>
      <c r="R310" s="246">
        <f>Q310*H310</f>
        <v>0.030800000000000001</v>
      </c>
      <c r="S310" s="246">
        <v>0</v>
      </c>
      <c r="T310" s="247">
        <f>S310*H310</f>
        <v>0</v>
      </c>
      <c r="U310" s="38"/>
      <c r="V310" s="38"/>
      <c r="W310" s="38"/>
      <c r="X310" s="38"/>
      <c r="Y310" s="38"/>
      <c r="Z310" s="38"/>
      <c r="AA310" s="38"/>
      <c r="AB310" s="38"/>
      <c r="AC310" s="38"/>
      <c r="AD310" s="38"/>
      <c r="AE310" s="38"/>
      <c r="AR310" s="248" t="s">
        <v>201</v>
      </c>
      <c r="AT310" s="248" t="s">
        <v>288</v>
      </c>
      <c r="AU310" s="248" t="s">
        <v>21</v>
      </c>
      <c r="AY310" s="16" t="s">
        <v>159</v>
      </c>
      <c r="BE310" s="249">
        <f>IF(N310="základní",J310,0)</f>
        <v>0</v>
      </c>
      <c r="BF310" s="249">
        <f>IF(N310="snížená",J310,0)</f>
        <v>0</v>
      </c>
      <c r="BG310" s="249">
        <f>IF(N310="zákl. přenesená",J310,0)</f>
        <v>0</v>
      </c>
      <c r="BH310" s="249">
        <f>IF(N310="sníž. přenesená",J310,0)</f>
        <v>0</v>
      </c>
      <c r="BI310" s="249">
        <f>IF(N310="nulová",J310,0)</f>
        <v>0</v>
      </c>
      <c r="BJ310" s="16" t="s">
        <v>89</v>
      </c>
      <c r="BK310" s="249">
        <f>ROUND(I310*H310,2)</f>
        <v>0</v>
      </c>
      <c r="BL310" s="16" t="s">
        <v>165</v>
      </c>
      <c r="BM310" s="248" t="s">
        <v>499</v>
      </c>
    </row>
    <row r="311" s="13" customFormat="1">
      <c r="A311" s="13"/>
      <c r="B311" s="254"/>
      <c r="C311" s="255"/>
      <c r="D311" s="250" t="s">
        <v>193</v>
      </c>
      <c r="E311" s="256" t="s">
        <v>1</v>
      </c>
      <c r="F311" s="257" t="s">
        <v>165</v>
      </c>
      <c r="G311" s="255"/>
      <c r="H311" s="258">
        <v>4</v>
      </c>
      <c r="I311" s="259"/>
      <c r="J311" s="255"/>
      <c r="K311" s="255"/>
      <c r="L311" s="260"/>
      <c r="M311" s="261"/>
      <c r="N311" s="262"/>
      <c r="O311" s="262"/>
      <c r="P311" s="262"/>
      <c r="Q311" s="262"/>
      <c r="R311" s="262"/>
      <c r="S311" s="262"/>
      <c r="T311" s="263"/>
      <c r="U311" s="13"/>
      <c r="V311" s="13"/>
      <c r="W311" s="13"/>
      <c r="X311" s="13"/>
      <c r="Y311" s="13"/>
      <c r="Z311" s="13"/>
      <c r="AA311" s="13"/>
      <c r="AB311" s="13"/>
      <c r="AC311" s="13"/>
      <c r="AD311" s="13"/>
      <c r="AE311" s="13"/>
      <c r="AT311" s="264" t="s">
        <v>193</v>
      </c>
      <c r="AU311" s="264" t="s">
        <v>21</v>
      </c>
      <c r="AV311" s="13" t="s">
        <v>21</v>
      </c>
      <c r="AW311" s="13" t="s">
        <v>38</v>
      </c>
      <c r="AX311" s="13" t="s">
        <v>89</v>
      </c>
      <c r="AY311" s="264" t="s">
        <v>159</v>
      </c>
    </row>
    <row r="312" s="2" customFormat="1" ht="24" customHeight="1">
      <c r="A312" s="38"/>
      <c r="B312" s="39"/>
      <c r="C312" s="236" t="s">
        <v>500</v>
      </c>
      <c r="D312" s="236" t="s">
        <v>161</v>
      </c>
      <c r="E312" s="237" t="s">
        <v>501</v>
      </c>
      <c r="F312" s="238" t="s">
        <v>502</v>
      </c>
      <c r="G312" s="239" t="s">
        <v>229</v>
      </c>
      <c r="H312" s="240">
        <v>195</v>
      </c>
      <c r="I312" s="241"/>
      <c r="J312" s="242">
        <f>ROUND(I312*H312,2)</f>
        <v>0</v>
      </c>
      <c r="K312" s="243"/>
      <c r="L312" s="44"/>
      <c r="M312" s="244" t="s">
        <v>1</v>
      </c>
      <c r="N312" s="245" t="s">
        <v>46</v>
      </c>
      <c r="O312" s="91"/>
      <c r="P312" s="246">
        <f>O312*H312</f>
        <v>0</v>
      </c>
      <c r="Q312" s="246">
        <v>0.00033</v>
      </c>
      <c r="R312" s="246">
        <f>Q312*H312</f>
        <v>0.064350000000000004</v>
      </c>
      <c r="S312" s="246">
        <v>0</v>
      </c>
      <c r="T312" s="247">
        <f>S312*H312</f>
        <v>0</v>
      </c>
      <c r="U312" s="38"/>
      <c r="V312" s="38"/>
      <c r="W312" s="38"/>
      <c r="X312" s="38"/>
      <c r="Y312" s="38"/>
      <c r="Z312" s="38"/>
      <c r="AA312" s="38"/>
      <c r="AB312" s="38"/>
      <c r="AC312" s="38"/>
      <c r="AD312" s="38"/>
      <c r="AE312" s="38"/>
      <c r="AR312" s="248" t="s">
        <v>165</v>
      </c>
      <c r="AT312" s="248" t="s">
        <v>161</v>
      </c>
      <c r="AU312" s="248" t="s">
        <v>21</v>
      </c>
      <c r="AY312" s="16" t="s">
        <v>159</v>
      </c>
      <c r="BE312" s="249">
        <f>IF(N312="základní",J312,0)</f>
        <v>0</v>
      </c>
      <c r="BF312" s="249">
        <f>IF(N312="snížená",J312,0)</f>
        <v>0</v>
      </c>
      <c r="BG312" s="249">
        <f>IF(N312="zákl. přenesená",J312,0)</f>
        <v>0</v>
      </c>
      <c r="BH312" s="249">
        <f>IF(N312="sníž. přenesená",J312,0)</f>
        <v>0</v>
      </c>
      <c r="BI312" s="249">
        <f>IF(N312="nulová",J312,0)</f>
        <v>0</v>
      </c>
      <c r="BJ312" s="16" t="s">
        <v>89</v>
      </c>
      <c r="BK312" s="249">
        <f>ROUND(I312*H312,2)</f>
        <v>0</v>
      </c>
      <c r="BL312" s="16" t="s">
        <v>165</v>
      </c>
      <c r="BM312" s="248" t="s">
        <v>503</v>
      </c>
    </row>
    <row r="313" s="13" customFormat="1">
      <c r="A313" s="13"/>
      <c r="B313" s="254"/>
      <c r="C313" s="255"/>
      <c r="D313" s="250" t="s">
        <v>193</v>
      </c>
      <c r="E313" s="256" t="s">
        <v>1</v>
      </c>
      <c r="F313" s="257" t="s">
        <v>504</v>
      </c>
      <c r="G313" s="255"/>
      <c r="H313" s="258">
        <v>195</v>
      </c>
      <c r="I313" s="259"/>
      <c r="J313" s="255"/>
      <c r="K313" s="255"/>
      <c r="L313" s="260"/>
      <c r="M313" s="261"/>
      <c r="N313" s="262"/>
      <c r="O313" s="262"/>
      <c r="P313" s="262"/>
      <c r="Q313" s="262"/>
      <c r="R313" s="262"/>
      <c r="S313" s="262"/>
      <c r="T313" s="263"/>
      <c r="U313" s="13"/>
      <c r="V313" s="13"/>
      <c r="W313" s="13"/>
      <c r="X313" s="13"/>
      <c r="Y313" s="13"/>
      <c r="Z313" s="13"/>
      <c r="AA313" s="13"/>
      <c r="AB313" s="13"/>
      <c r="AC313" s="13"/>
      <c r="AD313" s="13"/>
      <c r="AE313" s="13"/>
      <c r="AT313" s="264" t="s">
        <v>193</v>
      </c>
      <c r="AU313" s="264" t="s">
        <v>21</v>
      </c>
      <c r="AV313" s="13" t="s">
        <v>21</v>
      </c>
      <c r="AW313" s="13" t="s">
        <v>38</v>
      </c>
      <c r="AX313" s="13" t="s">
        <v>81</v>
      </c>
      <c r="AY313" s="264" t="s">
        <v>159</v>
      </c>
    </row>
    <row r="314" s="14" customFormat="1">
      <c r="A314" s="14"/>
      <c r="B314" s="265"/>
      <c r="C314" s="266"/>
      <c r="D314" s="250" t="s">
        <v>193</v>
      </c>
      <c r="E314" s="267" t="s">
        <v>1</v>
      </c>
      <c r="F314" s="268" t="s">
        <v>195</v>
      </c>
      <c r="G314" s="266"/>
      <c r="H314" s="269">
        <v>195</v>
      </c>
      <c r="I314" s="270"/>
      <c r="J314" s="266"/>
      <c r="K314" s="266"/>
      <c r="L314" s="271"/>
      <c r="M314" s="272"/>
      <c r="N314" s="273"/>
      <c r="O314" s="273"/>
      <c r="P314" s="273"/>
      <c r="Q314" s="273"/>
      <c r="R314" s="273"/>
      <c r="S314" s="273"/>
      <c r="T314" s="274"/>
      <c r="U314" s="14"/>
      <c r="V314" s="14"/>
      <c r="W314" s="14"/>
      <c r="X314" s="14"/>
      <c r="Y314" s="14"/>
      <c r="Z314" s="14"/>
      <c r="AA314" s="14"/>
      <c r="AB314" s="14"/>
      <c r="AC314" s="14"/>
      <c r="AD314" s="14"/>
      <c r="AE314" s="14"/>
      <c r="AT314" s="275" t="s">
        <v>193</v>
      </c>
      <c r="AU314" s="275" t="s">
        <v>21</v>
      </c>
      <c r="AV314" s="14" t="s">
        <v>165</v>
      </c>
      <c r="AW314" s="14" t="s">
        <v>38</v>
      </c>
      <c r="AX314" s="14" t="s">
        <v>89</v>
      </c>
      <c r="AY314" s="275" t="s">
        <v>159</v>
      </c>
    </row>
    <row r="315" s="2" customFormat="1" ht="16.5" customHeight="1">
      <c r="A315" s="38"/>
      <c r="B315" s="39"/>
      <c r="C315" s="236" t="s">
        <v>505</v>
      </c>
      <c r="D315" s="236" t="s">
        <v>161</v>
      </c>
      <c r="E315" s="237" t="s">
        <v>506</v>
      </c>
      <c r="F315" s="238" t="s">
        <v>507</v>
      </c>
      <c r="G315" s="239" t="s">
        <v>164</v>
      </c>
      <c r="H315" s="240">
        <v>3</v>
      </c>
      <c r="I315" s="241"/>
      <c r="J315" s="242">
        <f>ROUND(I315*H315,2)</f>
        <v>0</v>
      </c>
      <c r="K315" s="243"/>
      <c r="L315" s="44"/>
      <c r="M315" s="244" t="s">
        <v>1</v>
      </c>
      <c r="N315" s="245" t="s">
        <v>46</v>
      </c>
      <c r="O315" s="91"/>
      <c r="P315" s="246">
        <f>O315*H315</f>
        <v>0</v>
      </c>
      <c r="Q315" s="246">
        <v>6.9999999999999994E-05</v>
      </c>
      <c r="R315" s="246">
        <f>Q315*H315</f>
        <v>0.00020999999999999998</v>
      </c>
      <c r="S315" s="246">
        <v>0</v>
      </c>
      <c r="T315" s="247">
        <f>S315*H315</f>
        <v>0</v>
      </c>
      <c r="U315" s="38"/>
      <c r="V315" s="38"/>
      <c r="W315" s="38"/>
      <c r="X315" s="38"/>
      <c r="Y315" s="38"/>
      <c r="Z315" s="38"/>
      <c r="AA315" s="38"/>
      <c r="AB315" s="38"/>
      <c r="AC315" s="38"/>
      <c r="AD315" s="38"/>
      <c r="AE315" s="38"/>
      <c r="AR315" s="248" t="s">
        <v>165</v>
      </c>
      <c r="AT315" s="248" t="s">
        <v>161</v>
      </c>
      <c r="AU315" s="248" t="s">
        <v>21</v>
      </c>
      <c r="AY315" s="16" t="s">
        <v>159</v>
      </c>
      <c r="BE315" s="249">
        <f>IF(N315="základní",J315,0)</f>
        <v>0</v>
      </c>
      <c r="BF315" s="249">
        <f>IF(N315="snížená",J315,0)</f>
        <v>0</v>
      </c>
      <c r="BG315" s="249">
        <f>IF(N315="zákl. přenesená",J315,0)</f>
        <v>0</v>
      </c>
      <c r="BH315" s="249">
        <f>IF(N315="sníž. přenesená",J315,0)</f>
        <v>0</v>
      </c>
      <c r="BI315" s="249">
        <f>IF(N315="nulová",J315,0)</f>
        <v>0</v>
      </c>
      <c r="BJ315" s="16" t="s">
        <v>89</v>
      </c>
      <c r="BK315" s="249">
        <f>ROUND(I315*H315,2)</f>
        <v>0</v>
      </c>
      <c r="BL315" s="16" t="s">
        <v>165</v>
      </c>
      <c r="BM315" s="248" t="s">
        <v>508</v>
      </c>
    </row>
    <row r="316" s="2" customFormat="1">
      <c r="A316" s="38"/>
      <c r="B316" s="39"/>
      <c r="C316" s="40"/>
      <c r="D316" s="250" t="s">
        <v>167</v>
      </c>
      <c r="E316" s="40"/>
      <c r="F316" s="251" t="s">
        <v>509</v>
      </c>
      <c r="G316" s="40"/>
      <c r="H316" s="40"/>
      <c r="I316" s="144"/>
      <c r="J316" s="40"/>
      <c r="K316" s="40"/>
      <c r="L316" s="44"/>
      <c r="M316" s="252"/>
      <c r="N316" s="253"/>
      <c r="O316" s="91"/>
      <c r="P316" s="91"/>
      <c r="Q316" s="91"/>
      <c r="R316" s="91"/>
      <c r="S316" s="91"/>
      <c r="T316" s="92"/>
      <c r="U316" s="38"/>
      <c r="V316" s="38"/>
      <c r="W316" s="38"/>
      <c r="X316" s="38"/>
      <c r="Y316" s="38"/>
      <c r="Z316" s="38"/>
      <c r="AA316" s="38"/>
      <c r="AB316" s="38"/>
      <c r="AC316" s="38"/>
      <c r="AD316" s="38"/>
      <c r="AE316" s="38"/>
      <c r="AT316" s="16" t="s">
        <v>167</v>
      </c>
      <c r="AU316" s="16" t="s">
        <v>21</v>
      </c>
    </row>
    <row r="317" s="2" customFormat="1" ht="16.5" customHeight="1">
      <c r="A317" s="38"/>
      <c r="B317" s="39"/>
      <c r="C317" s="236" t="s">
        <v>510</v>
      </c>
      <c r="D317" s="236" t="s">
        <v>161</v>
      </c>
      <c r="E317" s="237" t="s">
        <v>511</v>
      </c>
      <c r="F317" s="238" t="s">
        <v>512</v>
      </c>
      <c r="G317" s="239" t="s">
        <v>229</v>
      </c>
      <c r="H317" s="240">
        <v>195</v>
      </c>
      <c r="I317" s="241"/>
      <c r="J317" s="242">
        <f>ROUND(I317*H317,2)</f>
        <v>0</v>
      </c>
      <c r="K317" s="243"/>
      <c r="L317" s="44"/>
      <c r="M317" s="244" t="s">
        <v>1</v>
      </c>
      <c r="N317" s="245" t="s">
        <v>46</v>
      </c>
      <c r="O317" s="91"/>
      <c r="P317" s="246">
        <f>O317*H317</f>
        <v>0</v>
      </c>
      <c r="Q317" s="246">
        <v>0</v>
      </c>
      <c r="R317" s="246">
        <f>Q317*H317</f>
        <v>0</v>
      </c>
      <c r="S317" s="246">
        <v>0</v>
      </c>
      <c r="T317" s="247">
        <f>S317*H317</f>
        <v>0</v>
      </c>
      <c r="U317" s="38"/>
      <c r="V317" s="38"/>
      <c r="W317" s="38"/>
      <c r="X317" s="38"/>
      <c r="Y317" s="38"/>
      <c r="Z317" s="38"/>
      <c r="AA317" s="38"/>
      <c r="AB317" s="38"/>
      <c r="AC317" s="38"/>
      <c r="AD317" s="38"/>
      <c r="AE317" s="38"/>
      <c r="AR317" s="248" t="s">
        <v>165</v>
      </c>
      <c r="AT317" s="248" t="s">
        <v>161</v>
      </c>
      <c r="AU317" s="248" t="s">
        <v>21</v>
      </c>
      <c r="AY317" s="16" t="s">
        <v>159</v>
      </c>
      <c r="BE317" s="249">
        <f>IF(N317="základní",J317,0)</f>
        <v>0</v>
      </c>
      <c r="BF317" s="249">
        <f>IF(N317="snížená",J317,0)</f>
        <v>0</v>
      </c>
      <c r="BG317" s="249">
        <f>IF(N317="zákl. přenesená",J317,0)</f>
        <v>0</v>
      </c>
      <c r="BH317" s="249">
        <f>IF(N317="sníž. přenesená",J317,0)</f>
        <v>0</v>
      </c>
      <c r="BI317" s="249">
        <f>IF(N317="nulová",J317,0)</f>
        <v>0</v>
      </c>
      <c r="BJ317" s="16" t="s">
        <v>89</v>
      </c>
      <c r="BK317" s="249">
        <f>ROUND(I317*H317,2)</f>
        <v>0</v>
      </c>
      <c r="BL317" s="16" t="s">
        <v>165</v>
      </c>
      <c r="BM317" s="248" t="s">
        <v>513</v>
      </c>
    </row>
    <row r="318" s="13" customFormat="1">
      <c r="A318" s="13"/>
      <c r="B318" s="254"/>
      <c r="C318" s="255"/>
      <c r="D318" s="250" t="s">
        <v>193</v>
      </c>
      <c r="E318" s="256" t="s">
        <v>1</v>
      </c>
      <c r="F318" s="257" t="s">
        <v>514</v>
      </c>
      <c r="G318" s="255"/>
      <c r="H318" s="258">
        <v>195</v>
      </c>
      <c r="I318" s="259"/>
      <c r="J318" s="255"/>
      <c r="K318" s="255"/>
      <c r="L318" s="260"/>
      <c r="M318" s="261"/>
      <c r="N318" s="262"/>
      <c r="O318" s="262"/>
      <c r="P318" s="262"/>
      <c r="Q318" s="262"/>
      <c r="R318" s="262"/>
      <c r="S318" s="262"/>
      <c r="T318" s="263"/>
      <c r="U318" s="13"/>
      <c r="V318" s="13"/>
      <c r="W318" s="13"/>
      <c r="X318" s="13"/>
      <c r="Y318" s="13"/>
      <c r="Z318" s="13"/>
      <c r="AA318" s="13"/>
      <c r="AB318" s="13"/>
      <c r="AC318" s="13"/>
      <c r="AD318" s="13"/>
      <c r="AE318" s="13"/>
      <c r="AT318" s="264" t="s">
        <v>193</v>
      </c>
      <c r="AU318" s="264" t="s">
        <v>21</v>
      </c>
      <c r="AV318" s="13" t="s">
        <v>21</v>
      </c>
      <c r="AW318" s="13" t="s">
        <v>38</v>
      </c>
      <c r="AX318" s="13" t="s">
        <v>89</v>
      </c>
      <c r="AY318" s="264" t="s">
        <v>159</v>
      </c>
    </row>
    <row r="319" s="2" customFormat="1" ht="24" customHeight="1">
      <c r="A319" s="38"/>
      <c r="B319" s="39"/>
      <c r="C319" s="236" t="s">
        <v>515</v>
      </c>
      <c r="D319" s="236" t="s">
        <v>161</v>
      </c>
      <c r="E319" s="237" t="s">
        <v>516</v>
      </c>
      <c r="F319" s="238" t="s">
        <v>517</v>
      </c>
      <c r="G319" s="239" t="s">
        <v>229</v>
      </c>
      <c r="H319" s="240">
        <v>470</v>
      </c>
      <c r="I319" s="241"/>
      <c r="J319" s="242">
        <f>ROUND(I319*H319,2)</f>
        <v>0</v>
      </c>
      <c r="K319" s="243"/>
      <c r="L319" s="44"/>
      <c r="M319" s="244" t="s">
        <v>1</v>
      </c>
      <c r="N319" s="245" t="s">
        <v>46</v>
      </c>
      <c r="O319" s="91"/>
      <c r="P319" s="246">
        <f>O319*H319</f>
        <v>0</v>
      </c>
      <c r="Q319" s="246">
        <v>0.15540000000000001</v>
      </c>
      <c r="R319" s="246">
        <f>Q319*H319</f>
        <v>73.038000000000011</v>
      </c>
      <c r="S319" s="246">
        <v>0</v>
      </c>
      <c r="T319" s="247">
        <f>S319*H319</f>
        <v>0</v>
      </c>
      <c r="U319" s="38"/>
      <c r="V319" s="38"/>
      <c r="W319" s="38"/>
      <c r="X319" s="38"/>
      <c r="Y319" s="38"/>
      <c r="Z319" s="38"/>
      <c r="AA319" s="38"/>
      <c r="AB319" s="38"/>
      <c r="AC319" s="38"/>
      <c r="AD319" s="38"/>
      <c r="AE319" s="38"/>
      <c r="AR319" s="248" t="s">
        <v>165</v>
      </c>
      <c r="AT319" s="248" t="s">
        <v>161</v>
      </c>
      <c r="AU319" s="248" t="s">
        <v>21</v>
      </c>
      <c r="AY319" s="16" t="s">
        <v>159</v>
      </c>
      <c r="BE319" s="249">
        <f>IF(N319="základní",J319,0)</f>
        <v>0</v>
      </c>
      <c r="BF319" s="249">
        <f>IF(N319="snížená",J319,0)</f>
        <v>0</v>
      </c>
      <c r="BG319" s="249">
        <f>IF(N319="zákl. přenesená",J319,0)</f>
        <v>0</v>
      </c>
      <c r="BH319" s="249">
        <f>IF(N319="sníž. přenesená",J319,0)</f>
        <v>0</v>
      </c>
      <c r="BI319" s="249">
        <f>IF(N319="nulová",J319,0)</f>
        <v>0</v>
      </c>
      <c r="BJ319" s="16" t="s">
        <v>89</v>
      </c>
      <c r="BK319" s="249">
        <f>ROUND(I319*H319,2)</f>
        <v>0</v>
      </c>
      <c r="BL319" s="16" t="s">
        <v>165</v>
      </c>
      <c r="BM319" s="248" t="s">
        <v>518</v>
      </c>
    </row>
    <row r="320" s="2" customFormat="1">
      <c r="A320" s="38"/>
      <c r="B320" s="39"/>
      <c r="C320" s="40"/>
      <c r="D320" s="250" t="s">
        <v>167</v>
      </c>
      <c r="E320" s="40"/>
      <c r="F320" s="251" t="s">
        <v>519</v>
      </c>
      <c r="G320" s="40"/>
      <c r="H320" s="40"/>
      <c r="I320" s="144"/>
      <c r="J320" s="40"/>
      <c r="K320" s="40"/>
      <c r="L320" s="44"/>
      <c r="M320" s="252"/>
      <c r="N320" s="253"/>
      <c r="O320" s="91"/>
      <c r="P320" s="91"/>
      <c r="Q320" s="91"/>
      <c r="R320" s="91"/>
      <c r="S320" s="91"/>
      <c r="T320" s="92"/>
      <c r="U320" s="38"/>
      <c r="V320" s="38"/>
      <c r="W320" s="38"/>
      <c r="X320" s="38"/>
      <c r="Y320" s="38"/>
      <c r="Z320" s="38"/>
      <c r="AA320" s="38"/>
      <c r="AB320" s="38"/>
      <c r="AC320" s="38"/>
      <c r="AD320" s="38"/>
      <c r="AE320" s="38"/>
      <c r="AT320" s="16" t="s">
        <v>167</v>
      </c>
      <c r="AU320" s="16" t="s">
        <v>21</v>
      </c>
    </row>
    <row r="321" s="13" customFormat="1">
      <c r="A321" s="13"/>
      <c r="B321" s="254"/>
      <c r="C321" s="255"/>
      <c r="D321" s="250" t="s">
        <v>193</v>
      </c>
      <c r="E321" s="256" t="s">
        <v>1</v>
      </c>
      <c r="F321" s="257" t="s">
        <v>520</v>
      </c>
      <c r="G321" s="255"/>
      <c r="H321" s="258">
        <v>470</v>
      </c>
      <c r="I321" s="259"/>
      <c r="J321" s="255"/>
      <c r="K321" s="255"/>
      <c r="L321" s="260"/>
      <c r="M321" s="261"/>
      <c r="N321" s="262"/>
      <c r="O321" s="262"/>
      <c r="P321" s="262"/>
      <c r="Q321" s="262"/>
      <c r="R321" s="262"/>
      <c r="S321" s="262"/>
      <c r="T321" s="263"/>
      <c r="U321" s="13"/>
      <c r="V321" s="13"/>
      <c r="W321" s="13"/>
      <c r="X321" s="13"/>
      <c r="Y321" s="13"/>
      <c r="Z321" s="13"/>
      <c r="AA321" s="13"/>
      <c r="AB321" s="13"/>
      <c r="AC321" s="13"/>
      <c r="AD321" s="13"/>
      <c r="AE321" s="13"/>
      <c r="AT321" s="264" t="s">
        <v>193</v>
      </c>
      <c r="AU321" s="264" t="s">
        <v>21</v>
      </c>
      <c r="AV321" s="13" t="s">
        <v>21</v>
      </c>
      <c r="AW321" s="13" t="s">
        <v>38</v>
      </c>
      <c r="AX321" s="13" t="s">
        <v>81</v>
      </c>
      <c r="AY321" s="264" t="s">
        <v>159</v>
      </c>
    </row>
    <row r="322" s="14" customFormat="1">
      <c r="A322" s="14"/>
      <c r="B322" s="265"/>
      <c r="C322" s="266"/>
      <c r="D322" s="250" t="s">
        <v>193</v>
      </c>
      <c r="E322" s="267" t="s">
        <v>1</v>
      </c>
      <c r="F322" s="268" t="s">
        <v>195</v>
      </c>
      <c r="G322" s="266"/>
      <c r="H322" s="269">
        <v>470</v>
      </c>
      <c r="I322" s="270"/>
      <c r="J322" s="266"/>
      <c r="K322" s="266"/>
      <c r="L322" s="271"/>
      <c r="M322" s="272"/>
      <c r="N322" s="273"/>
      <c r="O322" s="273"/>
      <c r="P322" s="273"/>
      <c r="Q322" s="273"/>
      <c r="R322" s="273"/>
      <c r="S322" s="273"/>
      <c r="T322" s="274"/>
      <c r="U322" s="14"/>
      <c r="V322" s="14"/>
      <c r="W322" s="14"/>
      <c r="X322" s="14"/>
      <c r="Y322" s="14"/>
      <c r="Z322" s="14"/>
      <c r="AA322" s="14"/>
      <c r="AB322" s="14"/>
      <c r="AC322" s="14"/>
      <c r="AD322" s="14"/>
      <c r="AE322" s="14"/>
      <c r="AT322" s="275" t="s">
        <v>193</v>
      </c>
      <c r="AU322" s="275" t="s">
        <v>21</v>
      </c>
      <c r="AV322" s="14" t="s">
        <v>165</v>
      </c>
      <c r="AW322" s="14" t="s">
        <v>38</v>
      </c>
      <c r="AX322" s="14" t="s">
        <v>89</v>
      </c>
      <c r="AY322" s="275" t="s">
        <v>159</v>
      </c>
    </row>
    <row r="323" s="2" customFormat="1" ht="16.5" customHeight="1">
      <c r="A323" s="38"/>
      <c r="B323" s="39"/>
      <c r="C323" s="276" t="s">
        <v>521</v>
      </c>
      <c r="D323" s="276" t="s">
        <v>288</v>
      </c>
      <c r="E323" s="277" t="s">
        <v>522</v>
      </c>
      <c r="F323" s="278" t="s">
        <v>523</v>
      </c>
      <c r="G323" s="279" t="s">
        <v>229</v>
      </c>
      <c r="H323" s="280">
        <v>10</v>
      </c>
      <c r="I323" s="281"/>
      <c r="J323" s="282">
        <f>ROUND(I323*H323,2)</f>
        <v>0</v>
      </c>
      <c r="K323" s="283"/>
      <c r="L323" s="284"/>
      <c r="M323" s="285" t="s">
        <v>1</v>
      </c>
      <c r="N323" s="286" t="s">
        <v>46</v>
      </c>
      <c r="O323" s="91"/>
      <c r="P323" s="246">
        <f>O323*H323</f>
        <v>0</v>
      </c>
      <c r="Q323" s="246">
        <v>0.048399999999999999</v>
      </c>
      <c r="R323" s="246">
        <f>Q323*H323</f>
        <v>0.48399999999999999</v>
      </c>
      <c r="S323" s="246">
        <v>0</v>
      </c>
      <c r="T323" s="247">
        <f>S323*H323</f>
        <v>0</v>
      </c>
      <c r="U323" s="38"/>
      <c r="V323" s="38"/>
      <c r="W323" s="38"/>
      <c r="X323" s="38"/>
      <c r="Y323" s="38"/>
      <c r="Z323" s="38"/>
      <c r="AA323" s="38"/>
      <c r="AB323" s="38"/>
      <c r="AC323" s="38"/>
      <c r="AD323" s="38"/>
      <c r="AE323" s="38"/>
      <c r="AR323" s="248" t="s">
        <v>201</v>
      </c>
      <c r="AT323" s="248" t="s">
        <v>288</v>
      </c>
      <c r="AU323" s="248" t="s">
        <v>21</v>
      </c>
      <c r="AY323" s="16" t="s">
        <v>159</v>
      </c>
      <c r="BE323" s="249">
        <f>IF(N323="základní",J323,0)</f>
        <v>0</v>
      </c>
      <c r="BF323" s="249">
        <f>IF(N323="snížená",J323,0)</f>
        <v>0</v>
      </c>
      <c r="BG323" s="249">
        <f>IF(N323="zákl. přenesená",J323,0)</f>
        <v>0</v>
      </c>
      <c r="BH323" s="249">
        <f>IF(N323="sníž. přenesená",J323,0)</f>
        <v>0</v>
      </c>
      <c r="BI323" s="249">
        <f>IF(N323="nulová",J323,0)</f>
        <v>0</v>
      </c>
      <c r="BJ323" s="16" t="s">
        <v>89</v>
      </c>
      <c r="BK323" s="249">
        <f>ROUND(I323*H323,2)</f>
        <v>0</v>
      </c>
      <c r="BL323" s="16" t="s">
        <v>165</v>
      </c>
      <c r="BM323" s="248" t="s">
        <v>524</v>
      </c>
    </row>
    <row r="324" s="2" customFormat="1" ht="16.5" customHeight="1">
      <c r="A324" s="38"/>
      <c r="B324" s="39"/>
      <c r="C324" s="276" t="s">
        <v>525</v>
      </c>
      <c r="D324" s="276" t="s">
        <v>288</v>
      </c>
      <c r="E324" s="277" t="s">
        <v>526</v>
      </c>
      <c r="F324" s="278" t="s">
        <v>527</v>
      </c>
      <c r="G324" s="279" t="s">
        <v>229</v>
      </c>
      <c r="H324" s="280">
        <v>10</v>
      </c>
      <c r="I324" s="281"/>
      <c r="J324" s="282">
        <f>ROUND(I324*H324,2)</f>
        <v>0</v>
      </c>
      <c r="K324" s="283"/>
      <c r="L324" s="284"/>
      <c r="M324" s="285" t="s">
        <v>1</v>
      </c>
      <c r="N324" s="286" t="s">
        <v>46</v>
      </c>
      <c r="O324" s="91"/>
      <c r="P324" s="246">
        <f>O324*H324</f>
        <v>0</v>
      </c>
      <c r="Q324" s="246">
        <v>0.104</v>
      </c>
      <c r="R324" s="246">
        <f>Q324*H324</f>
        <v>1.04</v>
      </c>
      <c r="S324" s="246">
        <v>0</v>
      </c>
      <c r="T324" s="247">
        <f>S324*H324</f>
        <v>0</v>
      </c>
      <c r="U324" s="38"/>
      <c r="V324" s="38"/>
      <c r="W324" s="38"/>
      <c r="X324" s="38"/>
      <c r="Y324" s="38"/>
      <c r="Z324" s="38"/>
      <c r="AA324" s="38"/>
      <c r="AB324" s="38"/>
      <c r="AC324" s="38"/>
      <c r="AD324" s="38"/>
      <c r="AE324" s="38"/>
      <c r="AR324" s="248" t="s">
        <v>201</v>
      </c>
      <c r="AT324" s="248" t="s">
        <v>288</v>
      </c>
      <c r="AU324" s="248" t="s">
        <v>21</v>
      </c>
      <c r="AY324" s="16" t="s">
        <v>159</v>
      </c>
      <c r="BE324" s="249">
        <f>IF(N324="základní",J324,0)</f>
        <v>0</v>
      </c>
      <c r="BF324" s="249">
        <f>IF(N324="snížená",J324,0)</f>
        <v>0</v>
      </c>
      <c r="BG324" s="249">
        <f>IF(N324="zákl. přenesená",J324,0)</f>
        <v>0</v>
      </c>
      <c r="BH324" s="249">
        <f>IF(N324="sníž. přenesená",J324,0)</f>
        <v>0</v>
      </c>
      <c r="BI324" s="249">
        <f>IF(N324="nulová",J324,0)</f>
        <v>0</v>
      </c>
      <c r="BJ324" s="16" t="s">
        <v>89</v>
      </c>
      <c r="BK324" s="249">
        <f>ROUND(I324*H324,2)</f>
        <v>0</v>
      </c>
      <c r="BL324" s="16" t="s">
        <v>165</v>
      </c>
      <c r="BM324" s="248" t="s">
        <v>528</v>
      </c>
    </row>
    <row r="325" s="2" customFormat="1">
      <c r="A325" s="38"/>
      <c r="B325" s="39"/>
      <c r="C325" s="40"/>
      <c r="D325" s="250" t="s">
        <v>167</v>
      </c>
      <c r="E325" s="40"/>
      <c r="F325" s="251" t="s">
        <v>529</v>
      </c>
      <c r="G325" s="40"/>
      <c r="H325" s="40"/>
      <c r="I325" s="144"/>
      <c r="J325" s="40"/>
      <c r="K325" s="40"/>
      <c r="L325" s="44"/>
      <c r="M325" s="252"/>
      <c r="N325" s="253"/>
      <c r="O325" s="91"/>
      <c r="P325" s="91"/>
      <c r="Q325" s="91"/>
      <c r="R325" s="91"/>
      <c r="S325" s="91"/>
      <c r="T325" s="92"/>
      <c r="U325" s="38"/>
      <c r="V325" s="38"/>
      <c r="W325" s="38"/>
      <c r="X325" s="38"/>
      <c r="Y325" s="38"/>
      <c r="Z325" s="38"/>
      <c r="AA325" s="38"/>
      <c r="AB325" s="38"/>
      <c r="AC325" s="38"/>
      <c r="AD325" s="38"/>
      <c r="AE325" s="38"/>
      <c r="AT325" s="16" t="s">
        <v>167</v>
      </c>
      <c r="AU325" s="16" t="s">
        <v>21</v>
      </c>
    </row>
    <row r="326" s="2" customFormat="1" ht="16.5" customHeight="1">
      <c r="A326" s="38"/>
      <c r="B326" s="39"/>
      <c r="C326" s="276" t="s">
        <v>530</v>
      </c>
      <c r="D326" s="276" t="s">
        <v>288</v>
      </c>
      <c r="E326" s="277" t="s">
        <v>531</v>
      </c>
      <c r="F326" s="278" t="s">
        <v>532</v>
      </c>
      <c r="G326" s="279" t="s">
        <v>176</v>
      </c>
      <c r="H326" s="280">
        <v>401.5</v>
      </c>
      <c r="I326" s="281"/>
      <c r="J326" s="282">
        <f>ROUND(I326*H326,2)</f>
        <v>0</v>
      </c>
      <c r="K326" s="283"/>
      <c r="L326" s="284"/>
      <c r="M326" s="285" t="s">
        <v>1</v>
      </c>
      <c r="N326" s="286" t="s">
        <v>46</v>
      </c>
      <c r="O326" s="91"/>
      <c r="P326" s="246">
        <f>O326*H326</f>
        <v>0</v>
      </c>
      <c r="Q326" s="246">
        <v>0.081000000000000003</v>
      </c>
      <c r="R326" s="246">
        <f>Q326*H326</f>
        <v>32.521500000000003</v>
      </c>
      <c r="S326" s="246">
        <v>0</v>
      </c>
      <c r="T326" s="247">
        <f>S326*H326</f>
        <v>0</v>
      </c>
      <c r="U326" s="38"/>
      <c r="V326" s="38"/>
      <c r="W326" s="38"/>
      <c r="X326" s="38"/>
      <c r="Y326" s="38"/>
      <c r="Z326" s="38"/>
      <c r="AA326" s="38"/>
      <c r="AB326" s="38"/>
      <c r="AC326" s="38"/>
      <c r="AD326" s="38"/>
      <c r="AE326" s="38"/>
      <c r="AR326" s="248" t="s">
        <v>201</v>
      </c>
      <c r="AT326" s="248" t="s">
        <v>288</v>
      </c>
      <c r="AU326" s="248" t="s">
        <v>21</v>
      </c>
      <c r="AY326" s="16" t="s">
        <v>159</v>
      </c>
      <c r="BE326" s="249">
        <f>IF(N326="základní",J326,0)</f>
        <v>0</v>
      </c>
      <c r="BF326" s="249">
        <f>IF(N326="snížená",J326,0)</f>
        <v>0</v>
      </c>
      <c r="BG326" s="249">
        <f>IF(N326="zákl. přenesená",J326,0)</f>
        <v>0</v>
      </c>
      <c r="BH326" s="249">
        <f>IF(N326="sníž. přenesená",J326,0)</f>
        <v>0</v>
      </c>
      <c r="BI326" s="249">
        <f>IF(N326="nulová",J326,0)</f>
        <v>0</v>
      </c>
      <c r="BJ326" s="16" t="s">
        <v>89</v>
      </c>
      <c r="BK326" s="249">
        <f>ROUND(I326*H326,2)</f>
        <v>0</v>
      </c>
      <c r="BL326" s="16" t="s">
        <v>165</v>
      </c>
      <c r="BM326" s="248" t="s">
        <v>533</v>
      </c>
    </row>
    <row r="327" s="13" customFormat="1">
      <c r="A327" s="13"/>
      <c r="B327" s="254"/>
      <c r="C327" s="255"/>
      <c r="D327" s="250" t="s">
        <v>193</v>
      </c>
      <c r="E327" s="256" t="s">
        <v>1</v>
      </c>
      <c r="F327" s="257" t="s">
        <v>534</v>
      </c>
      <c r="G327" s="255"/>
      <c r="H327" s="258">
        <v>401.5</v>
      </c>
      <c r="I327" s="259"/>
      <c r="J327" s="255"/>
      <c r="K327" s="255"/>
      <c r="L327" s="260"/>
      <c r="M327" s="261"/>
      <c r="N327" s="262"/>
      <c r="O327" s="262"/>
      <c r="P327" s="262"/>
      <c r="Q327" s="262"/>
      <c r="R327" s="262"/>
      <c r="S327" s="262"/>
      <c r="T327" s="263"/>
      <c r="U327" s="13"/>
      <c r="V327" s="13"/>
      <c r="W327" s="13"/>
      <c r="X327" s="13"/>
      <c r="Y327" s="13"/>
      <c r="Z327" s="13"/>
      <c r="AA327" s="13"/>
      <c r="AB327" s="13"/>
      <c r="AC327" s="13"/>
      <c r="AD327" s="13"/>
      <c r="AE327" s="13"/>
      <c r="AT327" s="264" t="s">
        <v>193</v>
      </c>
      <c r="AU327" s="264" t="s">
        <v>21</v>
      </c>
      <c r="AV327" s="13" t="s">
        <v>21</v>
      </c>
      <c r="AW327" s="13" t="s">
        <v>38</v>
      </c>
      <c r="AX327" s="13" t="s">
        <v>81</v>
      </c>
      <c r="AY327" s="264" t="s">
        <v>159</v>
      </c>
    </row>
    <row r="328" s="14" customFormat="1">
      <c r="A328" s="14"/>
      <c r="B328" s="265"/>
      <c r="C328" s="266"/>
      <c r="D328" s="250" t="s">
        <v>193</v>
      </c>
      <c r="E328" s="267" t="s">
        <v>1</v>
      </c>
      <c r="F328" s="268" t="s">
        <v>195</v>
      </c>
      <c r="G328" s="266"/>
      <c r="H328" s="269">
        <v>401.5</v>
      </c>
      <c r="I328" s="270"/>
      <c r="J328" s="266"/>
      <c r="K328" s="266"/>
      <c r="L328" s="271"/>
      <c r="M328" s="272"/>
      <c r="N328" s="273"/>
      <c r="O328" s="273"/>
      <c r="P328" s="273"/>
      <c r="Q328" s="273"/>
      <c r="R328" s="273"/>
      <c r="S328" s="273"/>
      <c r="T328" s="274"/>
      <c r="U328" s="14"/>
      <c r="V328" s="14"/>
      <c r="W328" s="14"/>
      <c r="X328" s="14"/>
      <c r="Y328" s="14"/>
      <c r="Z328" s="14"/>
      <c r="AA328" s="14"/>
      <c r="AB328" s="14"/>
      <c r="AC328" s="14"/>
      <c r="AD328" s="14"/>
      <c r="AE328" s="14"/>
      <c r="AT328" s="275" t="s">
        <v>193</v>
      </c>
      <c r="AU328" s="275" t="s">
        <v>21</v>
      </c>
      <c r="AV328" s="14" t="s">
        <v>165</v>
      </c>
      <c r="AW328" s="14" t="s">
        <v>38</v>
      </c>
      <c r="AX328" s="14" t="s">
        <v>89</v>
      </c>
      <c r="AY328" s="275" t="s">
        <v>159</v>
      </c>
    </row>
    <row r="329" s="2" customFormat="1" ht="24" customHeight="1">
      <c r="A329" s="38"/>
      <c r="B329" s="39"/>
      <c r="C329" s="236" t="s">
        <v>535</v>
      </c>
      <c r="D329" s="236" t="s">
        <v>161</v>
      </c>
      <c r="E329" s="237" t="s">
        <v>536</v>
      </c>
      <c r="F329" s="238" t="s">
        <v>537</v>
      </c>
      <c r="G329" s="239" t="s">
        <v>229</v>
      </c>
      <c r="H329" s="240">
        <v>195</v>
      </c>
      <c r="I329" s="241"/>
      <c r="J329" s="242">
        <f>ROUND(I329*H329,2)</f>
        <v>0</v>
      </c>
      <c r="K329" s="243"/>
      <c r="L329" s="44"/>
      <c r="M329" s="244" t="s">
        <v>1</v>
      </c>
      <c r="N329" s="245" t="s">
        <v>46</v>
      </c>
      <c r="O329" s="91"/>
      <c r="P329" s="246">
        <f>O329*H329</f>
        <v>0</v>
      </c>
      <c r="Q329" s="246">
        <v>0.10095</v>
      </c>
      <c r="R329" s="246">
        <f>Q329*H329</f>
        <v>19.68525</v>
      </c>
      <c r="S329" s="246">
        <v>0</v>
      </c>
      <c r="T329" s="247">
        <f>S329*H329</f>
        <v>0</v>
      </c>
      <c r="U329" s="38"/>
      <c r="V329" s="38"/>
      <c r="W329" s="38"/>
      <c r="X329" s="38"/>
      <c r="Y329" s="38"/>
      <c r="Z329" s="38"/>
      <c r="AA329" s="38"/>
      <c r="AB329" s="38"/>
      <c r="AC329" s="38"/>
      <c r="AD329" s="38"/>
      <c r="AE329" s="38"/>
      <c r="AR329" s="248" t="s">
        <v>165</v>
      </c>
      <c r="AT329" s="248" t="s">
        <v>161</v>
      </c>
      <c r="AU329" s="248" t="s">
        <v>21</v>
      </c>
      <c r="AY329" s="16" t="s">
        <v>159</v>
      </c>
      <c r="BE329" s="249">
        <f>IF(N329="základní",J329,0)</f>
        <v>0</v>
      </c>
      <c r="BF329" s="249">
        <f>IF(N329="snížená",J329,0)</f>
        <v>0</v>
      </c>
      <c r="BG329" s="249">
        <f>IF(N329="zákl. přenesená",J329,0)</f>
        <v>0</v>
      </c>
      <c r="BH329" s="249">
        <f>IF(N329="sníž. přenesená",J329,0)</f>
        <v>0</v>
      </c>
      <c r="BI329" s="249">
        <f>IF(N329="nulová",J329,0)</f>
        <v>0</v>
      </c>
      <c r="BJ329" s="16" t="s">
        <v>89</v>
      </c>
      <c r="BK329" s="249">
        <f>ROUND(I329*H329,2)</f>
        <v>0</v>
      </c>
      <c r="BL329" s="16" t="s">
        <v>165</v>
      </c>
      <c r="BM329" s="248" t="s">
        <v>538</v>
      </c>
    </row>
    <row r="330" s="13" customFormat="1">
      <c r="A330" s="13"/>
      <c r="B330" s="254"/>
      <c r="C330" s="255"/>
      <c r="D330" s="250" t="s">
        <v>193</v>
      </c>
      <c r="E330" s="256" t="s">
        <v>1</v>
      </c>
      <c r="F330" s="257" t="s">
        <v>539</v>
      </c>
      <c r="G330" s="255"/>
      <c r="H330" s="258">
        <v>195</v>
      </c>
      <c r="I330" s="259"/>
      <c r="J330" s="255"/>
      <c r="K330" s="255"/>
      <c r="L330" s="260"/>
      <c r="M330" s="261"/>
      <c r="N330" s="262"/>
      <c r="O330" s="262"/>
      <c r="P330" s="262"/>
      <c r="Q330" s="262"/>
      <c r="R330" s="262"/>
      <c r="S330" s="262"/>
      <c r="T330" s="263"/>
      <c r="U330" s="13"/>
      <c r="V330" s="13"/>
      <c r="W330" s="13"/>
      <c r="X330" s="13"/>
      <c r="Y330" s="13"/>
      <c r="Z330" s="13"/>
      <c r="AA330" s="13"/>
      <c r="AB330" s="13"/>
      <c r="AC330" s="13"/>
      <c r="AD330" s="13"/>
      <c r="AE330" s="13"/>
      <c r="AT330" s="264" t="s">
        <v>193</v>
      </c>
      <c r="AU330" s="264" t="s">
        <v>21</v>
      </c>
      <c r="AV330" s="13" t="s">
        <v>21</v>
      </c>
      <c r="AW330" s="13" t="s">
        <v>38</v>
      </c>
      <c r="AX330" s="13" t="s">
        <v>89</v>
      </c>
      <c r="AY330" s="264" t="s">
        <v>159</v>
      </c>
    </row>
    <row r="331" s="2" customFormat="1" ht="16.5" customHeight="1">
      <c r="A331" s="38"/>
      <c r="B331" s="39"/>
      <c r="C331" s="276" t="s">
        <v>540</v>
      </c>
      <c r="D331" s="276" t="s">
        <v>288</v>
      </c>
      <c r="E331" s="277" t="s">
        <v>541</v>
      </c>
      <c r="F331" s="278" t="s">
        <v>542</v>
      </c>
      <c r="G331" s="279" t="s">
        <v>229</v>
      </c>
      <c r="H331" s="280">
        <v>214.5</v>
      </c>
      <c r="I331" s="281"/>
      <c r="J331" s="282">
        <f>ROUND(I331*H331,2)</f>
        <v>0</v>
      </c>
      <c r="K331" s="283"/>
      <c r="L331" s="284"/>
      <c r="M331" s="285" t="s">
        <v>1</v>
      </c>
      <c r="N331" s="286" t="s">
        <v>46</v>
      </c>
      <c r="O331" s="91"/>
      <c r="P331" s="246">
        <f>O331*H331</f>
        <v>0</v>
      </c>
      <c r="Q331" s="246">
        <v>0.048000000000000001</v>
      </c>
      <c r="R331" s="246">
        <f>Q331*H331</f>
        <v>10.295999999999999</v>
      </c>
      <c r="S331" s="246">
        <v>0</v>
      </c>
      <c r="T331" s="247">
        <f>S331*H331</f>
        <v>0</v>
      </c>
      <c r="U331" s="38"/>
      <c r="V331" s="38"/>
      <c r="W331" s="38"/>
      <c r="X331" s="38"/>
      <c r="Y331" s="38"/>
      <c r="Z331" s="38"/>
      <c r="AA331" s="38"/>
      <c r="AB331" s="38"/>
      <c r="AC331" s="38"/>
      <c r="AD331" s="38"/>
      <c r="AE331" s="38"/>
      <c r="AR331" s="248" t="s">
        <v>201</v>
      </c>
      <c r="AT331" s="248" t="s">
        <v>288</v>
      </c>
      <c r="AU331" s="248" t="s">
        <v>21</v>
      </c>
      <c r="AY331" s="16" t="s">
        <v>159</v>
      </c>
      <c r="BE331" s="249">
        <f>IF(N331="základní",J331,0)</f>
        <v>0</v>
      </c>
      <c r="BF331" s="249">
        <f>IF(N331="snížená",J331,0)</f>
        <v>0</v>
      </c>
      <c r="BG331" s="249">
        <f>IF(N331="zákl. přenesená",J331,0)</f>
        <v>0</v>
      </c>
      <c r="BH331" s="249">
        <f>IF(N331="sníž. přenesená",J331,0)</f>
        <v>0</v>
      </c>
      <c r="BI331" s="249">
        <f>IF(N331="nulová",J331,0)</f>
        <v>0</v>
      </c>
      <c r="BJ331" s="16" t="s">
        <v>89</v>
      </c>
      <c r="BK331" s="249">
        <f>ROUND(I331*H331,2)</f>
        <v>0</v>
      </c>
      <c r="BL331" s="16" t="s">
        <v>165</v>
      </c>
      <c r="BM331" s="248" t="s">
        <v>543</v>
      </c>
    </row>
    <row r="332" s="13" customFormat="1">
      <c r="A332" s="13"/>
      <c r="B332" s="254"/>
      <c r="C332" s="255"/>
      <c r="D332" s="250" t="s">
        <v>193</v>
      </c>
      <c r="E332" s="256" t="s">
        <v>1</v>
      </c>
      <c r="F332" s="257" t="s">
        <v>544</v>
      </c>
      <c r="G332" s="255"/>
      <c r="H332" s="258">
        <v>214.5</v>
      </c>
      <c r="I332" s="259"/>
      <c r="J332" s="255"/>
      <c r="K332" s="255"/>
      <c r="L332" s="260"/>
      <c r="M332" s="261"/>
      <c r="N332" s="262"/>
      <c r="O332" s="262"/>
      <c r="P332" s="262"/>
      <c r="Q332" s="262"/>
      <c r="R332" s="262"/>
      <c r="S332" s="262"/>
      <c r="T332" s="263"/>
      <c r="U332" s="13"/>
      <c r="V332" s="13"/>
      <c r="W332" s="13"/>
      <c r="X332" s="13"/>
      <c r="Y332" s="13"/>
      <c r="Z332" s="13"/>
      <c r="AA332" s="13"/>
      <c r="AB332" s="13"/>
      <c r="AC332" s="13"/>
      <c r="AD332" s="13"/>
      <c r="AE332" s="13"/>
      <c r="AT332" s="264" t="s">
        <v>193</v>
      </c>
      <c r="AU332" s="264" t="s">
        <v>21</v>
      </c>
      <c r="AV332" s="13" t="s">
        <v>21</v>
      </c>
      <c r="AW332" s="13" t="s">
        <v>38</v>
      </c>
      <c r="AX332" s="13" t="s">
        <v>81</v>
      </c>
      <c r="AY332" s="264" t="s">
        <v>159</v>
      </c>
    </row>
    <row r="333" s="14" customFormat="1">
      <c r="A333" s="14"/>
      <c r="B333" s="265"/>
      <c r="C333" s="266"/>
      <c r="D333" s="250" t="s">
        <v>193</v>
      </c>
      <c r="E333" s="267" t="s">
        <v>1</v>
      </c>
      <c r="F333" s="268" t="s">
        <v>195</v>
      </c>
      <c r="G333" s="266"/>
      <c r="H333" s="269">
        <v>214.5</v>
      </c>
      <c r="I333" s="270"/>
      <c r="J333" s="266"/>
      <c r="K333" s="266"/>
      <c r="L333" s="271"/>
      <c r="M333" s="272"/>
      <c r="N333" s="273"/>
      <c r="O333" s="273"/>
      <c r="P333" s="273"/>
      <c r="Q333" s="273"/>
      <c r="R333" s="273"/>
      <c r="S333" s="273"/>
      <c r="T333" s="274"/>
      <c r="U333" s="14"/>
      <c r="V333" s="14"/>
      <c r="W333" s="14"/>
      <c r="X333" s="14"/>
      <c r="Y333" s="14"/>
      <c r="Z333" s="14"/>
      <c r="AA333" s="14"/>
      <c r="AB333" s="14"/>
      <c r="AC333" s="14"/>
      <c r="AD333" s="14"/>
      <c r="AE333" s="14"/>
      <c r="AT333" s="275" t="s">
        <v>193</v>
      </c>
      <c r="AU333" s="275" t="s">
        <v>21</v>
      </c>
      <c r="AV333" s="14" t="s">
        <v>165</v>
      </c>
      <c r="AW333" s="14" t="s">
        <v>38</v>
      </c>
      <c r="AX333" s="14" t="s">
        <v>89</v>
      </c>
      <c r="AY333" s="275" t="s">
        <v>159</v>
      </c>
    </row>
    <row r="334" s="2" customFormat="1" ht="24" customHeight="1">
      <c r="A334" s="38"/>
      <c r="B334" s="39"/>
      <c r="C334" s="236" t="s">
        <v>545</v>
      </c>
      <c r="D334" s="236" t="s">
        <v>161</v>
      </c>
      <c r="E334" s="237" t="s">
        <v>546</v>
      </c>
      <c r="F334" s="238" t="s">
        <v>547</v>
      </c>
      <c r="G334" s="239" t="s">
        <v>164</v>
      </c>
      <c r="H334" s="240">
        <v>913</v>
      </c>
      <c r="I334" s="241"/>
      <c r="J334" s="242">
        <f>ROUND(I334*H334,2)</f>
        <v>0</v>
      </c>
      <c r="K334" s="243"/>
      <c r="L334" s="44"/>
      <c r="M334" s="244" t="s">
        <v>1</v>
      </c>
      <c r="N334" s="245" t="s">
        <v>46</v>
      </c>
      <c r="O334" s="91"/>
      <c r="P334" s="246">
        <f>O334*H334</f>
        <v>0</v>
      </c>
      <c r="Q334" s="246">
        <v>0.00046999999999999999</v>
      </c>
      <c r="R334" s="246">
        <f>Q334*H334</f>
        <v>0.42910999999999999</v>
      </c>
      <c r="S334" s="246">
        <v>0</v>
      </c>
      <c r="T334" s="247">
        <f>S334*H334</f>
        <v>0</v>
      </c>
      <c r="U334" s="38"/>
      <c r="V334" s="38"/>
      <c r="W334" s="38"/>
      <c r="X334" s="38"/>
      <c r="Y334" s="38"/>
      <c r="Z334" s="38"/>
      <c r="AA334" s="38"/>
      <c r="AB334" s="38"/>
      <c r="AC334" s="38"/>
      <c r="AD334" s="38"/>
      <c r="AE334" s="38"/>
      <c r="AR334" s="248" t="s">
        <v>165</v>
      </c>
      <c r="AT334" s="248" t="s">
        <v>161</v>
      </c>
      <c r="AU334" s="248" t="s">
        <v>21</v>
      </c>
      <c r="AY334" s="16" t="s">
        <v>159</v>
      </c>
      <c r="BE334" s="249">
        <f>IF(N334="základní",J334,0)</f>
        <v>0</v>
      </c>
      <c r="BF334" s="249">
        <f>IF(N334="snížená",J334,0)</f>
        <v>0</v>
      </c>
      <c r="BG334" s="249">
        <f>IF(N334="zákl. přenesená",J334,0)</f>
        <v>0</v>
      </c>
      <c r="BH334" s="249">
        <f>IF(N334="sníž. přenesená",J334,0)</f>
        <v>0</v>
      </c>
      <c r="BI334" s="249">
        <f>IF(N334="nulová",J334,0)</f>
        <v>0</v>
      </c>
      <c r="BJ334" s="16" t="s">
        <v>89</v>
      </c>
      <c r="BK334" s="249">
        <f>ROUND(I334*H334,2)</f>
        <v>0</v>
      </c>
      <c r="BL334" s="16" t="s">
        <v>165</v>
      </c>
      <c r="BM334" s="248" t="s">
        <v>548</v>
      </c>
    </row>
    <row r="335" s="2" customFormat="1">
      <c r="A335" s="38"/>
      <c r="B335" s="39"/>
      <c r="C335" s="40"/>
      <c r="D335" s="250" t="s">
        <v>167</v>
      </c>
      <c r="E335" s="40"/>
      <c r="F335" s="251" t="s">
        <v>549</v>
      </c>
      <c r="G335" s="40"/>
      <c r="H335" s="40"/>
      <c r="I335" s="144"/>
      <c r="J335" s="40"/>
      <c r="K335" s="40"/>
      <c r="L335" s="44"/>
      <c r="M335" s="252"/>
      <c r="N335" s="253"/>
      <c r="O335" s="91"/>
      <c r="P335" s="91"/>
      <c r="Q335" s="91"/>
      <c r="R335" s="91"/>
      <c r="S335" s="91"/>
      <c r="T335" s="92"/>
      <c r="U335" s="38"/>
      <c r="V335" s="38"/>
      <c r="W335" s="38"/>
      <c r="X335" s="38"/>
      <c r="Y335" s="38"/>
      <c r="Z335" s="38"/>
      <c r="AA335" s="38"/>
      <c r="AB335" s="38"/>
      <c r="AC335" s="38"/>
      <c r="AD335" s="38"/>
      <c r="AE335" s="38"/>
      <c r="AT335" s="16" t="s">
        <v>167</v>
      </c>
      <c r="AU335" s="16" t="s">
        <v>21</v>
      </c>
    </row>
    <row r="336" s="13" customFormat="1">
      <c r="A336" s="13"/>
      <c r="B336" s="254"/>
      <c r="C336" s="255"/>
      <c r="D336" s="250" t="s">
        <v>193</v>
      </c>
      <c r="E336" s="256" t="s">
        <v>1</v>
      </c>
      <c r="F336" s="257" t="s">
        <v>550</v>
      </c>
      <c r="G336" s="255"/>
      <c r="H336" s="258">
        <v>913</v>
      </c>
      <c r="I336" s="259"/>
      <c r="J336" s="255"/>
      <c r="K336" s="255"/>
      <c r="L336" s="260"/>
      <c r="M336" s="261"/>
      <c r="N336" s="262"/>
      <c r="O336" s="262"/>
      <c r="P336" s="262"/>
      <c r="Q336" s="262"/>
      <c r="R336" s="262"/>
      <c r="S336" s="262"/>
      <c r="T336" s="263"/>
      <c r="U336" s="13"/>
      <c r="V336" s="13"/>
      <c r="W336" s="13"/>
      <c r="X336" s="13"/>
      <c r="Y336" s="13"/>
      <c r="Z336" s="13"/>
      <c r="AA336" s="13"/>
      <c r="AB336" s="13"/>
      <c r="AC336" s="13"/>
      <c r="AD336" s="13"/>
      <c r="AE336" s="13"/>
      <c r="AT336" s="264" t="s">
        <v>193</v>
      </c>
      <c r="AU336" s="264" t="s">
        <v>21</v>
      </c>
      <c r="AV336" s="13" t="s">
        <v>21</v>
      </c>
      <c r="AW336" s="13" t="s">
        <v>38</v>
      </c>
      <c r="AX336" s="13" t="s">
        <v>81</v>
      </c>
      <c r="AY336" s="264" t="s">
        <v>159</v>
      </c>
    </row>
    <row r="337" s="14" customFormat="1">
      <c r="A337" s="14"/>
      <c r="B337" s="265"/>
      <c r="C337" s="266"/>
      <c r="D337" s="250" t="s">
        <v>193</v>
      </c>
      <c r="E337" s="267" t="s">
        <v>1</v>
      </c>
      <c r="F337" s="268" t="s">
        <v>195</v>
      </c>
      <c r="G337" s="266"/>
      <c r="H337" s="269">
        <v>913</v>
      </c>
      <c r="I337" s="270"/>
      <c r="J337" s="266"/>
      <c r="K337" s="266"/>
      <c r="L337" s="271"/>
      <c r="M337" s="272"/>
      <c r="N337" s="273"/>
      <c r="O337" s="273"/>
      <c r="P337" s="273"/>
      <c r="Q337" s="273"/>
      <c r="R337" s="273"/>
      <c r="S337" s="273"/>
      <c r="T337" s="274"/>
      <c r="U337" s="14"/>
      <c r="V337" s="14"/>
      <c r="W337" s="14"/>
      <c r="X337" s="14"/>
      <c r="Y337" s="14"/>
      <c r="Z337" s="14"/>
      <c r="AA337" s="14"/>
      <c r="AB337" s="14"/>
      <c r="AC337" s="14"/>
      <c r="AD337" s="14"/>
      <c r="AE337" s="14"/>
      <c r="AT337" s="275" t="s">
        <v>193</v>
      </c>
      <c r="AU337" s="275" t="s">
        <v>21</v>
      </c>
      <c r="AV337" s="14" t="s">
        <v>165</v>
      </c>
      <c r="AW337" s="14" t="s">
        <v>38</v>
      </c>
      <c r="AX337" s="14" t="s">
        <v>89</v>
      </c>
      <c r="AY337" s="275" t="s">
        <v>159</v>
      </c>
    </row>
    <row r="338" s="2" customFormat="1" ht="24" customHeight="1">
      <c r="A338" s="38"/>
      <c r="B338" s="39"/>
      <c r="C338" s="236" t="s">
        <v>551</v>
      </c>
      <c r="D338" s="236" t="s">
        <v>161</v>
      </c>
      <c r="E338" s="237" t="s">
        <v>552</v>
      </c>
      <c r="F338" s="238" t="s">
        <v>553</v>
      </c>
      <c r="G338" s="239" t="s">
        <v>229</v>
      </c>
      <c r="H338" s="240">
        <v>45</v>
      </c>
      <c r="I338" s="241"/>
      <c r="J338" s="242">
        <f>ROUND(I338*H338,2)</f>
        <v>0</v>
      </c>
      <c r="K338" s="243"/>
      <c r="L338" s="44"/>
      <c r="M338" s="244" t="s">
        <v>1</v>
      </c>
      <c r="N338" s="245" t="s">
        <v>46</v>
      </c>
      <c r="O338" s="91"/>
      <c r="P338" s="246">
        <f>O338*H338</f>
        <v>0</v>
      </c>
      <c r="Q338" s="246">
        <v>0.00060999999999999997</v>
      </c>
      <c r="R338" s="246">
        <f>Q338*H338</f>
        <v>0.027449999999999999</v>
      </c>
      <c r="S338" s="246">
        <v>0</v>
      </c>
      <c r="T338" s="247">
        <f>S338*H338</f>
        <v>0</v>
      </c>
      <c r="U338" s="38"/>
      <c r="V338" s="38"/>
      <c r="W338" s="38"/>
      <c r="X338" s="38"/>
      <c r="Y338" s="38"/>
      <c r="Z338" s="38"/>
      <c r="AA338" s="38"/>
      <c r="AB338" s="38"/>
      <c r="AC338" s="38"/>
      <c r="AD338" s="38"/>
      <c r="AE338" s="38"/>
      <c r="AR338" s="248" t="s">
        <v>165</v>
      </c>
      <c r="AT338" s="248" t="s">
        <v>161</v>
      </c>
      <c r="AU338" s="248" t="s">
        <v>21</v>
      </c>
      <c r="AY338" s="16" t="s">
        <v>159</v>
      </c>
      <c r="BE338" s="249">
        <f>IF(N338="základní",J338,0)</f>
        <v>0</v>
      </c>
      <c r="BF338" s="249">
        <f>IF(N338="snížená",J338,0)</f>
        <v>0</v>
      </c>
      <c r="BG338" s="249">
        <f>IF(N338="zákl. přenesená",J338,0)</f>
        <v>0</v>
      </c>
      <c r="BH338" s="249">
        <f>IF(N338="sníž. přenesená",J338,0)</f>
        <v>0</v>
      </c>
      <c r="BI338" s="249">
        <f>IF(N338="nulová",J338,0)</f>
        <v>0</v>
      </c>
      <c r="BJ338" s="16" t="s">
        <v>89</v>
      </c>
      <c r="BK338" s="249">
        <f>ROUND(I338*H338,2)</f>
        <v>0</v>
      </c>
      <c r="BL338" s="16" t="s">
        <v>165</v>
      </c>
      <c r="BM338" s="248" t="s">
        <v>554</v>
      </c>
    </row>
    <row r="339" s="13" customFormat="1">
      <c r="A339" s="13"/>
      <c r="B339" s="254"/>
      <c r="C339" s="255"/>
      <c r="D339" s="250" t="s">
        <v>193</v>
      </c>
      <c r="E339" s="256" t="s">
        <v>1</v>
      </c>
      <c r="F339" s="257" t="s">
        <v>231</v>
      </c>
      <c r="G339" s="255"/>
      <c r="H339" s="258">
        <v>45</v>
      </c>
      <c r="I339" s="259"/>
      <c r="J339" s="255"/>
      <c r="K339" s="255"/>
      <c r="L339" s="260"/>
      <c r="M339" s="261"/>
      <c r="N339" s="262"/>
      <c r="O339" s="262"/>
      <c r="P339" s="262"/>
      <c r="Q339" s="262"/>
      <c r="R339" s="262"/>
      <c r="S339" s="262"/>
      <c r="T339" s="263"/>
      <c r="U339" s="13"/>
      <c r="V339" s="13"/>
      <c r="W339" s="13"/>
      <c r="X339" s="13"/>
      <c r="Y339" s="13"/>
      <c r="Z339" s="13"/>
      <c r="AA339" s="13"/>
      <c r="AB339" s="13"/>
      <c r="AC339" s="13"/>
      <c r="AD339" s="13"/>
      <c r="AE339" s="13"/>
      <c r="AT339" s="264" t="s">
        <v>193</v>
      </c>
      <c r="AU339" s="264" t="s">
        <v>21</v>
      </c>
      <c r="AV339" s="13" t="s">
        <v>21</v>
      </c>
      <c r="AW339" s="13" t="s">
        <v>38</v>
      </c>
      <c r="AX339" s="13" t="s">
        <v>81</v>
      </c>
      <c r="AY339" s="264" t="s">
        <v>159</v>
      </c>
    </row>
    <row r="340" s="14" customFormat="1">
      <c r="A340" s="14"/>
      <c r="B340" s="265"/>
      <c r="C340" s="266"/>
      <c r="D340" s="250" t="s">
        <v>193</v>
      </c>
      <c r="E340" s="267" t="s">
        <v>1</v>
      </c>
      <c r="F340" s="268" t="s">
        <v>195</v>
      </c>
      <c r="G340" s="266"/>
      <c r="H340" s="269">
        <v>45</v>
      </c>
      <c r="I340" s="270"/>
      <c r="J340" s="266"/>
      <c r="K340" s="266"/>
      <c r="L340" s="271"/>
      <c r="M340" s="272"/>
      <c r="N340" s="273"/>
      <c r="O340" s="273"/>
      <c r="P340" s="273"/>
      <c r="Q340" s="273"/>
      <c r="R340" s="273"/>
      <c r="S340" s="273"/>
      <c r="T340" s="274"/>
      <c r="U340" s="14"/>
      <c r="V340" s="14"/>
      <c r="W340" s="14"/>
      <c r="X340" s="14"/>
      <c r="Y340" s="14"/>
      <c r="Z340" s="14"/>
      <c r="AA340" s="14"/>
      <c r="AB340" s="14"/>
      <c r="AC340" s="14"/>
      <c r="AD340" s="14"/>
      <c r="AE340" s="14"/>
      <c r="AT340" s="275" t="s">
        <v>193</v>
      </c>
      <c r="AU340" s="275" t="s">
        <v>21</v>
      </c>
      <c r="AV340" s="14" t="s">
        <v>165</v>
      </c>
      <c r="AW340" s="14" t="s">
        <v>38</v>
      </c>
      <c r="AX340" s="14" t="s">
        <v>89</v>
      </c>
      <c r="AY340" s="275" t="s">
        <v>159</v>
      </c>
    </row>
    <row r="341" s="2" customFormat="1" ht="16.5" customHeight="1">
      <c r="A341" s="38"/>
      <c r="B341" s="39"/>
      <c r="C341" s="236" t="s">
        <v>555</v>
      </c>
      <c r="D341" s="236" t="s">
        <v>161</v>
      </c>
      <c r="E341" s="237" t="s">
        <v>556</v>
      </c>
      <c r="F341" s="238" t="s">
        <v>557</v>
      </c>
      <c r="G341" s="239" t="s">
        <v>204</v>
      </c>
      <c r="H341" s="240">
        <v>2.25</v>
      </c>
      <c r="I341" s="241"/>
      <c r="J341" s="242">
        <f>ROUND(I341*H341,2)</f>
        <v>0</v>
      </c>
      <c r="K341" s="243"/>
      <c r="L341" s="44"/>
      <c r="M341" s="244" t="s">
        <v>1</v>
      </c>
      <c r="N341" s="245" t="s">
        <v>46</v>
      </c>
      <c r="O341" s="91"/>
      <c r="P341" s="246">
        <f>O341*H341</f>
        <v>0</v>
      </c>
      <c r="Q341" s="246">
        <v>0.12</v>
      </c>
      <c r="R341" s="246">
        <f>Q341*H341</f>
        <v>0.27000000000000002</v>
      </c>
      <c r="S341" s="246">
        <v>2.2000000000000002</v>
      </c>
      <c r="T341" s="247">
        <f>S341*H341</f>
        <v>4.9500000000000002</v>
      </c>
      <c r="U341" s="38"/>
      <c r="V341" s="38"/>
      <c r="W341" s="38"/>
      <c r="X341" s="38"/>
      <c r="Y341" s="38"/>
      <c r="Z341" s="38"/>
      <c r="AA341" s="38"/>
      <c r="AB341" s="38"/>
      <c r="AC341" s="38"/>
      <c r="AD341" s="38"/>
      <c r="AE341" s="38"/>
      <c r="AR341" s="248" t="s">
        <v>165</v>
      </c>
      <c r="AT341" s="248" t="s">
        <v>161</v>
      </c>
      <c r="AU341" s="248" t="s">
        <v>21</v>
      </c>
      <c r="AY341" s="16" t="s">
        <v>159</v>
      </c>
      <c r="BE341" s="249">
        <f>IF(N341="základní",J341,0)</f>
        <v>0</v>
      </c>
      <c r="BF341" s="249">
        <f>IF(N341="snížená",J341,0)</f>
        <v>0</v>
      </c>
      <c r="BG341" s="249">
        <f>IF(N341="zákl. přenesená",J341,0)</f>
        <v>0</v>
      </c>
      <c r="BH341" s="249">
        <f>IF(N341="sníž. přenesená",J341,0)</f>
        <v>0</v>
      </c>
      <c r="BI341" s="249">
        <f>IF(N341="nulová",J341,0)</f>
        <v>0</v>
      </c>
      <c r="BJ341" s="16" t="s">
        <v>89</v>
      </c>
      <c r="BK341" s="249">
        <f>ROUND(I341*H341,2)</f>
        <v>0</v>
      </c>
      <c r="BL341" s="16" t="s">
        <v>165</v>
      </c>
      <c r="BM341" s="248" t="s">
        <v>558</v>
      </c>
    </row>
    <row r="342" s="13" customFormat="1">
      <c r="A342" s="13"/>
      <c r="B342" s="254"/>
      <c r="C342" s="255"/>
      <c r="D342" s="250" t="s">
        <v>193</v>
      </c>
      <c r="E342" s="256" t="s">
        <v>1</v>
      </c>
      <c r="F342" s="257" t="s">
        <v>559</v>
      </c>
      <c r="G342" s="255"/>
      <c r="H342" s="258">
        <v>2.25</v>
      </c>
      <c r="I342" s="259"/>
      <c r="J342" s="255"/>
      <c r="K342" s="255"/>
      <c r="L342" s="260"/>
      <c r="M342" s="261"/>
      <c r="N342" s="262"/>
      <c r="O342" s="262"/>
      <c r="P342" s="262"/>
      <c r="Q342" s="262"/>
      <c r="R342" s="262"/>
      <c r="S342" s="262"/>
      <c r="T342" s="263"/>
      <c r="U342" s="13"/>
      <c r="V342" s="13"/>
      <c r="W342" s="13"/>
      <c r="X342" s="13"/>
      <c r="Y342" s="13"/>
      <c r="Z342" s="13"/>
      <c r="AA342" s="13"/>
      <c r="AB342" s="13"/>
      <c r="AC342" s="13"/>
      <c r="AD342" s="13"/>
      <c r="AE342" s="13"/>
      <c r="AT342" s="264" t="s">
        <v>193</v>
      </c>
      <c r="AU342" s="264" t="s">
        <v>21</v>
      </c>
      <c r="AV342" s="13" t="s">
        <v>21</v>
      </c>
      <c r="AW342" s="13" t="s">
        <v>38</v>
      </c>
      <c r="AX342" s="13" t="s">
        <v>81</v>
      </c>
      <c r="AY342" s="264" t="s">
        <v>159</v>
      </c>
    </row>
    <row r="343" s="14" customFormat="1">
      <c r="A343" s="14"/>
      <c r="B343" s="265"/>
      <c r="C343" s="266"/>
      <c r="D343" s="250" t="s">
        <v>193</v>
      </c>
      <c r="E343" s="267" t="s">
        <v>1</v>
      </c>
      <c r="F343" s="268" t="s">
        <v>195</v>
      </c>
      <c r="G343" s="266"/>
      <c r="H343" s="269">
        <v>2.25</v>
      </c>
      <c r="I343" s="270"/>
      <c r="J343" s="266"/>
      <c r="K343" s="266"/>
      <c r="L343" s="271"/>
      <c r="M343" s="272"/>
      <c r="N343" s="273"/>
      <c r="O343" s="273"/>
      <c r="P343" s="273"/>
      <c r="Q343" s="273"/>
      <c r="R343" s="273"/>
      <c r="S343" s="273"/>
      <c r="T343" s="274"/>
      <c r="U343" s="14"/>
      <c r="V343" s="14"/>
      <c r="W343" s="14"/>
      <c r="X343" s="14"/>
      <c r="Y343" s="14"/>
      <c r="Z343" s="14"/>
      <c r="AA343" s="14"/>
      <c r="AB343" s="14"/>
      <c r="AC343" s="14"/>
      <c r="AD343" s="14"/>
      <c r="AE343" s="14"/>
      <c r="AT343" s="275" t="s">
        <v>193</v>
      </c>
      <c r="AU343" s="275" t="s">
        <v>21</v>
      </c>
      <c r="AV343" s="14" t="s">
        <v>165</v>
      </c>
      <c r="AW343" s="14" t="s">
        <v>38</v>
      </c>
      <c r="AX343" s="14" t="s">
        <v>89</v>
      </c>
      <c r="AY343" s="275" t="s">
        <v>159</v>
      </c>
    </row>
    <row r="344" s="2" customFormat="1" ht="24" customHeight="1">
      <c r="A344" s="38"/>
      <c r="B344" s="39"/>
      <c r="C344" s="236" t="s">
        <v>560</v>
      </c>
      <c r="D344" s="236" t="s">
        <v>161</v>
      </c>
      <c r="E344" s="237" t="s">
        <v>561</v>
      </c>
      <c r="F344" s="238" t="s">
        <v>562</v>
      </c>
      <c r="G344" s="239" t="s">
        <v>176</v>
      </c>
      <c r="H344" s="240">
        <v>4</v>
      </c>
      <c r="I344" s="241"/>
      <c r="J344" s="242">
        <f>ROUND(I344*H344,2)</f>
        <v>0</v>
      </c>
      <c r="K344" s="243"/>
      <c r="L344" s="44"/>
      <c r="M344" s="244" t="s">
        <v>1</v>
      </c>
      <c r="N344" s="245" t="s">
        <v>46</v>
      </c>
      <c r="O344" s="91"/>
      <c r="P344" s="246">
        <f>O344*H344</f>
        <v>0</v>
      </c>
      <c r="Q344" s="246">
        <v>0</v>
      </c>
      <c r="R344" s="246">
        <f>Q344*H344</f>
        <v>0</v>
      </c>
      <c r="S344" s="246">
        <v>0.0060000000000000001</v>
      </c>
      <c r="T344" s="247">
        <f>S344*H344</f>
        <v>0.024</v>
      </c>
      <c r="U344" s="38"/>
      <c r="V344" s="38"/>
      <c r="W344" s="38"/>
      <c r="X344" s="38"/>
      <c r="Y344" s="38"/>
      <c r="Z344" s="38"/>
      <c r="AA344" s="38"/>
      <c r="AB344" s="38"/>
      <c r="AC344" s="38"/>
      <c r="AD344" s="38"/>
      <c r="AE344" s="38"/>
      <c r="AR344" s="248" t="s">
        <v>165</v>
      </c>
      <c r="AT344" s="248" t="s">
        <v>161</v>
      </c>
      <c r="AU344" s="248" t="s">
        <v>21</v>
      </c>
      <c r="AY344" s="16" t="s">
        <v>159</v>
      </c>
      <c r="BE344" s="249">
        <f>IF(N344="základní",J344,0)</f>
        <v>0</v>
      </c>
      <c r="BF344" s="249">
        <f>IF(N344="snížená",J344,0)</f>
        <v>0</v>
      </c>
      <c r="BG344" s="249">
        <f>IF(N344="zákl. přenesená",J344,0)</f>
        <v>0</v>
      </c>
      <c r="BH344" s="249">
        <f>IF(N344="sníž. přenesená",J344,0)</f>
        <v>0</v>
      </c>
      <c r="BI344" s="249">
        <f>IF(N344="nulová",J344,0)</f>
        <v>0</v>
      </c>
      <c r="BJ344" s="16" t="s">
        <v>89</v>
      </c>
      <c r="BK344" s="249">
        <f>ROUND(I344*H344,2)</f>
        <v>0</v>
      </c>
      <c r="BL344" s="16" t="s">
        <v>165</v>
      </c>
      <c r="BM344" s="248" t="s">
        <v>563</v>
      </c>
    </row>
    <row r="345" s="13" customFormat="1">
      <c r="A345" s="13"/>
      <c r="B345" s="254"/>
      <c r="C345" s="255"/>
      <c r="D345" s="250" t="s">
        <v>193</v>
      </c>
      <c r="E345" s="256" t="s">
        <v>1</v>
      </c>
      <c r="F345" s="257" t="s">
        <v>564</v>
      </c>
      <c r="G345" s="255"/>
      <c r="H345" s="258">
        <v>4</v>
      </c>
      <c r="I345" s="259"/>
      <c r="J345" s="255"/>
      <c r="K345" s="255"/>
      <c r="L345" s="260"/>
      <c r="M345" s="261"/>
      <c r="N345" s="262"/>
      <c r="O345" s="262"/>
      <c r="P345" s="262"/>
      <c r="Q345" s="262"/>
      <c r="R345" s="262"/>
      <c r="S345" s="262"/>
      <c r="T345" s="263"/>
      <c r="U345" s="13"/>
      <c r="V345" s="13"/>
      <c r="W345" s="13"/>
      <c r="X345" s="13"/>
      <c r="Y345" s="13"/>
      <c r="Z345" s="13"/>
      <c r="AA345" s="13"/>
      <c r="AB345" s="13"/>
      <c r="AC345" s="13"/>
      <c r="AD345" s="13"/>
      <c r="AE345" s="13"/>
      <c r="AT345" s="264" t="s">
        <v>193</v>
      </c>
      <c r="AU345" s="264" t="s">
        <v>21</v>
      </c>
      <c r="AV345" s="13" t="s">
        <v>21</v>
      </c>
      <c r="AW345" s="13" t="s">
        <v>38</v>
      </c>
      <c r="AX345" s="13" t="s">
        <v>89</v>
      </c>
      <c r="AY345" s="264" t="s">
        <v>159</v>
      </c>
    </row>
    <row r="346" s="2" customFormat="1" ht="24" customHeight="1">
      <c r="A346" s="38"/>
      <c r="B346" s="39"/>
      <c r="C346" s="236" t="s">
        <v>565</v>
      </c>
      <c r="D346" s="236" t="s">
        <v>161</v>
      </c>
      <c r="E346" s="237" t="s">
        <v>566</v>
      </c>
      <c r="F346" s="238" t="s">
        <v>567</v>
      </c>
      <c r="G346" s="239" t="s">
        <v>229</v>
      </c>
      <c r="H346" s="240">
        <v>15</v>
      </c>
      <c r="I346" s="241"/>
      <c r="J346" s="242">
        <f>ROUND(I346*H346,2)</f>
        <v>0</v>
      </c>
      <c r="K346" s="243"/>
      <c r="L346" s="44"/>
      <c r="M346" s="244" t="s">
        <v>1</v>
      </c>
      <c r="N346" s="245" t="s">
        <v>46</v>
      </c>
      <c r="O346" s="91"/>
      <c r="P346" s="246">
        <f>O346*H346</f>
        <v>0</v>
      </c>
      <c r="Q346" s="246">
        <v>0</v>
      </c>
      <c r="R346" s="246">
        <f>Q346*H346</f>
        <v>0</v>
      </c>
      <c r="S346" s="246">
        <v>0.00248</v>
      </c>
      <c r="T346" s="247">
        <f>S346*H346</f>
        <v>0.037199999999999997</v>
      </c>
      <c r="U346" s="38"/>
      <c r="V346" s="38"/>
      <c r="W346" s="38"/>
      <c r="X346" s="38"/>
      <c r="Y346" s="38"/>
      <c r="Z346" s="38"/>
      <c r="AA346" s="38"/>
      <c r="AB346" s="38"/>
      <c r="AC346" s="38"/>
      <c r="AD346" s="38"/>
      <c r="AE346" s="38"/>
      <c r="AR346" s="248" t="s">
        <v>165</v>
      </c>
      <c r="AT346" s="248" t="s">
        <v>161</v>
      </c>
      <c r="AU346" s="248" t="s">
        <v>21</v>
      </c>
      <c r="AY346" s="16" t="s">
        <v>159</v>
      </c>
      <c r="BE346" s="249">
        <f>IF(N346="základní",J346,0)</f>
        <v>0</v>
      </c>
      <c r="BF346" s="249">
        <f>IF(N346="snížená",J346,0)</f>
        <v>0</v>
      </c>
      <c r="BG346" s="249">
        <f>IF(N346="zákl. přenesená",J346,0)</f>
        <v>0</v>
      </c>
      <c r="BH346" s="249">
        <f>IF(N346="sníž. přenesená",J346,0)</f>
        <v>0</v>
      </c>
      <c r="BI346" s="249">
        <f>IF(N346="nulová",J346,0)</f>
        <v>0</v>
      </c>
      <c r="BJ346" s="16" t="s">
        <v>89</v>
      </c>
      <c r="BK346" s="249">
        <f>ROUND(I346*H346,2)</f>
        <v>0</v>
      </c>
      <c r="BL346" s="16" t="s">
        <v>165</v>
      </c>
      <c r="BM346" s="248" t="s">
        <v>568</v>
      </c>
    </row>
    <row r="347" s="13" customFormat="1">
      <c r="A347" s="13"/>
      <c r="B347" s="254"/>
      <c r="C347" s="255"/>
      <c r="D347" s="250" t="s">
        <v>193</v>
      </c>
      <c r="E347" s="256" t="s">
        <v>1</v>
      </c>
      <c r="F347" s="257" t="s">
        <v>569</v>
      </c>
      <c r="G347" s="255"/>
      <c r="H347" s="258">
        <v>15</v>
      </c>
      <c r="I347" s="259"/>
      <c r="J347" s="255"/>
      <c r="K347" s="255"/>
      <c r="L347" s="260"/>
      <c r="M347" s="261"/>
      <c r="N347" s="262"/>
      <c r="O347" s="262"/>
      <c r="P347" s="262"/>
      <c r="Q347" s="262"/>
      <c r="R347" s="262"/>
      <c r="S347" s="262"/>
      <c r="T347" s="263"/>
      <c r="U347" s="13"/>
      <c r="V347" s="13"/>
      <c r="W347" s="13"/>
      <c r="X347" s="13"/>
      <c r="Y347" s="13"/>
      <c r="Z347" s="13"/>
      <c r="AA347" s="13"/>
      <c r="AB347" s="13"/>
      <c r="AC347" s="13"/>
      <c r="AD347" s="13"/>
      <c r="AE347" s="13"/>
      <c r="AT347" s="264" t="s">
        <v>193</v>
      </c>
      <c r="AU347" s="264" t="s">
        <v>21</v>
      </c>
      <c r="AV347" s="13" t="s">
        <v>21</v>
      </c>
      <c r="AW347" s="13" t="s">
        <v>38</v>
      </c>
      <c r="AX347" s="13" t="s">
        <v>89</v>
      </c>
      <c r="AY347" s="264" t="s">
        <v>159</v>
      </c>
    </row>
    <row r="348" s="2" customFormat="1" ht="24" customHeight="1">
      <c r="A348" s="38"/>
      <c r="B348" s="39"/>
      <c r="C348" s="236" t="s">
        <v>570</v>
      </c>
      <c r="D348" s="236" t="s">
        <v>161</v>
      </c>
      <c r="E348" s="237" t="s">
        <v>571</v>
      </c>
      <c r="F348" s="238" t="s">
        <v>572</v>
      </c>
      <c r="G348" s="239" t="s">
        <v>176</v>
      </c>
      <c r="H348" s="240">
        <v>1</v>
      </c>
      <c r="I348" s="241"/>
      <c r="J348" s="242">
        <f>ROUND(I348*H348,2)</f>
        <v>0</v>
      </c>
      <c r="K348" s="243"/>
      <c r="L348" s="44"/>
      <c r="M348" s="244" t="s">
        <v>1</v>
      </c>
      <c r="N348" s="245" t="s">
        <v>46</v>
      </c>
      <c r="O348" s="91"/>
      <c r="P348" s="246">
        <f>O348*H348</f>
        <v>0</v>
      </c>
      <c r="Q348" s="246">
        <v>0</v>
      </c>
      <c r="R348" s="246">
        <f>Q348*H348</f>
        <v>0</v>
      </c>
      <c r="S348" s="246">
        <v>0.082000000000000003</v>
      </c>
      <c r="T348" s="247">
        <f>S348*H348</f>
        <v>0.082000000000000003</v>
      </c>
      <c r="U348" s="38"/>
      <c r="V348" s="38"/>
      <c r="W348" s="38"/>
      <c r="X348" s="38"/>
      <c r="Y348" s="38"/>
      <c r="Z348" s="38"/>
      <c r="AA348" s="38"/>
      <c r="AB348" s="38"/>
      <c r="AC348" s="38"/>
      <c r="AD348" s="38"/>
      <c r="AE348" s="38"/>
      <c r="AR348" s="248" t="s">
        <v>165</v>
      </c>
      <c r="AT348" s="248" t="s">
        <v>161</v>
      </c>
      <c r="AU348" s="248" t="s">
        <v>21</v>
      </c>
      <c r="AY348" s="16" t="s">
        <v>159</v>
      </c>
      <c r="BE348" s="249">
        <f>IF(N348="základní",J348,0)</f>
        <v>0</v>
      </c>
      <c r="BF348" s="249">
        <f>IF(N348="snížená",J348,0)</f>
        <v>0</v>
      </c>
      <c r="BG348" s="249">
        <f>IF(N348="zákl. přenesená",J348,0)</f>
        <v>0</v>
      </c>
      <c r="BH348" s="249">
        <f>IF(N348="sníž. přenesená",J348,0)</f>
        <v>0</v>
      </c>
      <c r="BI348" s="249">
        <f>IF(N348="nulová",J348,0)</f>
        <v>0</v>
      </c>
      <c r="BJ348" s="16" t="s">
        <v>89</v>
      </c>
      <c r="BK348" s="249">
        <f>ROUND(I348*H348,2)</f>
        <v>0</v>
      </c>
      <c r="BL348" s="16" t="s">
        <v>165</v>
      </c>
      <c r="BM348" s="248" t="s">
        <v>573</v>
      </c>
    </row>
    <row r="349" s="13" customFormat="1">
      <c r="A349" s="13"/>
      <c r="B349" s="254"/>
      <c r="C349" s="255"/>
      <c r="D349" s="250" t="s">
        <v>193</v>
      </c>
      <c r="E349" s="256" t="s">
        <v>1</v>
      </c>
      <c r="F349" s="257" t="s">
        <v>574</v>
      </c>
      <c r="G349" s="255"/>
      <c r="H349" s="258">
        <v>1</v>
      </c>
      <c r="I349" s="259"/>
      <c r="J349" s="255"/>
      <c r="K349" s="255"/>
      <c r="L349" s="260"/>
      <c r="M349" s="261"/>
      <c r="N349" s="262"/>
      <c r="O349" s="262"/>
      <c r="P349" s="262"/>
      <c r="Q349" s="262"/>
      <c r="R349" s="262"/>
      <c r="S349" s="262"/>
      <c r="T349" s="263"/>
      <c r="U349" s="13"/>
      <c r="V349" s="13"/>
      <c r="W349" s="13"/>
      <c r="X349" s="13"/>
      <c r="Y349" s="13"/>
      <c r="Z349" s="13"/>
      <c r="AA349" s="13"/>
      <c r="AB349" s="13"/>
      <c r="AC349" s="13"/>
      <c r="AD349" s="13"/>
      <c r="AE349" s="13"/>
      <c r="AT349" s="264" t="s">
        <v>193</v>
      </c>
      <c r="AU349" s="264" t="s">
        <v>21</v>
      </c>
      <c r="AV349" s="13" t="s">
        <v>21</v>
      </c>
      <c r="AW349" s="13" t="s">
        <v>38</v>
      </c>
      <c r="AX349" s="13" t="s">
        <v>89</v>
      </c>
      <c r="AY349" s="264" t="s">
        <v>159</v>
      </c>
    </row>
    <row r="350" s="12" customFormat="1" ht="22.8" customHeight="1">
      <c r="A350" s="12"/>
      <c r="B350" s="220"/>
      <c r="C350" s="221"/>
      <c r="D350" s="222" t="s">
        <v>80</v>
      </c>
      <c r="E350" s="234" t="s">
        <v>575</v>
      </c>
      <c r="F350" s="234" t="s">
        <v>576</v>
      </c>
      <c r="G350" s="221"/>
      <c r="H350" s="221"/>
      <c r="I350" s="224"/>
      <c r="J350" s="235">
        <f>BK350</f>
        <v>0</v>
      </c>
      <c r="K350" s="221"/>
      <c r="L350" s="226"/>
      <c r="M350" s="227"/>
      <c r="N350" s="228"/>
      <c r="O350" s="228"/>
      <c r="P350" s="229">
        <f>SUM(P351:P365)</f>
        <v>0</v>
      </c>
      <c r="Q350" s="228"/>
      <c r="R350" s="229">
        <f>SUM(R351:R365)</f>
        <v>0</v>
      </c>
      <c r="S350" s="228"/>
      <c r="T350" s="230">
        <f>SUM(T351:T365)</f>
        <v>0</v>
      </c>
      <c r="U350" s="12"/>
      <c r="V350" s="12"/>
      <c r="W350" s="12"/>
      <c r="X350" s="12"/>
      <c r="Y350" s="12"/>
      <c r="Z350" s="12"/>
      <c r="AA350" s="12"/>
      <c r="AB350" s="12"/>
      <c r="AC350" s="12"/>
      <c r="AD350" s="12"/>
      <c r="AE350" s="12"/>
      <c r="AR350" s="231" t="s">
        <v>89</v>
      </c>
      <c r="AT350" s="232" t="s">
        <v>80</v>
      </c>
      <c r="AU350" s="232" t="s">
        <v>89</v>
      </c>
      <c r="AY350" s="231" t="s">
        <v>159</v>
      </c>
      <c r="BK350" s="233">
        <f>SUM(BK351:BK365)</f>
        <v>0</v>
      </c>
    </row>
    <row r="351" s="2" customFormat="1" ht="16.5" customHeight="1">
      <c r="A351" s="38"/>
      <c r="B351" s="39"/>
      <c r="C351" s="236" t="s">
        <v>577</v>
      </c>
      <c r="D351" s="236" t="s">
        <v>161</v>
      </c>
      <c r="E351" s="237" t="s">
        <v>578</v>
      </c>
      <c r="F351" s="238" t="s">
        <v>579</v>
      </c>
      <c r="G351" s="239" t="s">
        <v>291</v>
      </c>
      <c r="H351" s="240">
        <v>337</v>
      </c>
      <c r="I351" s="241"/>
      <c r="J351" s="242">
        <f>ROUND(I351*H351,2)</f>
        <v>0</v>
      </c>
      <c r="K351" s="243"/>
      <c r="L351" s="44"/>
      <c r="M351" s="244" t="s">
        <v>1</v>
      </c>
      <c r="N351" s="245" t="s">
        <v>46</v>
      </c>
      <c r="O351" s="91"/>
      <c r="P351" s="246">
        <f>O351*H351</f>
        <v>0</v>
      </c>
      <c r="Q351" s="246">
        <v>0</v>
      </c>
      <c r="R351" s="246">
        <f>Q351*H351</f>
        <v>0</v>
      </c>
      <c r="S351" s="246">
        <v>0</v>
      </c>
      <c r="T351" s="247">
        <f>S351*H351</f>
        <v>0</v>
      </c>
      <c r="U351" s="38"/>
      <c r="V351" s="38"/>
      <c r="W351" s="38"/>
      <c r="X351" s="38"/>
      <c r="Y351" s="38"/>
      <c r="Z351" s="38"/>
      <c r="AA351" s="38"/>
      <c r="AB351" s="38"/>
      <c r="AC351" s="38"/>
      <c r="AD351" s="38"/>
      <c r="AE351" s="38"/>
      <c r="AR351" s="248" t="s">
        <v>165</v>
      </c>
      <c r="AT351" s="248" t="s">
        <v>161</v>
      </c>
      <c r="AU351" s="248" t="s">
        <v>21</v>
      </c>
      <c r="AY351" s="16" t="s">
        <v>159</v>
      </c>
      <c r="BE351" s="249">
        <f>IF(N351="základní",J351,0)</f>
        <v>0</v>
      </c>
      <c r="BF351" s="249">
        <f>IF(N351="snížená",J351,0)</f>
        <v>0</v>
      </c>
      <c r="BG351" s="249">
        <f>IF(N351="zákl. přenesená",J351,0)</f>
        <v>0</v>
      </c>
      <c r="BH351" s="249">
        <f>IF(N351="sníž. přenesená",J351,0)</f>
        <v>0</v>
      </c>
      <c r="BI351" s="249">
        <f>IF(N351="nulová",J351,0)</f>
        <v>0</v>
      </c>
      <c r="BJ351" s="16" t="s">
        <v>89</v>
      </c>
      <c r="BK351" s="249">
        <f>ROUND(I351*H351,2)</f>
        <v>0</v>
      </c>
      <c r="BL351" s="16" t="s">
        <v>165</v>
      </c>
      <c r="BM351" s="248" t="s">
        <v>580</v>
      </c>
    </row>
    <row r="352" s="13" customFormat="1">
      <c r="A352" s="13"/>
      <c r="B352" s="254"/>
      <c r="C352" s="255"/>
      <c r="D352" s="250" t="s">
        <v>193</v>
      </c>
      <c r="E352" s="256" t="s">
        <v>1</v>
      </c>
      <c r="F352" s="257" t="s">
        <v>581</v>
      </c>
      <c r="G352" s="255"/>
      <c r="H352" s="258">
        <v>337</v>
      </c>
      <c r="I352" s="259"/>
      <c r="J352" s="255"/>
      <c r="K352" s="255"/>
      <c r="L352" s="260"/>
      <c r="M352" s="261"/>
      <c r="N352" s="262"/>
      <c r="O352" s="262"/>
      <c r="P352" s="262"/>
      <c r="Q352" s="262"/>
      <c r="R352" s="262"/>
      <c r="S352" s="262"/>
      <c r="T352" s="263"/>
      <c r="U352" s="13"/>
      <c r="V352" s="13"/>
      <c r="W352" s="13"/>
      <c r="X352" s="13"/>
      <c r="Y352" s="13"/>
      <c r="Z352" s="13"/>
      <c r="AA352" s="13"/>
      <c r="AB352" s="13"/>
      <c r="AC352" s="13"/>
      <c r="AD352" s="13"/>
      <c r="AE352" s="13"/>
      <c r="AT352" s="264" t="s">
        <v>193</v>
      </c>
      <c r="AU352" s="264" t="s">
        <v>21</v>
      </c>
      <c r="AV352" s="13" t="s">
        <v>21</v>
      </c>
      <c r="AW352" s="13" t="s">
        <v>38</v>
      </c>
      <c r="AX352" s="13" t="s">
        <v>81</v>
      </c>
      <c r="AY352" s="264" t="s">
        <v>159</v>
      </c>
    </row>
    <row r="353" s="14" customFormat="1">
      <c r="A353" s="14"/>
      <c r="B353" s="265"/>
      <c r="C353" s="266"/>
      <c r="D353" s="250" t="s">
        <v>193</v>
      </c>
      <c r="E353" s="267" t="s">
        <v>1</v>
      </c>
      <c r="F353" s="268" t="s">
        <v>195</v>
      </c>
      <c r="G353" s="266"/>
      <c r="H353" s="269">
        <v>337</v>
      </c>
      <c r="I353" s="270"/>
      <c r="J353" s="266"/>
      <c r="K353" s="266"/>
      <c r="L353" s="271"/>
      <c r="M353" s="272"/>
      <c r="N353" s="273"/>
      <c r="O353" s="273"/>
      <c r="P353" s="273"/>
      <c r="Q353" s="273"/>
      <c r="R353" s="273"/>
      <c r="S353" s="273"/>
      <c r="T353" s="274"/>
      <c r="U353" s="14"/>
      <c r="V353" s="14"/>
      <c r="W353" s="14"/>
      <c r="X353" s="14"/>
      <c r="Y353" s="14"/>
      <c r="Z353" s="14"/>
      <c r="AA353" s="14"/>
      <c r="AB353" s="14"/>
      <c r="AC353" s="14"/>
      <c r="AD353" s="14"/>
      <c r="AE353" s="14"/>
      <c r="AT353" s="275" t="s">
        <v>193</v>
      </c>
      <c r="AU353" s="275" t="s">
        <v>21</v>
      </c>
      <c r="AV353" s="14" t="s">
        <v>165</v>
      </c>
      <c r="AW353" s="14" t="s">
        <v>38</v>
      </c>
      <c r="AX353" s="14" t="s">
        <v>89</v>
      </c>
      <c r="AY353" s="275" t="s">
        <v>159</v>
      </c>
    </row>
    <row r="354" s="2" customFormat="1" ht="24" customHeight="1">
      <c r="A354" s="38"/>
      <c r="B354" s="39"/>
      <c r="C354" s="236" t="s">
        <v>582</v>
      </c>
      <c r="D354" s="236" t="s">
        <v>161</v>
      </c>
      <c r="E354" s="237" t="s">
        <v>583</v>
      </c>
      <c r="F354" s="238" t="s">
        <v>584</v>
      </c>
      <c r="G354" s="239" t="s">
        <v>291</v>
      </c>
      <c r="H354" s="240">
        <v>4860</v>
      </c>
      <c r="I354" s="241"/>
      <c r="J354" s="242">
        <f>ROUND(I354*H354,2)</f>
        <v>0</v>
      </c>
      <c r="K354" s="243"/>
      <c r="L354" s="44"/>
      <c r="M354" s="244" t="s">
        <v>1</v>
      </c>
      <c r="N354" s="245" t="s">
        <v>46</v>
      </c>
      <c r="O354" s="91"/>
      <c r="P354" s="246">
        <f>O354*H354</f>
        <v>0</v>
      </c>
      <c r="Q354" s="246">
        <v>0</v>
      </c>
      <c r="R354" s="246">
        <f>Q354*H354</f>
        <v>0</v>
      </c>
      <c r="S354" s="246">
        <v>0</v>
      </c>
      <c r="T354" s="247">
        <f>S354*H354</f>
        <v>0</v>
      </c>
      <c r="U354" s="38"/>
      <c r="V354" s="38"/>
      <c r="W354" s="38"/>
      <c r="X354" s="38"/>
      <c r="Y354" s="38"/>
      <c r="Z354" s="38"/>
      <c r="AA354" s="38"/>
      <c r="AB354" s="38"/>
      <c r="AC354" s="38"/>
      <c r="AD354" s="38"/>
      <c r="AE354" s="38"/>
      <c r="AR354" s="248" t="s">
        <v>165</v>
      </c>
      <c r="AT354" s="248" t="s">
        <v>161</v>
      </c>
      <c r="AU354" s="248" t="s">
        <v>21</v>
      </c>
      <c r="AY354" s="16" t="s">
        <v>159</v>
      </c>
      <c r="BE354" s="249">
        <f>IF(N354="základní",J354,0)</f>
        <v>0</v>
      </c>
      <c r="BF354" s="249">
        <f>IF(N354="snížená",J354,0)</f>
        <v>0</v>
      </c>
      <c r="BG354" s="249">
        <f>IF(N354="zákl. přenesená",J354,0)</f>
        <v>0</v>
      </c>
      <c r="BH354" s="249">
        <f>IF(N354="sníž. přenesená",J354,0)</f>
        <v>0</v>
      </c>
      <c r="BI354" s="249">
        <f>IF(N354="nulová",J354,0)</f>
        <v>0</v>
      </c>
      <c r="BJ354" s="16" t="s">
        <v>89</v>
      </c>
      <c r="BK354" s="249">
        <f>ROUND(I354*H354,2)</f>
        <v>0</v>
      </c>
      <c r="BL354" s="16" t="s">
        <v>165</v>
      </c>
      <c r="BM354" s="248" t="s">
        <v>585</v>
      </c>
    </row>
    <row r="355" s="13" customFormat="1">
      <c r="A355" s="13"/>
      <c r="B355" s="254"/>
      <c r="C355" s="255"/>
      <c r="D355" s="250" t="s">
        <v>193</v>
      </c>
      <c r="E355" s="256" t="s">
        <v>1</v>
      </c>
      <c r="F355" s="257" t="s">
        <v>586</v>
      </c>
      <c r="G355" s="255"/>
      <c r="H355" s="258">
        <v>4860</v>
      </c>
      <c r="I355" s="259"/>
      <c r="J355" s="255"/>
      <c r="K355" s="255"/>
      <c r="L355" s="260"/>
      <c r="M355" s="261"/>
      <c r="N355" s="262"/>
      <c r="O355" s="262"/>
      <c r="P355" s="262"/>
      <c r="Q355" s="262"/>
      <c r="R355" s="262"/>
      <c r="S355" s="262"/>
      <c r="T355" s="263"/>
      <c r="U355" s="13"/>
      <c r="V355" s="13"/>
      <c r="W355" s="13"/>
      <c r="X355" s="13"/>
      <c r="Y355" s="13"/>
      <c r="Z355" s="13"/>
      <c r="AA355" s="13"/>
      <c r="AB355" s="13"/>
      <c r="AC355" s="13"/>
      <c r="AD355" s="13"/>
      <c r="AE355" s="13"/>
      <c r="AT355" s="264" t="s">
        <v>193</v>
      </c>
      <c r="AU355" s="264" t="s">
        <v>21</v>
      </c>
      <c r="AV355" s="13" t="s">
        <v>21</v>
      </c>
      <c r="AW355" s="13" t="s">
        <v>38</v>
      </c>
      <c r="AX355" s="13" t="s">
        <v>81</v>
      </c>
      <c r="AY355" s="264" t="s">
        <v>159</v>
      </c>
    </row>
    <row r="356" s="14" customFormat="1">
      <c r="A356" s="14"/>
      <c r="B356" s="265"/>
      <c r="C356" s="266"/>
      <c r="D356" s="250" t="s">
        <v>193</v>
      </c>
      <c r="E356" s="267" t="s">
        <v>1</v>
      </c>
      <c r="F356" s="268" t="s">
        <v>195</v>
      </c>
      <c r="G356" s="266"/>
      <c r="H356" s="269">
        <v>4860</v>
      </c>
      <c r="I356" s="270"/>
      <c r="J356" s="266"/>
      <c r="K356" s="266"/>
      <c r="L356" s="271"/>
      <c r="M356" s="272"/>
      <c r="N356" s="273"/>
      <c r="O356" s="273"/>
      <c r="P356" s="273"/>
      <c r="Q356" s="273"/>
      <c r="R356" s="273"/>
      <c r="S356" s="273"/>
      <c r="T356" s="274"/>
      <c r="U356" s="14"/>
      <c r="V356" s="14"/>
      <c r="W356" s="14"/>
      <c r="X356" s="14"/>
      <c r="Y356" s="14"/>
      <c r="Z356" s="14"/>
      <c r="AA356" s="14"/>
      <c r="AB356" s="14"/>
      <c r="AC356" s="14"/>
      <c r="AD356" s="14"/>
      <c r="AE356" s="14"/>
      <c r="AT356" s="275" t="s">
        <v>193</v>
      </c>
      <c r="AU356" s="275" t="s">
        <v>21</v>
      </c>
      <c r="AV356" s="14" t="s">
        <v>165</v>
      </c>
      <c r="AW356" s="14" t="s">
        <v>38</v>
      </c>
      <c r="AX356" s="14" t="s">
        <v>89</v>
      </c>
      <c r="AY356" s="275" t="s">
        <v>159</v>
      </c>
    </row>
    <row r="357" s="2" customFormat="1" ht="24" customHeight="1">
      <c r="A357" s="38"/>
      <c r="B357" s="39"/>
      <c r="C357" s="236" t="s">
        <v>587</v>
      </c>
      <c r="D357" s="236" t="s">
        <v>161</v>
      </c>
      <c r="E357" s="237" t="s">
        <v>588</v>
      </c>
      <c r="F357" s="238" t="s">
        <v>589</v>
      </c>
      <c r="G357" s="239" t="s">
        <v>291</v>
      </c>
      <c r="H357" s="240">
        <v>120</v>
      </c>
      <c r="I357" s="241"/>
      <c r="J357" s="242">
        <f>ROUND(I357*H357,2)</f>
        <v>0</v>
      </c>
      <c r="K357" s="243"/>
      <c r="L357" s="44"/>
      <c r="M357" s="244" t="s">
        <v>1</v>
      </c>
      <c r="N357" s="245" t="s">
        <v>46</v>
      </c>
      <c r="O357" s="91"/>
      <c r="P357" s="246">
        <f>O357*H357</f>
        <v>0</v>
      </c>
      <c r="Q357" s="246">
        <v>0</v>
      </c>
      <c r="R357" s="246">
        <f>Q357*H357</f>
        <v>0</v>
      </c>
      <c r="S357" s="246">
        <v>0</v>
      </c>
      <c r="T357" s="247">
        <f>S357*H357</f>
        <v>0</v>
      </c>
      <c r="U357" s="38"/>
      <c r="V357" s="38"/>
      <c r="W357" s="38"/>
      <c r="X357" s="38"/>
      <c r="Y357" s="38"/>
      <c r="Z357" s="38"/>
      <c r="AA357" s="38"/>
      <c r="AB357" s="38"/>
      <c r="AC357" s="38"/>
      <c r="AD357" s="38"/>
      <c r="AE357" s="38"/>
      <c r="AR357" s="248" t="s">
        <v>165</v>
      </c>
      <c r="AT357" s="248" t="s">
        <v>161</v>
      </c>
      <c r="AU357" s="248" t="s">
        <v>21</v>
      </c>
      <c r="AY357" s="16" t="s">
        <v>159</v>
      </c>
      <c r="BE357" s="249">
        <f>IF(N357="základní",J357,0)</f>
        <v>0</v>
      </c>
      <c r="BF357" s="249">
        <f>IF(N357="snížená",J357,0)</f>
        <v>0</v>
      </c>
      <c r="BG357" s="249">
        <f>IF(N357="zákl. přenesená",J357,0)</f>
        <v>0</v>
      </c>
      <c r="BH357" s="249">
        <f>IF(N357="sníž. přenesená",J357,0)</f>
        <v>0</v>
      </c>
      <c r="BI357" s="249">
        <f>IF(N357="nulová",J357,0)</f>
        <v>0</v>
      </c>
      <c r="BJ357" s="16" t="s">
        <v>89</v>
      </c>
      <c r="BK357" s="249">
        <f>ROUND(I357*H357,2)</f>
        <v>0</v>
      </c>
      <c r="BL357" s="16" t="s">
        <v>165</v>
      </c>
      <c r="BM357" s="248" t="s">
        <v>590</v>
      </c>
    </row>
    <row r="358" s="13" customFormat="1">
      <c r="A358" s="13"/>
      <c r="B358" s="254"/>
      <c r="C358" s="255"/>
      <c r="D358" s="250" t="s">
        <v>193</v>
      </c>
      <c r="E358" s="256" t="s">
        <v>1</v>
      </c>
      <c r="F358" s="257" t="s">
        <v>591</v>
      </c>
      <c r="G358" s="255"/>
      <c r="H358" s="258">
        <v>120</v>
      </c>
      <c r="I358" s="259"/>
      <c r="J358" s="255"/>
      <c r="K358" s="255"/>
      <c r="L358" s="260"/>
      <c r="M358" s="261"/>
      <c r="N358" s="262"/>
      <c r="O358" s="262"/>
      <c r="P358" s="262"/>
      <c r="Q358" s="262"/>
      <c r="R358" s="262"/>
      <c r="S358" s="262"/>
      <c r="T358" s="263"/>
      <c r="U358" s="13"/>
      <c r="V358" s="13"/>
      <c r="W358" s="13"/>
      <c r="X358" s="13"/>
      <c r="Y358" s="13"/>
      <c r="Z358" s="13"/>
      <c r="AA358" s="13"/>
      <c r="AB358" s="13"/>
      <c r="AC358" s="13"/>
      <c r="AD358" s="13"/>
      <c r="AE358" s="13"/>
      <c r="AT358" s="264" t="s">
        <v>193</v>
      </c>
      <c r="AU358" s="264" t="s">
        <v>21</v>
      </c>
      <c r="AV358" s="13" t="s">
        <v>21</v>
      </c>
      <c r="AW358" s="13" t="s">
        <v>38</v>
      </c>
      <c r="AX358" s="13" t="s">
        <v>81</v>
      </c>
      <c r="AY358" s="264" t="s">
        <v>159</v>
      </c>
    </row>
    <row r="359" s="14" customFormat="1">
      <c r="A359" s="14"/>
      <c r="B359" s="265"/>
      <c r="C359" s="266"/>
      <c r="D359" s="250" t="s">
        <v>193</v>
      </c>
      <c r="E359" s="267" t="s">
        <v>1</v>
      </c>
      <c r="F359" s="268" t="s">
        <v>195</v>
      </c>
      <c r="G359" s="266"/>
      <c r="H359" s="269">
        <v>120</v>
      </c>
      <c r="I359" s="270"/>
      <c r="J359" s="266"/>
      <c r="K359" s="266"/>
      <c r="L359" s="271"/>
      <c r="M359" s="272"/>
      <c r="N359" s="273"/>
      <c r="O359" s="273"/>
      <c r="P359" s="273"/>
      <c r="Q359" s="273"/>
      <c r="R359" s="273"/>
      <c r="S359" s="273"/>
      <c r="T359" s="274"/>
      <c r="U359" s="14"/>
      <c r="V359" s="14"/>
      <c r="W359" s="14"/>
      <c r="X359" s="14"/>
      <c r="Y359" s="14"/>
      <c r="Z359" s="14"/>
      <c r="AA359" s="14"/>
      <c r="AB359" s="14"/>
      <c r="AC359" s="14"/>
      <c r="AD359" s="14"/>
      <c r="AE359" s="14"/>
      <c r="AT359" s="275" t="s">
        <v>193</v>
      </c>
      <c r="AU359" s="275" t="s">
        <v>21</v>
      </c>
      <c r="AV359" s="14" t="s">
        <v>165</v>
      </c>
      <c r="AW359" s="14" t="s">
        <v>38</v>
      </c>
      <c r="AX359" s="14" t="s">
        <v>89</v>
      </c>
      <c r="AY359" s="275" t="s">
        <v>159</v>
      </c>
    </row>
    <row r="360" s="2" customFormat="1" ht="24" customHeight="1">
      <c r="A360" s="38"/>
      <c r="B360" s="39"/>
      <c r="C360" s="236" t="s">
        <v>592</v>
      </c>
      <c r="D360" s="236" t="s">
        <v>161</v>
      </c>
      <c r="E360" s="237" t="s">
        <v>593</v>
      </c>
      <c r="F360" s="238" t="s">
        <v>594</v>
      </c>
      <c r="G360" s="239" t="s">
        <v>291</v>
      </c>
      <c r="H360" s="240">
        <v>40</v>
      </c>
      <c r="I360" s="241"/>
      <c r="J360" s="242">
        <f>ROUND(I360*H360,2)</f>
        <v>0</v>
      </c>
      <c r="K360" s="243"/>
      <c r="L360" s="44"/>
      <c r="M360" s="244" t="s">
        <v>1</v>
      </c>
      <c r="N360" s="245" t="s">
        <v>46</v>
      </c>
      <c r="O360" s="91"/>
      <c r="P360" s="246">
        <f>O360*H360</f>
        <v>0</v>
      </c>
      <c r="Q360" s="246">
        <v>0</v>
      </c>
      <c r="R360" s="246">
        <f>Q360*H360</f>
        <v>0</v>
      </c>
      <c r="S360" s="246">
        <v>0</v>
      </c>
      <c r="T360" s="247">
        <f>S360*H360</f>
        <v>0</v>
      </c>
      <c r="U360" s="38"/>
      <c r="V360" s="38"/>
      <c r="W360" s="38"/>
      <c r="X360" s="38"/>
      <c r="Y360" s="38"/>
      <c r="Z360" s="38"/>
      <c r="AA360" s="38"/>
      <c r="AB360" s="38"/>
      <c r="AC360" s="38"/>
      <c r="AD360" s="38"/>
      <c r="AE360" s="38"/>
      <c r="AR360" s="248" t="s">
        <v>165</v>
      </c>
      <c r="AT360" s="248" t="s">
        <v>161</v>
      </c>
      <c r="AU360" s="248" t="s">
        <v>21</v>
      </c>
      <c r="AY360" s="16" t="s">
        <v>159</v>
      </c>
      <c r="BE360" s="249">
        <f>IF(N360="základní",J360,0)</f>
        <v>0</v>
      </c>
      <c r="BF360" s="249">
        <f>IF(N360="snížená",J360,0)</f>
        <v>0</v>
      </c>
      <c r="BG360" s="249">
        <f>IF(N360="zákl. přenesená",J360,0)</f>
        <v>0</v>
      </c>
      <c r="BH360" s="249">
        <f>IF(N360="sníž. přenesená",J360,0)</f>
        <v>0</v>
      </c>
      <c r="BI360" s="249">
        <f>IF(N360="nulová",J360,0)</f>
        <v>0</v>
      </c>
      <c r="BJ360" s="16" t="s">
        <v>89</v>
      </c>
      <c r="BK360" s="249">
        <f>ROUND(I360*H360,2)</f>
        <v>0</v>
      </c>
      <c r="BL360" s="16" t="s">
        <v>165</v>
      </c>
      <c r="BM360" s="248" t="s">
        <v>595</v>
      </c>
    </row>
    <row r="361" s="13" customFormat="1">
      <c r="A361" s="13"/>
      <c r="B361" s="254"/>
      <c r="C361" s="255"/>
      <c r="D361" s="250" t="s">
        <v>193</v>
      </c>
      <c r="E361" s="256" t="s">
        <v>1</v>
      </c>
      <c r="F361" s="257" t="s">
        <v>372</v>
      </c>
      <c r="G361" s="255"/>
      <c r="H361" s="258">
        <v>40</v>
      </c>
      <c r="I361" s="259"/>
      <c r="J361" s="255"/>
      <c r="K361" s="255"/>
      <c r="L361" s="260"/>
      <c r="M361" s="261"/>
      <c r="N361" s="262"/>
      <c r="O361" s="262"/>
      <c r="P361" s="262"/>
      <c r="Q361" s="262"/>
      <c r="R361" s="262"/>
      <c r="S361" s="262"/>
      <c r="T361" s="263"/>
      <c r="U361" s="13"/>
      <c r="V361" s="13"/>
      <c r="W361" s="13"/>
      <c r="X361" s="13"/>
      <c r="Y361" s="13"/>
      <c r="Z361" s="13"/>
      <c r="AA361" s="13"/>
      <c r="AB361" s="13"/>
      <c r="AC361" s="13"/>
      <c r="AD361" s="13"/>
      <c r="AE361" s="13"/>
      <c r="AT361" s="264" t="s">
        <v>193</v>
      </c>
      <c r="AU361" s="264" t="s">
        <v>21</v>
      </c>
      <c r="AV361" s="13" t="s">
        <v>21</v>
      </c>
      <c r="AW361" s="13" t="s">
        <v>38</v>
      </c>
      <c r="AX361" s="13" t="s">
        <v>81</v>
      </c>
      <c r="AY361" s="264" t="s">
        <v>159</v>
      </c>
    </row>
    <row r="362" s="14" customFormat="1">
      <c r="A362" s="14"/>
      <c r="B362" s="265"/>
      <c r="C362" s="266"/>
      <c r="D362" s="250" t="s">
        <v>193</v>
      </c>
      <c r="E362" s="267" t="s">
        <v>1</v>
      </c>
      <c r="F362" s="268" t="s">
        <v>195</v>
      </c>
      <c r="G362" s="266"/>
      <c r="H362" s="269">
        <v>40</v>
      </c>
      <c r="I362" s="270"/>
      <c r="J362" s="266"/>
      <c r="K362" s="266"/>
      <c r="L362" s="271"/>
      <c r="M362" s="272"/>
      <c r="N362" s="273"/>
      <c r="O362" s="273"/>
      <c r="P362" s="273"/>
      <c r="Q362" s="273"/>
      <c r="R362" s="273"/>
      <c r="S362" s="273"/>
      <c r="T362" s="274"/>
      <c r="U362" s="14"/>
      <c r="V362" s="14"/>
      <c r="W362" s="14"/>
      <c r="X362" s="14"/>
      <c r="Y362" s="14"/>
      <c r="Z362" s="14"/>
      <c r="AA362" s="14"/>
      <c r="AB362" s="14"/>
      <c r="AC362" s="14"/>
      <c r="AD362" s="14"/>
      <c r="AE362" s="14"/>
      <c r="AT362" s="275" t="s">
        <v>193</v>
      </c>
      <c r="AU362" s="275" t="s">
        <v>21</v>
      </c>
      <c r="AV362" s="14" t="s">
        <v>165</v>
      </c>
      <c r="AW362" s="14" t="s">
        <v>38</v>
      </c>
      <c r="AX362" s="14" t="s">
        <v>89</v>
      </c>
      <c r="AY362" s="275" t="s">
        <v>159</v>
      </c>
    </row>
    <row r="363" s="2" customFormat="1" ht="24" customHeight="1">
      <c r="A363" s="38"/>
      <c r="B363" s="39"/>
      <c r="C363" s="236" t="s">
        <v>596</v>
      </c>
      <c r="D363" s="236" t="s">
        <v>161</v>
      </c>
      <c r="E363" s="237" t="s">
        <v>597</v>
      </c>
      <c r="F363" s="238" t="s">
        <v>598</v>
      </c>
      <c r="G363" s="239" t="s">
        <v>291</v>
      </c>
      <c r="H363" s="240">
        <v>2183.0999999999999</v>
      </c>
      <c r="I363" s="241"/>
      <c r="J363" s="242">
        <f>ROUND(I363*H363,2)</f>
        <v>0</v>
      </c>
      <c r="K363" s="243"/>
      <c r="L363" s="44"/>
      <c r="M363" s="244" t="s">
        <v>1</v>
      </c>
      <c r="N363" s="245" t="s">
        <v>46</v>
      </c>
      <c r="O363" s="91"/>
      <c r="P363" s="246">
        <f>O363*H363</f>
        <v>0</v>
      </c>
      <c r="Q363" s="246">
        <v>0</v>
      </c>
      <c r="R363" s="246">
        <f>Q363*H363</f>
        <v>0</v>
      </c>
      <c r="S363" s="246">
        <v>0</v>
      </c>
      <c r="T363" s="247">
        <f>S363*H363</f>
        <v>0</v>
      </c>
      <c r="U363" s="38"/>
      <c r="V363" s="38"/>
      <c r="W363" s="38"/>
      <c r="X363" s="38"/>
      <c r="Y363" s="38"/>
      <c r="Z363" s="38"/>
      <c r="AA363" s="38"/>
      <c r="AB363" s="38"/>
      <c r="AC363" s="38"/>
      <c r="AD363" s="38"/>
      <c r="AE363" s="38"/>
      <c r="AR363" s="248" t="s">
        <v>165</v>
      </c>
      <c r="AT363" s="248" t="s">
        <v>161</v>
      </c>
      <c r="AU363" s="248" t="s">
        <v>21</v>
      </c>
      <c r="AY363" s="16" t="s">
        <v>159</v>
      </c>
      <c r="BE363" s="249">
        <f>IF(N363="základní",J363,0)</f>
        <v>0</v>
      </c>
      <c r="BF363" s="249">
        <f>IF(N363="snížená",J363,0)</f>
        <v>0</v>
      </c>
      <c r="BG363" s="249">
        <f>IF(N363="zákl. přenesená",J363,0)</f>
        <v>0</v>
      </c>
      <c r="BH363" s="249">
        <f>IF(N363="sníž. přenesená",J363,0)</f>
        <v>0</v>
      </c>
      <c r="BI363" s="249">
        <f>IF(N363="nulová",J363,0)</f>
        <v>0</v>
      </c>
      <c r="BJ363" s="16" t="s">
        <v>89</v>
      </c>
      <c r="BK363" s="249">
        <f>ROUND(I363*H363,2)</f>
        <v>0</v>
      </c>
      <c r="BL363" s="16" t="s">
        <v>165</v>
      </c>
      <c r="BM363" s="248" t="s">
        <v>599</v>
      </c>
    </row>
    <row r="364" s="13" customFormat="1">
      <c r="A364" s="13"/>
      <c r="B364" s="254"/>
      <c r="C364" s="255"/>
      <c r="D364" s="250" t="s">
        <v>193</v>
      </c>
      <c r="E364" s="256" t="s">
        <v>1</v>
      </c>
      <c r="F364" s="257" t="s">
        <v>600</v>
      </c>
      <c r="G364" s="255"/>
      <c r="H364" s="258">
        <v>2183.0999999999999</v>
      </c>
      <c r="I364" s="259"/>
      <c r="J364" s="255"/>
      <c r="K364" s="255"/>
      <c r="L364" s="260"/>
      <c r="M364" s="261"/>
      <c r="N364" s="262"/>
      <c r="O364" s="262"/>
      <c r="P364" s="262"/>
      <c r="Q364" s="262"/>
      <c r="R364" s="262"/>
      <c r="S364" s="262"/>
      <c r="T364" s="263"/>
      <c r="U364" s="13"/>
      <c r="V364" s="13"/>
      <c r="W364" s="13"/>
      <c r="X364" s="13"/>
      <c r="Y364" s="13"/>
      <c r="Z364" s="13"/>
      <c r="AA364" s="13"/>
      <c r="AB364" s="13"/>
      <c r="AC364" s="13"/>
      <c r="AD364" s="13"/>
      <c r="AE364" s="13"/>
      <c r="AT364" s="264" t="s">
        <v>193</v>
      </c>
      <c r="AU364" s="264" t="s">
        <v>21</v>
      </c>
      <c r="AV364" s="13" t="s">
        <v>21</v>
      </c>
      <c r="AW364" s="13" t="s">
        <v>38</v>
      </c>
      <c r="AX364" s="13" t="s">
        <v>81</v>
      </c>
      <c r="AY364" s="264" t="s">
        <v>159</v>
      </c>
    </row>
    <row r="365" s="14" customFormat="1">
      <c r="A365" s="14"/>
      <c r="B365" s="265"/>
      <c r="C365" s="266"/>
      <c r="D365" s="250" t="s">
        <v>193</v>
      </c>
      <c r="E365" s="267" t="s">
        <v>1</v>
      </c>
      <c r="F365" s="268" t="s">
        <v>195</v>
      </c>
      <c r="G365" s="266"/>
      <c r="H365" s="269">
        <v>2183.0999999999999</v>
      </c>
      <c r="I365" s="270"/>
      <c r="J365" s="266"/>
      <c r="K365" s="266"/>
      <c r="L365" s="271"/>
      <c r="M365" s="272"/>
      <c r="N365" s="273"/>
      <c r="O365" s="273"/>
      <c r="P365" s="273"/>
      <c r="Q365" s="273"/>
      <c r="R365" s="273"/>
      <c r="S365" s="273"/>
      <c r="T365" s="274"/>
      <c r="U365" s="14"/>
      <c r="V365" s="14"/>
      <c r="W365" s="14"/>
      <c r="X365" s="14"/>
      <c r="Y365" s="14"/>
      <c r="Z365" s="14"/>
      <c r="AA365" s="14"/>
      <c r="AB365" s="14"/>
      <c r="AC365" s="14"/>
      <c r="AD365" s="14"/>
      <c r="AE365" s="14"/>
      <c r="AT365" s="275" t="s">
        <v>193</v>
      </c>
      <c r="AU365" s="275" t="s">
        <v>21</v>
      </c>
      <c r="AV365" s="14" t="s">
        <v>165</v>
      </c>
      <c r="AW365" s="14" t="s">
        <v>38</v>
      </c>
      <c r="AX365" s="14" t="s">
        <v>89</v>
      </c>
      <c r="AY365" s="275" t="s">
        <v>159</v>
      </c>
    </row>
    <row r="366" s="12" customFormat="1" ht="22.8" customHeight="1">
      <c r="A366" s="12"/>
      <c r="B366" s="220"/>
      <c r="C366" s="221"/>
      <c r="D366" s="222" t="s">
        <v>80</v>
      </c>
      <c r="E366" s="234" t="s">
        <v>601</v>
      </c>
      <c r="F366" s="234" t="s">
        <v>602</v>
      </c>
      <c r="G366" s="221"/>
      <c r="H366" s="221"/>
      <c r="I366" s="224"/>
      <c r="J366" s="235">
        <f>BK366</f>
        <v>0</v>
      </c>
      <c r="K366" s="221"/>
      <c r="L366" s="226"/>
      <c r="M366" s="227"/>
      <c r="N366" s="228"/>
      <c r="O366" s="228"/>
      <c r="P366" s="229">
        <f>P367</f>
        <v>0</v>
      </c>
      <c r="Q366" s="228"/>
      <c r="R366" s="229">
        <f>R367</f>
        <v>0</v>
      </c>
      <c r="S366" s="228"/>
      <c r="T366" s="230">
        <f>T367</f>
        <v>0</v>
      </c>
      <c r="U366" s="12"/>
      <c r="V366" s="12"/>
      <c r="W366" s="12"/>
      <c r="X366" s="12"/>
      <c r="Y366" s="12"/>
      <c r="Z366" s="12"/>
      <c r="AA366" s="12"/>
      <c r="AB366" s="12"/>
      <c r="AC366" s="12"/>
      <c r="AD366" s="12"/>
      <c r="AE366" s="12"/>
      <c r="AR366" s="231" t="s">
        <v>89</v>
      </c>
      <c r="AT366" s="232" t="s">
        <v>80</v>
      </c>
      <c r="AU366" s="232" t="s">
        <v>89</v>
      </c>
      <c r="AY366" s="231" t="s">
        <v>159</v>
      </c>
      <c r="BK366" s="233">
        <f>BK367</f>
        <v>0</v>
      </c>
    </row>
    <row r="367" s="2" customFormat="1" ht="24" customHeight="1">
      <c r="A367" s="38"/>
      <c r="B367" s="39"/>
      <c r="C367" s="236" t="s">
        <v>603</v>
      </c>
      <c r="D367" s="236" t="s">
        <v>161</v>
      </c>
      <c r="E367" s="237" t="s">
        <v>604</v>
      </c>
      <c r="F367" s="238" t="s">
        <v>605</v>
      </c>
      <c r="G367" s="239" t="s">
        <v>291</v>
      </c>
      <c r="H367" s="240">
        <v>488.60700000000003</v>
      </c>
      <c r="I367" s="241"/>
      <c r="J367" s="242">
        <f>ROUND(I367*H367,2)</f>
        <v>0</v>
      </c>
      <c r="K367" s="243"/>
      <c r="L367" s="44"/>
      <c r="M367" s="287" t="s">
        <v>1</v>
      </c>
      <c r="N367" s="288" t="s">
        <v>46</v>
      </c>
      <c r="O367" s="289"/>
      <c r="P367" s="290">
        <f>O367*H367</f>
        <v>0</v>
      </c>
      <c r="Q367" s="290">
        <v>0</v>
      </c>
      <c r="R367" s="290">
        <f>Q367*H367</f>
        <v>0</v>
      </c>
      <c r="S367" s="290">
        <v>0</v>
      </c>
      <c r="T367" s="291">
        <f>S367*H367</f>
        <v>0</v>
      </c>
      <c r="U367" s="38"/>
      <c r="V367" s="38"/>
      <c r="W367" s="38"/>
      <c r="X367" s="38"/>
      <c r="Y367" s="38"/>
      <c r="Z367" s="38"/>
      <c r="AA367" s="38"/>
      <c r="AB367" s="38"/>
      <c r="AC367" s="38"/>
      <c r="AD367" s="38"/>
      <c r="AE367" s="38"/>
      <c r="AR367" s="248" t="s">
        <v>165</v>
      </c>
      <c r="AT367" s="248" t="s">
        <v>161</v>
      </c>
      <c r="AU367" s="248" t="s">
        <v>21</v>
      </c>
      <c r="AY367" s="16" t="s">
        <v>159</v>
      </c>
      <c r="BE367" s="249">
        <f>IF(N367="základní",J367,0)</f>
        <v>0</v>
      </c>
      <c r="BF367" s="249">
        <f>IF(N367="snížená",J367,0)</f>
        <v>0</v>
      </c>
      <c r="BG367" s="249">
        <f>IF(N367="zákl. přenesená",J367,0)</f>
        <v>0</v>
      </c>
      <c r="BH367" s="249">
        <f>IF(N367="sníž. přenesená",J367,0)</f>
        <v>0</v>
      </c>
      <c r="BI367" s="249">
        <f>IF(N367="nulová",J367,0)</f>
        <v>0</v>
      </c>
      <c r="BJ367" s="16" t="s">
        <v>89</v>
      </c>
      <c r="BK367" s="249">
        <f>ROUND(I367*H367,2)</f>
        <v>0</v>
      </c>
      <c r="BL367" s="16" t="s">
        <v>165</v>
      </c>
      <c r="BM367" s="248" t="s">
        <v>606</v>
      </c>
    </row>
    <row r="368" s="2" customFormat="1" ht="6.96" customHeight="1">
      <c r="A368" s="38"/>
      <c r="B368" s="66"/>
      <c r="C368" s="67"/>
      <c r="D368" s="67"/>
      <c r="E368" s="67"/>
      <c r="F368" s="67"/>
      <c r="G368" s="67"/>
      <c r="H368" s="67"/>
      <c r="I368" s="183"/>
      <c r="J368" s="67"/>
      <c r="K368" s="67"/>
      <c r="L368" s="44"/>
      <c r="M368" s="38"/>
      <c r="O368" s="38"/>
      <c r="P368" s="38"/>
      <c r="Q368" s="38"/>
      <c r="R368" s="38"/>
      <c r="S368" s="38"/>
      <c r="T368" s="38"/>
      <c r="U368" s="38"/>
      <c r="V368" s="38"/>
      <c r="W368" s="38"/>
      <c r="X368" s="38"/>
      <c r="Y368" s="38"/>
      <c r="Z368" s="38"/>
      <c r="AA368" s="38"/>
      <c r="AB368" s="38"/>
      <c r="AC368" s="38"/>
      <c r="AD368" s="38"/>
      <c r="AE368" s="38"/>
    </row>
  </sheetData>
  <sheetProtection sheet="1" autoFilter="0" formatColumns="0" formatRows="0" objects="1" scenarios="1" spinCount="100000" saltValue="3BixaplthfUoaHtUH8M5WzxzWlWLTI1ligeEqu7Qfzhlepu2LzrIzSvWOAimq4PuGUHpG8eDLOCPZp+Wf0rU8A==" hashValue="1W8Xm0HWOQX3NESlY62VkBh9bdKg4ifhztUNkaddQtOf8789hULcea0/Db2xKIAlotCt2d6CXWwNqnGWmqi0ug==" algorithmName="SHA-512" password="CC35"/>
  <autoFilter ref="C124:K367"/>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93</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607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ROUND((SUM(BE121:BE165)),  2)</f>
        <v>0</v>
      </c>
      <c r="G33" s="38"/>
      <c r="H33" s="38"/>
      <c r="I33" s="162">
        <v>0.20999999999999999</v>
      </c>
      <c r="J33" s="161">
        <f>ROUND(((SUM(BE121:BE165))*I33),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ROUND((SUM(BF121:BF165)),  2)</f>
        <v>0</v>
      </c>
      <c r="G34" s="38"/>
      <c r="H34" s="38"/>
      <c r="I34" s="162">
        <v>0.14999999999999999</v>
      </c>
      <c r="J34" s="161">
        <f>ROUND(((SUM(BF121:BF165))*I34),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ROUND((SUM(BG121:BG165)),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ROUND((SUM(BH121:BH165)),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ROUND((SUM(BI121:BI165)),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301-1 - SO 301-1 Vodovodní přípojka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J148</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J151</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143</v>
      </c>
      <c r="E101" s="203"/>
      <c r="F101" s="203"/>
      <c r="G101" s="203"/>
      <c r="H101" s="203"/>
      <c r="I101" s="204"/>
      <c r="J101" s="205">
        <f>J164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301-1 - SO 301-1 Vodovodní přípojka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28.042729519999998</v>
      </c>
      <c r="S121" s="104"/>
      <c r="T121" s="218">
        <f>T122</f>
        <v>0.0935</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P123+P148+P151+P164</f>
        <v>0</v>
      </c>
      <c r="Q122" s="228"/>
      <c r="R122" s="229">
        <f>R123+R148+R151+R164</f>
        <v>28.042729519999998</v>
      </c>
      <c r="S122" s="228"/>
      <c r="T122" s="230">
        <f>T123+T148+T151+T164</f>
        <v>0.0935</v>
      </c>
      <c r="U122" s="12"/>
      <c r="V122" s="12"/>
      <c r="W122" s="12"/>
      <c r="X122" s="12"/>
      <c r="Y122" s="12"/>
      <c r="Z122" s="12"/>
      <c r="AA122" s="12"/>
      <c r="AB122" s="12"/>
      <c r="AC122" s="12"/>
      <c r="AD122" s="12"/>
      <c r="AE122" s="12"/>
      <c r="AR122" s="231" t="s">
        <v>89</v>
      </c>
      <c r="AT122" s="232" t="s">
        <v>80</v>
      </c>
      <c r="AU122" s="232" t="s">
        <v>81</v>
      </c>
      <c r="AY122" s="231" t="s">
        <v>159</v>
      </c>
      <c r="BK122" s="233">
        <f>BK123+BK148+BK151+BK164</f>
        <v>0</v>
      </c>
    </row>
    <row r="123" s="12" customFormat="1" ht="22.8" customHeight="1">
      <c r="A123" s="12"/>
      <c r="B123" s="220"/>
      <c r="C123" s="221"/>
      <c r="D123" s="222" t="s">
        <v>80</v>
      </c>
      <c r="E123" s="234" t="s">
        <v>89</v>
      </c>
      <c r="F123" s="234" t="s">
        <v>611</v>
      </c>
      <c r="G123" s="221"/>
      <c r="H123" s="221"/>
      <c r="I123" s="224"/>
      <c r="J123" s="235">
        <f>BK123</f>
        <v>0</v>
      </c>
      <c r="K123" s="221"/>
      <c r="L123" s="226"/>
      <c r="M123" s="227"/>
      <c r="N123" s="228"/>
      <c r="O123" s="228"/>
      <c r="P123" s="229">
        <f>SUM(P124:P147)</f>
        <v>0</v>
      </c>
      <c r="Q123" s="228"/>
      <c r="R123" s="229">
        <f>SUM(R124:R147)</f>
        <v>26.247311999999997</v>
      </c>
      <c r="S123" s="228"/>
      <c r="T123" s="230">
        <f>SUM(T124:T147)</f>
        <v>0.0935</v>
      </c>
      <c r="U123" s="12"/>
      <c r="V123" s="12"/>
      <c r="W123" s="12"/>
      <c r="X123" s="12"/>
      <c r="Y123" s="12"/>
      <c r="Z123" s="12"/>
      <c r="AA123" s="12"/>
      <c r="AB123" s="12"/>
      <c r="AC123" s="12"/>
      <c r="AD123" s="12"/>
      <c r="AE123" s="12"/>
      <c r="AR123" s="231" t="s">
        <v>89</v>
      </c>
      <c r="AT123" s="232" t="s">
        <v>80</v>
      </c>
      <c r="AU123" s="232" t="s">
        <v>89</v>
      </c>
      <c r="AY123" s="231" t="s">
        <v>159</v>
      </c>
      <c r="BK123" s="233">
        <f>SUM(BK124:BK147)</f>
        <v>0</v>
      </c>
    </row>
    <row r="124" s="2" customFormat="1" ht="24" customHeight="1">
      <c r="A124" s="38"/>
      <c r="B124" s="39"/>
      <c r="C124" s="236" t="s">
        <v>89</v>
      </c>
      <c r="D124" s="236" t="s">
        <v>161</v>
      </c>
      <c r="E124" s="237" t="s">
        <v>612</v>
      </c>
      <c r="F124" s="238" t="s">
        <v>613</v>
      </c>
      <c r="G124" s="239" t="s">
        <v>204</v>
      </c>
      <c r="H124" s="240">
        <v>5</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614</v>
      </c>
    </row>
    <row r="125" s="2" customFormat="1" ht="24" customHeight="1">
      <c r="A125" s="38"/>
      <c r="B125" s="39"/>
      <c r="C125" s="236" t="s">
        <v>21</v>
      </c>
      <c r="D125" s="236" t="s">
        <v>161</v>
      </c>
      <c r="E125" s="237" t="s">
        <v>615</v>
      </c>
      <c r="F125" s="238" t="s">
        <v>616</v>
      </c>
      <c r="G125" s="239" t="s">
        <v>204</v>
      </c>
      <c r="H125" s="240">
        <v>14.039999999999999</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617</v>
      </c>
    </row>
    <row r="126" s="13" customFormat="1">
      <c r="A126" s="13"/>
      <c r="B126" s="254"/>
      <c r="C126" s="255"/>
      <c r="D126" s="250" t="s">
        <v>193</v>
      </c>
      <c r="E126" s="256" t="s">
        <v>1</v>
      </c>
      <c r="F126" s="257" t="s">
        <v>618</v>
      </c>
      <c r="G126" s="255"/>
      <c r="H126" s="258">
        <v>14.039999999999999</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193</v>
      </c>
      <c r="AU126" s="264" t="s">
        <v>21</v>
      </c>
      <c r="AV126" s="13" t="s">
        <v>21</v>
      </c>
      <c r="AW126" s="13" t="s">
        <v>38</v>
      </c>
      <c r="AX126" s="13" t="s">
        <v>89</v>
      </c>
      <c r="AY126" s="264" t="s">
        <v>159</v>
      </c>
    </row>
    <row r="127" s="2" customFormat="1" ht="16.5" customHeight="1">
      <c r="A127" s="38"/>
      <c r="B127" s="39"/>
      <c r="C127" s="236" t="s">
        <v>173</v>
      </c>
      <c r="D127" s="236" t="s">
        <v>161</v>
      </c>
      <c r="E127" s="237" t="s">
        <v>619</v>
      </c>
      <c r="F127" s="238" t="s">
        <v>620</v>
      </c>
      <c r="G127" s="239" t="s">
        <v>164</v>
      </c>
      <c r="H127" s="240">
        <v>46.799999999999997</v>
      </c>
      <c r="I127" s="241"/>
      <c r="J127" s="242">
        <f>ROUND(I127*H127,2)</f>
        <v>0</v>
      </c>
      <c r="K127" s="243"/>
      <c r="L127" s="44"/>
      <c r="M127" s="244" t="s">
        <v>1</v>
      </c>
      <c r="N127" s="245" t="s">
        <v>46</v>
      </c>
      <c r="O127" s="91"/>
      <c r="P127" s="246">
        <f>O127*H127</f>
        <v>0</v>
      </c>
      <c r="Q127" s="246">
        <v>0.00084000000000000003</v>
      </c>
      <c r="R127" s="246">
        <f>Q127*H127</f>
        <v>0.039312</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621</v>
      </c>
    </row>
    <row r="128" s="13" customFormat="1">
      <c r="A128" s="13"/>
      <c r="B128" s="254"/>
      <c r="C128" s="255"/>
      <c r="D128" s="250" t="s">
        <v>193</v>
      </c>
      <c r="E128" s="256" t="s">
        <v>1</v>
      </c>
      <c r="F128" s="257" t="s">
        <v>622</v>
      </c>
      <c r="G128" s="255"/>
      <c r="H128" s="258">
        <v>46.799999999999997</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193</v>
      </c>
      <c r="AU128" s="264" t="s">
        <v>21</v>
      </c>
      <c r="AV128" s="13" t="s">
        <v>21</v>
      </c>
      <c r="AW128" s="13" t="s">
        <v>38</v>
      </c>
      <c r="AX128" s="13" t="s">
        <v>81</v>
      </c>
      <c r="AY128" s="264" t="s">
        <v>159</v>
      </c>
    </row>
    <row r="129" s="2" customFormat="1" ht="24" customHeight="1">
      <c r="A129" s="38"/>
      <c r="B129" s="39"/>
      <c r="C129" s="236" t="s">
        <v>165</v>
      </c>
      <c r="D129" s="236" t="s">
        <v>161</v>
      </c>
      <c r="E129" s="237" t="s">
        <v>623</v>
      </c>
      <c r="F129" s="238" t="s">
        <v>624</v>
      </c>
      <c r="G129" s="239" t="s">
        <v>164</v>
      </c>
      <c r="H129" s="240">
        <v>46.799999999999997</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625</v>
      </c>
    </row>
    <row r="130" s="2" customFormat="1" ht="24" customHeight="1">
      <c r="A130" s="38"/>
      <c r="B130" s="39"/>
      <c r="C130" s="236" t="s">
        <v>183</v>
      </c>
      <c r="D130" s="236" t="s">
        <v>161</v>
      </c>
      <c r="E130" s="237" t="s">
        <v>263</v>
      </c>
      <c r="F130" s="238" t="s">
        <v>264</v>
      </c>
      <c r="G130" s="239" t="s">
        <v>204</v>
      </c>
      <c r="H130" s="240">
        <v>14.039999999999999</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626</v>
      </c>
    </row>
    <row r="131" s="2" customFormat="1" ht="24" customHeight="1">
      <c r="A131" s="38"/>
      <c r="B131" s="39"/>
      <c r="C131" s="236" t="s">
        <v>188</v>
      </c>
      <c r="D131" s="236" t="s">
        <v>161</v>
      </c>
      <c r="E131" s="237" t="s">
        <v>267</v>
      </c>
      <c r="F131" s="238" t="s">
        <v>268</v>
      </c>
      <c r="G131" s="239" t="s">
        <v>204</v>
      </c>
      <c r="H131" s="240">
        <v>14.039999999999999</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627</v>
      </c>
    </row>
    <row r="132" s="2" customFormat="1" ht="24" customHeight="1">
      <c r="A132" s="38"/>
      <c r="B132" s="39"/>
      <c r="C132" s="236" t="s">
        <v>196</v>
      </c>
      <c r="D132" s="236" t="s">
        <v>161</v>
      </c>
      <c r="E132" s="237" t="s">
        <v>272</v>
      </c>
      <c r="F132" s="238" t="s">
        <v>273</v>
      </c>
      <c r="G132" s="239" t="s">
        <v>204</v>
      </c>
      <c r="H132" s="240">
        <v>280.80000000000001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628</v>
      </c>
    </row>
    <row r="133" s="13" customFormat="1">
      <c r="A133" s="13"/>
      <c r="B133" s="254"/>
      <c r="C133" s="255"/>
      <c r="D133" s="250" t="s">
        <v>193</v>
      </c>
      <c r="E133" s="256" t="s">
        <v>1</v>
      </c>
      <c r="F133" s="257" t="s">
        <v>629</v>
      </c>
      <c r="G133" s="255"/>
      <c r="H133" s="258">
        <v>280.80000000000001</v>
      </c>
      <c r="I133" s="259"/>
      <c r="J133" s="255"/>
      <c r="K133" s="255"/>
      <c r="L133" s="260"/>
      <c r="M133" s="261"/>
      <c r="N133" s="262"/>
      <c r="O133" s="262"/>
      <c r="P133" s="262"/>
      <c r="Q133" s="262"/>
      <c r="R133" s="262"/>
      <c r="S133" s="262"/>
      <c r="T133" s="263"/>
      <c r="U133" s="13"/>
      <c r="V133" s="13"/>
      <c r="W133" s="13"/>
      <c r="X133" s="13"/>
      <c r="Y133" s="13"/>
      <c r="Z133" s="13"/>
      <c r="AA133" s="13"/>
      <c r="AB133" s="13"/>
      <c r="AC133" s="13"/>
      <c r="AD133" s="13"/>
      <c r="AE133" s="13"/>
      <c r="AT133" s="264" t="s">
        <v>193</v>
      </c>
      <c r="AU133" s="264" t="s">
        <v>21</v>
      </c>
      <c r="AV133" s="13" t="s">
        <v>21</v>
      </c>
      <c r="AW133" s="13" t="s">
        <v>38</v>
      </c>
      <c r="AX133" s="13" t="s">
        <v>81</v>
      </c>
      <c r="AY133" s="264" t="s">
        <v>159</v>
      </c>
    </row>
    <row r="134" s="14" customFormat="1">
      <c r="A134" s="14"/>
      <c r="B134" s="265"/>
      <c r="C134" s="266"/>
      <c r="D134" s="250" t="s">
        <v>193</v>
      </c>
      <c r="E134" s="267" t="s">
        <v>1</v>
      </c>
      <c r="F134" s="268" t="s">
        <v>195</v>
      </c>
      <c r="G134" s="266"/>
      <c r="H134" s="269">
        <v>280.80000000000001</v>
      </c>
      <c r="I134" s="270"/>
      <c r="J134" s="266"/>
      <c r="K134" s="266"/>
      <c r="L134" s="271"/>
      <c r="M134" s="272"/>
      <c r="N134" s="273"/>
      <c r="O134" s="273"/>
      <c r="P134" s="273"/>
      <c r="Q134" s="273"/>
      <c r="R134" s="273"/>
      <c r="S134" s="273"/>
      <c r="T134" s="274"/>
      <c r="U134" s="14"/>
      <c r="V134" s="14"/>
      <c r="W134" s="14"/>
      <c r="X134" s="14"/>
      <c r="Y134" s="14"/>
      <c r="Z134" s="14"/>
      <c r="AA134" s="14"/>
      <c r="AB134" s="14"/>
      <c r="AC134" s="14"/>
      <c r="AD134" s="14"/>
      <c r="AE134" s="14"/>
      <c r="AT134" s="275" t="s">
        <v>193</v>
      </c>
      <c r="AU134" s="275" t="s">
        <v>21</v>
      </c>
      <c r="AV134" s="14" t="s">
        <v>165</v>
      </c>
      <c r="AW134" s="14" t="s">
        <v>38</v>
      </c>
      <c r="AX134" s="14" t="s">
        <v>89</v>
      </c>
      <c r="AY134" s="275" t="s">
        <v>159</v>
      </c>
    </row>
    <row r="135" s="2" customFormat="1" ht="16.5" customHeight="1">
      <c r="A135" s="38"/>
      <c r="B135" s="39"/>
      <c r="C135" s="236" t="s">
        <v>201</v>
      </c>
      <c r="D135" s="236" t="s">
        <v>161</v>
      </c>
      <c r="E135" s="237" t="s">
        <v>630</v>
      </c>
      <c r="F135" s="238" t="s">
        <v>631</v>
      </c>
      <c r="G135" s="239" t="s">
        <v>204</v>
      </c>
      <c r="H135" s="240">
        <v>14.039999999999999</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632</v>
      </c>
    </row>
    <row r="136" s="2" customFormat="1" ht="24" customHeight="1">
      <c r="A136" s="38"/>
      <c r="B136" s="39"/>
      <c r="C136" s="236" t="s">
        <v>207</v>
      </c>
      <c r="D136" s="236" t="s">
        <v>161</v>
      </c>
      <c r="E136" s="237" t="s">
        <v>633</v>
      </c>
      <c r="F136" s="238" t="s">
        <v>634</v>
      </c>
      <c r="G136" s="239" t="s">
        <v>291</v>
      </c>
      <c r="H136" s="240">
        <v>28.079999999999998</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635</v>
      </c>
    </row>
    <row r="137" s="13" customFormat="1">
      <c r="A137" s="13"/>
      <c r="B137" s="254"/>
      <c r="C137" s="255"/>
      <c r="D137" s="250" t="s">
        <v>193</v>
      </c>
      <c r="E137" s="255"/>
      <c r="F137" s="257" t="s">
        <v>636</v>
      </c>
      <c r="G137" s="255"/>
      <c r="H137" s="258">
        <v>28.079999999999998</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193</v>
      </c>
      <c r="AU137" s="264" t="s">
        <v>21</v>
      </c>
      <c r="AV137" s="13" t="s">
        <v>21</v>
      </c>
      <c r="AW137" s="13" t="s">
        <v>4</v>
      </c>
      <c r="AX137" s="13" t="s">
        <v>89</v>
      </c>
      <c r="AY137" s="264" t="s">
        <v>159</v>
      </c>
    </row>
    <row r="138" s="2" customFormat="1" ht="24" customHeight="1">
      <c r="A138" s="38"/>
      <c r="B138" s="39"/>
      <c r="C138" s="236" t="s">
        <v>215</v>
      </c>
      <c r="D138" s="236" t="s">
        <v>161</v>
      </c>
      <c r="E138" s="237" t="s">
        <v>277</v>
      </c>
      <c r="F138" s="238" t="s">
        <v>278</v>
      </c>
      <c r="G138" s="239" t="s">
        <v>204</v>
      </c>
      <c r="H138" s="240">
        <v>9.3599999999999994</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637</v>
      </c>
    </row>
    <row r="139" s="13" customFormat="1">
      <c r="A139" s="13"/>
      <c r="B139" s="254"/>
      <c r="C139" s="255"/>
      <c r="D139" s="250" t="s">
        <v>193</v>
      </c>
      <c r="E139" s="256" t="s">
        <v>1</v>
      </c>
      <c r="F139" s="257" t="s">
        <v>638</v>
      </c>
      <c r="G139" s="255"/>
      <c r="H139" s="258">
        <v>9.3599999999999994</v>
      </c>
      <c r="I139" s="259"/>
      <c r="J139" s="255"/>
      <c r="K139" s="255"/>
      <c r="L139" s="260"/>
      <c r="M139" s="261"/>
      <c r="N139" s="262"/>
      <c r="O139" s="262"/>
      <c r="P139" s="262"/>
      <c r="Q139" s="262"/>
      <c r="R139" s="262"/>
      <c r="S139" s="262"/>
      <c r="T139" s="263"/>
      <c r="U139" s="13"/>
      <c r="V139" s="13"/>
      <c r="W139" s="13"/>
      <c r="X139" s="13"/>
      <c r="Y139" s="13"/>
      <c r="Z139" s="13"/>
      <c r="AA139" s="13"/>
      <c r="AB139" s="13"/>
      <c r="AC139" s="13"/>
      <c r="AD139" s="13"/>
      <c r="AE139" s="13"/>
      <c r="AT139" s="264" t="s">
        <v>193</v>
      </c>
      <c r="AU139" s="264" t="s">
        <v>21</v>
      </c>
      <c r="AV139" s="13" t="s">
        <v>21</v>
      </c>
      <c r="AW139" s="13" t="s">
        <v>38</v>
      </c>
      <c r="AX139" s="13" t="s">
        <v>81</v>
      </c>
      <c r="AY139" s="264" t="s">
        <v>159</v>
      </c>
    </row>
    <row r="140" s="2" customFormat="1" ht="16.5" customHeight="1">
      <c r="A140" s="38"/>
      <c r="B140" s="39"/>
      <c r="C140" s="276" t="s">
        <v>221</v>
      </c>
      <c r="D140" s="276" t="s">
        <v>288</v>
      </c>
      <c r="E140" s="277" t="s">
        <v>289</v>
      </c>
      <c r="F140" s="278" t="s">
        <v>290</v>
      </c>
      <c r="G140" s="279" t="s">
        <v>291</v>
      </c>
      <c r="H140" s="280">
        <v>18.719999999999999</v>
      </c>
      <c r="I140" s="281"/>
      <c r="J140" s="282">
        <f>ROUND(I140*H140,2)</f>
        <v>0</v>
      </c>
      <c r="K140" s="283"/>
      <c r="L140" s="284"/>
      <c r="M140" s="285" t="s">
        <v>1</v>
      </c>
      <c r="N140" s="286" t="s">
        <v>46</v>
      </c>
      <c r="O140" s="91"/>
      <c r="P140" s="246">
        <f>O140*H140</f>
        <v>0</v>
      </c>
      <c r="Q140" s="246">
        <v>1</v>
      </c>
      <c r="R140" s="246">
        <f>Q140*H140</f>
        <v>18.719999999999999</v>
      </c>
      <c r="S140" s="246">
        <v>0</v>
      </c>
      <c r="T140" s="247">
        <f>S140*H140</f>
        <v>0</v>
      </c>
      <c r="U140" s="38"/>
      <c r="V140" s="38"/>
      <c r="W140" s="38"/>
      <c r="X140" s="38"/>
      <c r="Y140" s="38"/>
      <c r="Z140" s="38"/>
      <c r="AA140" s="38"/>
      <c r="AB140" s="38"/>
      <c r="AC140" s="38"/>
      <c r="AD140" s="38"/>
      <c r="AE140" s="38"/>
      <c r="AR140" s="248" t="s">
        <v>201</v>
      </c>
      <c r="AT140" s="248" t="s">
        <v>288</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639</v>
      </c>
    </row>
    <row r="141" s="13" customFormat="1">
      <c r="A141" s="13"/>
      <c r="B141" s="254"/>
      <c r="C141" s="255"/>
      <c r="D141" s="250" t="s">
        <v>193</v>
      </c>
      <c r="E141" s="255"/>
      <c r="F141" s="257" t="s">
        <v>640</v>
      </c>
      <c r="G141" s="255"/>
      <c r="H141" s="258">
        <v>18.719999999999999</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193</v>
      </c>
      <c r="AU141" s="264" t="s">
        <v>21</v>
      </c>
      <c r="AV141" s="13" t="s">
        <v>21</v>
      </c>
      <c r="AW141" s="13" t="s">
        <v>4</v>
      </c>
      <c r="AX141" s="13" t="s">
        <v>89</v>
      </c>
      <c r="AY141" s="264" t="s">
        <v>159</v>
      </c>
    </row>
    <row r="142" s="2" customFormat="1" ht="24" customHeight="1">
      <c r="A142" s="38"/>
      <c r="B142" s="39"/>
      <c r="C142" s="236" t="s">
        <v>226</v>
      </c>
      <c r="D142" s="236" t="s">
        <v>161</v>
      </c>
      <c r="E142" s="237" t="s">
        <v>641</v>
      </c>
      <c r="F142" s="238" t="s">
        <v>642</v>
      </c>
      <c r="G142" s="239" t="s">
        <v>204</v>
      </c>
      <c r="H142" s="240">
        <v>3.7440000000000002</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643</v>
      </c>
    </row>
    <row r="143" s="13" customFormat="1">
      <c r="A143" s="13"/>
      <c r="B143" s="254"/>
      <c r="C143" s="255"/>
      <c r="D143" s="250" t="s">
        <v>193</v>
      </c>
      <c r="E143" s="256" t="s">
        <v>1</v>
      </c>
      <c r="F143" s="257" t="s">
        <v>644</v>
      </c>
      <c r="G143" s="255"/>
      <c r="H143" s="258">
        <v>3.7440000000000002</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21</v>
      </c>
      <c r="AV143" s="13" t="s">
        <v>21</v>
      </c>
      <c r="AW143" s="13" t="s">
        <v>38</v>
      </c>
      <c r="AX143" s="13" t="s">
        <v>81</v>
      </c>
      <c r="AY143" s="264" t="s">
        <v>159</v>
      </c>
    </row>
    <row r="144" s="2" customFormat="1" ht="16.5" customHeight="1">
      <c r="A144" s="38"/>
      <c r="B144" s="39"/>
      <c r="C144" s="276" t="s">
        <v>232</v>
      </c>
      <c r="D144" s="276" t="s">
        <v>288</v>
      </c>
      <c r="E144" s="277" t="s">
        <v>289</v>
      </c>
      <c r="F144" s="278" t="s">
        <v>290</v>
      </c>
      <c r="G144" s="279" t="s">
        <v>291</v>
      </c>
      <c r="H144" s="280">
        <v>7.4880000000000004</v>
      </c>
      <c r="I144" s="281"/>
      <c r="J144" s="282">
        <f>ROUND(I144*H144,2)</f>
        <v>0</v>
      </c>
      <c r="K144" s="283"/>
      <c r="L144" s="284"/>
      <c r="M144" s="285" t="s">
        <v>1</v>
      </c>
      <c r="N144" s="286" t="s">
        <v>46</v>
      </c>
      <c r="O144" s="91"/>
      <c r="P144" s="246">
        <f>O144*H144</f>
        <v>0</v>
      </c>
      <c r="Q144" s="246">
        <v>1</v>
      </c>
      <c r="R144" s="246">
        <f>Q144*H144</f>
        <v>7.4880000000000004</v>
      </c>
      <c r="S144" s="246">
        <v>0</v>
      </c>
      <c r="T144" s="247">
        <f>S144*H144</f>
        <v>0</v>
      </c>
      <c r="U144" s="38"/>
      <c r="V144" s="38"/>
      <c r="W144" s="38"/>
      <c r="X144" s="38"/>
      <c r="Y144" s="38"/>
      <c r="Z144" s="38"/>
      <c r="AA144" s="38"/>
      <c r="AB144" s="38"/>
      <c r="AC144" s="38"/>
      <c r="AD144" s="38"/>
      <c r="AE144" s="38"/>
      <c r="AR144" s="248" t="s">
        <v>201</v>
      </c>
      <c r="AT144" s="248" t="s">
        <v>288</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645</v>
      </c>
    </row>
    <row r="145" s="13" customFormat="1">
      <c r="A145" s="13"/>
      <c r="B145" s="254"/>
      <c r="C145" s="255"/>
      <c r="D145" s="250" t="s">
        <v>193</v>
      </c>
      <c r="E145" s="255"/>
      <c r="F145" s="257" t="s">
        <v>646</v>
      </c>
      <c r="G145" s="255"/>
      <c r="H145" s="258">
        <v>7.4880000000000004</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193</v>
      </c>
      <c r="AU145" s="264" t="s">
        <v>21</v>
      </c>
      <c r="AV145" s="13" t="s">
        <v>21</v>
      </c>
      <c r="AW145" s="13" t="s">
        <v>4</v>
      </c>
      <c r="AX145" s="13" t="s">
        <v>89</v>
      </c>
      <c r="AY145" s="264" t="s">
        <v>159</v>
      </c>
    </row>
    <row r="146" s="2" customFormat="1" ht="16.5" customHeight="1">
      <c r="A146" s="38"/>
      <c r="B146" s="39"/>
      <c r="C146" s="236" t="s">
        <v>239</v>
      </c>
      <c r="D146" s="236" t="s">
        <v>161</v>
      </c>
      <c r="E146" s="237" t="s">
        <v>647</v>
      </c>
      <c r="F146" s="238" t="s">
        <v>648</v>
      </c>
      <c r="G146" s="239" t="s">
        <v>229</v>
      </c>
      <c r="H146" s="240">
        <v>17</v>
      </c>
      <c r="I146" s="241"/>
      <c r="J146" s="242">
        <f>ROUND(I146*H146,2)</f>
        <v>0</v>
      </c>
      <c r="K146" s="243"/>
      <c r="L146" s="44"/>
      <c r="M146" s="244" t="s">
        <v>1</v>
      </c>
      <c r="N146" s="245" t="s">
        <v>46</v>
      </c>
      <c r="O146" s="91"/>
      <c r="P146" s="246">
        <f>O146*H146</f>
        <v>0</v>
      </c>
      <c r="Q146" s="246">
        <v>0</v>
      </c>
      <c r="R146" s="246">
        <f>Q146*H146</f>
        <v>0</v>
      </c>
      <c r="S146" s="246">
        <v>0.0054999999999999997</v>
      </c>
      <c r="T146" s="247">
        <f>S146*H146</f>
        <v>0.0935</v>
      </c>
      <c r="U146" s="38"/>
      <c r="V146" s="38"/>
      <c r="W146" s="38"/>
      <c r="X146" s="38"/>
      <c r="Y146" s="38"/>
      <c r="Z146" s="38"/>
      <c r="AA146" s="38"/>
      <c r="AB146" s="38"/>
      <c r="AC146" s="38"/>
      <c r="AD146" s="38"/>
      <c r="AE146" s="38"/>
      <c r="AR146" s="248" t="s">
        <v>165</v>
      </c>
      <c r="AT146" s="248" t="s">
        <v>161</v>
      </c>
      <c r="AU146" s="248" t="s">
        <v>21</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649</v>
      </c>
    </row>
    <row r="147" s="2" customFormat="1">
      <c r="A147" s="38"/>
      <c r="B147" s="39"/>
      <c r="C147" s="40"/>
      <c r="D147" s="250" t="s">
        <v>167</v>
      </c>
      <c r="E147" s="40"/>
      <c r="F147" s="251" t="s">
        <v>650</v>
      </c>
      <c r="G147" s="40"/>
      <c r="H147" s="40"/>
      <c r="I147" s="144"/>
      <c r="J147" s="40"/>
      <c r="K147" s="40"/>
      <c r="L147" s="44"/>
      <c r="M147" s="252"/>
      <c r="N147" s="253"/>
      <c r="O147" s="91"/>
      <c r="P147" s="91"/>
      <c r="Q147" s="91"/>
      <c r="R147" s="91"/>
      <c r="S147" s="91"/>
      <c r="T147" s="92"/>
      <c r="U147" s="38"/>
      <c r="V147" s="38"/>
      <c r="W147" s="38"/>
      <c r="X147" s="38"/>
      <c r="Y147" s="38"/>
      <c r="Z147" s="38"/>
      <c r="AA147" s="38"/>
      <c r="AB147" s="38"/>
      <c r="AC147" s="38"/>
      <c r="AD147" s="38"/>
      <c r="AE147" s="38"/>
      <c r="AT147" s="16" t="s">
        <v>167</v>
      </c>
      <c r="AU147" s="16" t="s">
        <v>21</v>
      </c>
    </row>
    <row r="148" s="12" customFormat="1" ht="22.8" customHeight="1">
      <c r="A148" s="12"/>
      <c r="B148" s="220"/>
      <c r="C148" s="221"/>
      <c r="D148" s="222" t="s">
        <v>80</v>
      </c>
      <c r="E148" s="234" t="s">
        <v>165</v>
      </c>
      <c r="F148" s="234" t="s">
        <v>365</v>
      </c>
      <c r="G148" s="221"/>
      <c r="H148" s="221"/>
      <c r="I148" s="224"/>
      <c r="J148" s="235">
        <f>BK148</f>
        <v>0</v>
      </c>
      <c r="K148" s="221"/>
      <c r="L148" s="226"/>
      <c r="M148" s="227"/>
      <c r="N148" s="228"/>
      <c r="O148" s="228"/>
      <c r="P148" s="229">
        <f>SUM(P149:P150)</f>
        <v>0</v>
      </c>
      <c r="Q148" s="228"/>
      <c r="R148" s="229">
        <f>SUM(R149:R150)</f>
        <v>1.7697607200000001</v>
      </c>
      <c r="S148" s="228"/>
      <c r="T148" s="230">
        <f>SUM(T149:T150)</f>
        <v>0</v>
      </c>
      <c r="U148" s="12"/>
      <c r="V148" s="12"/>
      <c r="W148" s="12"/>
      <c r="X148" s="12"/>
      <c r="Y148" s="12"/>
      <c r="Z148" s="12"/>
      <c r="AA148" s="12"/>
      <c r="AB148" s="12"/>
      <c r="AC148" s="12"/>
      <c r="AD148" s="12"/>
      <c r="AE148" s="12"/>
      <c r="AR148" s="231" t="s">
        <v>89</v>
      </c>
      <c r="AT148" s="232" t="s">
        <v>80</v>
      </c>
      <c r="AU148" s="232" t="s">
        <v>89</v>
      </c>
      <c r="AY148" s="231" t="s">
        <v>159</v>
      </c>
      <c r="BK148" s="233">
        <f>SUM(BK149:BK150)</f>
        <v>0</v>
      </c>
    </row>
    <row r="149" s="2" customFormat="1" ht="24" customHeight="1">
      <c r="A149" s="38"/>
      <c r="B149" s="39"/>
      <c r="C149" s="236" t="s">
        <v>8</v>
      </c>
      <c r="D149" s="236" t="s">
        <v>161</v>
      </c>
      <c r="E149" s="237" t="s">
        <v>651</v>
      </c>
      <c r="F149" s="238" t="s">
        <v>652</v>
      </c>
      <c r="G149" s="239" t="s">
        <v>204</v>
      </c>
      <c r="H149" s="240">
        <v>0.93600000000000005</v>
      </c>
      <c r="I149" s="241"/>
      <c r="J149" s="242">
        <f>ROUND(I149*H149,2)</f>
        <v>0</v>
      </c>
      <c r="K149" s="243"/>
      <c r="L149" s="44"/>
      <c r="M149" s="244" t="s">
        <v>1</v>
      </c>
      <c r="N149" s="245" t="s">
        <v>46</v>
      </c>
      <c r="O149" s="91"/>
      <c r="P149" s="246">
        <f>O149*H149</f>
        <v>0</v>
      </c>
      <c r="Q149" s="246">
        <v>1.8907700000000001</v>
      </c>
      <c r="R149" s="246">
        <f>Q149*H149</f>
        <v>1.7697607200000001</v>
      </c>
      <c r="S149" s="246">
        <v>0</v>
      </c>
      <c r="T149" s="247">
        <f>S149*H149</f>
        <v>0</v>
      </c>
      <c r="U149" s="38"/>
      <c r="V149" s="38"/>
      <c r="W149" s="38"/>
      <c r="X149" s="38"/>
      <c r="Y149" s="38"/>
      <c r="Z149" s="38"/>
      <c r="AA149" s="38"/>
      <c r="AB149" s="38"/>
      <c r="AC149" s="38"/>
      <c r="AD149" s="38"/>
      <c r="AE149" s="38"/>
      <c r="AR149" s="248" t="s">
        <v>165</v>
      </c>
      <c r="AT149" s="248" t="s">
        <v>161</v>
      </c>
      <c r="AU149" s="248" t="s">
        <v>21</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653</v>
      </c>
    </row>
    <row r="150" s="13" customFormat="1">
      <c r="A150" s="13"/>
      <c r="B150" s="254"/>
      <c r="C150" s="255"/>
      <c r="D150" s="250" t="s">
        <v>193</v>
      </c>
      <c r="E150" s="256" t="s">
        <v>1</v>
      </c>
      <c r="F150" s="257" t="s">
        <v>654</v>
      </c>
      <c r="G150" s="255"/>
      <c r="H150" s="258">
        <v>0.93600000000000005</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2" customFormat="1" ht="22.8" customHeight="1">
      <c r="A151" s="12"/>
      <c r="B151" s="220"/>
      <c r="C151" s="221"/>
      <c r="D151" s="222" t="s">
        <v>80</v>
      </c>
      <c r="E151" s="234" t="s">
        <v>201</v>
      </c>
      <c r="F151" s="234" t="s">
        <v>655</v>
      </c>
      <c r="G151" s="221"/>
      <c r="H151" s="221"/>
      <c r="I151" s="224"/>
      <c r="J151" s="235">
        <f>BK151</f>
        <v>0</v>
      </c>
      <c r="K151" s="221"/>
      <c r="L151" s="226"/>
      <c r="M151" s="227"/>
      <c r="N151" s="228"/>
      <c r="O151" s="228"/>
      <c r="P151" s="229">
        <f>SUM(P152:P163)</f>
        <v>0</v>
      </c>
      <c r="Q151" s="228"/>
      <c r="R151" s="229">
        <f>SUM(R152:R163)</f>
        <v>0.025656799999999997</v>
      </c>
      <c r="S151" s="228"/>
      <c r="T151" s="230">
        <f>SUM(T152:T163)</f>
        <v>0</v>
      </c>
      <c r="U151" s="12"/>
      <c r="V151" s="12"/>
      <c r="W151" s="12"/>
      <c r="X151" s="12"/>
      <c r="Y151" s="12"/>
      <c r="Z151" s="12"/>
      <c r="AA151" s="12"/>
      <c r="AB151" s="12"/>
      <c r="AC151" s="12"/>
      <c r="AD151" s="12"/>
      <c r="AE151" s="12"/>
      <c r="AR151" s="231" t="s">
        <v>89</v>
      </c>
      <c r="AT151" s="232" t="s">
        <v>80</v>
      </c>
      <c r="AU151" s="232" t="s">
        <v>89</v>
      </c>
      <c r="AY151" s="231" t="s">
        <v>159</v>
      </c>
      <c r="BK151" s="233">
        <f>SUM(BK152:BK163)</f>
        <v>0</v>
      </c>
    </row>
    <row r="152" s="2" customFormat="1" ht="24" customHeight="1">
      <c r="A152" s="38"/>
      <c r="B152" s="39"/>
      <c r="C152" s="236" t="s">
        <v>249</v>
      </c>
      <c r="D152" s="236" t="s">
        <v>161</v>
      </c>
      <c r="E152" s="237" t="s">
        <v>656</v>
      </c>
      <c r="F152" s="238" t="s">
        <v>657</v>
      </c>
      <c r="G152" s="239" t="s">
        <v>229</v>
      </c>
      <c r="H152" s="240">
        <v>15.6</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658</v>
      </c>
    </row>
    <row r="153" s="2" customFormat="1" ht="24" customHeight="1">
      <c r="A153" s="38"/>
      <c r="B153" s="39"/>
      <c r="C153" s="276" t="s">
        <v>253</v>
      </c>
      <c r="D153" s="276" t="s">
        <v>288</v>
      </c>
      <c r="E153" s="277" t="s">
        <v>659</v>
      </c>
      <c r="F153" s="278" t="s">
        <v>660</v>
      </c>
      <c r="G153" s="279" t="s">
        <v>229</v>
      </c>
      <c r="H153" s="280">
        <v>17.16</v>
      </c>
      <c r="I153" s="281"/>
      <c r="J153" s="282">
        <f>ROUND(I153*H153,2)</f>
        <v>0</v>
      </c>
      <c r="K153" s="283"/>
      <c r="L153" s="284"/>
      <c r="M153" s="285" t="s">
        <v>1</v>
      </c>
      <c r="N153" s="286" t="s">
        <v>46</v>
      </c>
      <c r="O153" s="91"/>
      <c r="P153" s="246">
        <f>O153*H153</f>
        <v>0</v>
      </c>
      <c r="Q153" s="246">
        <v>0.00042999999999999999</v>
      </c>
      <c r="R153" s="246">
        <f>Q153*H153</f>
        <v>0.0073787999999999996</v>
      </c>
      <c r="S153" s="246">
        <v>0</v>
      </c>
      <c r="T153" s="247">
        <f>S153*H153</f>
        <v>0</v>
      </c>
      <c r="U153" s="38"/>
      <c r="V153" s="38"/>
      <c r="W153" s="38"/>
      <c r="X153" s="38"/>
      <c r="Y153" s="38"/>
      <c r="Z153" s="38"/>
      <c r="AA153" s="38"/>
      <c r="AB153" s="38"/>
      <c r="AC153" s="38"/>
      <c r="AD153" s="38"/>
      <c r="AE153" s="38"/>
      <c r="AR153" s="248" t="s">
        <v>201</v>
      </c>
      <c r="AT153" s="248" t="s">
        <v>288</v>
      </c>
      <c r="AU153" s="248" t="s">
        <v>21</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661</v>
      </c>
    </row>
    <row r="154" s="13" customFormat="1">
      <c r="A154" s="13"/>
      <c r="B154" s="254"/>
      <c r="C154" s="255"/>
      <c r="D154" s="250" t="s">
        <v>193</v>
      </c>
      <c r="E154" s="255"/>
      <c r="F154" s="257" t="s">
        <v>662</v>
      </c>
      <c r="G154" s="255"/>
      <c r="H154" s="258">
        <v>17.16</v>
      </c>
      <c r="I154" s="259"/>
      <c r="J154" s="255"/>
      <c r="K154" s="255"/>
      <c r="L154" s="260"/>
      <c r="M154" s="261"/>
      <c r="N154" s="262"/>
      <c r="O154" s="262"/>
      <c r="P154" s="262"/>
      <c r="Q154" s="262"/>
      <c r="R154" s="262"/>
      <c r="S154" s="262"/>
      <c r="T154" s="263"/>
      <c r="U154" s="13"/>
      <c r="V154" s="13"/>
      <c r="W154" s="13"/>
      <c r="X154" s="13"/>
      <c r="Y154" s="13"/>
      <c r="Z154" s="13"/>
      <c r="AA154" s="13"/>
      <c r="AB154" s="13"/>
      <c r="AC154" s="13"/>
      <c r="AD154" s="13"/>
      <c r="AE154" s="13"/>
      <c r="AT154" s="264" t="s">
        <v>193</v>
      </c>
      <c r="AU154" s="264" t="s">
        <v>21</v>
      </c>
      <c r="AV154" s="13" t="s">
        <v>21</v>
      </c>
      <c r="AW154" s="13" t="s">
        <v>4</v>
      </c>
      <c r="AX154" s="13" t="s">
        <v>89</v>
      </c>
      <c r="AY154" s="264" t="s">
        <v>159</v>
      </c>
    </row>
    <row r="155" s="2" customFormat="1" ht="24" customHeight="1">
      <c r="A155" s="38"/>
      <c r="B155" s="39"/>
      <c r="C155" s="236" t="s">
        <v>258</v>
      </c>
      <c r="D155" s="236" t="s">
        <v>161</v>
      </c>
      <c r="E155" s="237" t="s">
        <v>663</v>
      </c>
      <c r="F155" s="238" t="s">
        <v>664</v>
      </c>
      <c r="G155" s="239" t="s">
        <v>176</v>
      </c>
      <c r="H155" s="240">
        <v>1</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665</v>
      </c>
    </row>
    <row r="156" s="2" customFormat="1" ht="24" customHeight="1">
      <c r="A156" s="38"/>
      <c r="B156" s="39"/>
      <c r="C156" s="276" t="s">
        <v>262</v>
      </c>
      <c r="D156" s="276" t="s">
        <v>288</v>
      </c>
      <c r="E156" s="277" t="s">
        <v>666</v>
      </c>
      <c r="F156" s="278" t="s">
        <v>667</v>
      </c>
      <c r="G156" s="279" t="s">
        <v>176</v>
      </c>
      <c r="H156" s="280">
        <v>1</v>
      </c>
      <c r="I156" s="281"/>
      <c r="J156" s="282">
        <f>ROUND(I156*H156,2)</f>
        <v>0</v>
      </c>
      <c r="K156" s="283"/>
      <c r="L156" s="284"/>
      <c r="M156" s="285" t="s">
        <v>1</v>
      </c>
      <c r="N156" s="286" t="s">
        <v>46</v>
      </c>
      <c r="O156" s="91"/>
      <c r="P156" s="246">
        <f>O156*H156</f>
        <v>0</v>
      </c>
      <c r="Q156" s="246">
        <v>0.0029399999999999999</v>
      </c>
      <c r="R156" s="246">
        <f>Q156*H156</f>
        <v>0.0029399999999999999</v>
      </c>
      <c r="S156" s="246">
        <v>0</v>
      </c>
      <c r="T156" s="247">
        <f>S156*H156</f>
        <v>0</v>
      </c>
      <c r="U156" s="38"/>
      <c r="V156" s="38"/>
      <c r="W156" s="38"/>
      <c r="X156" s="38"/>
      <c r="Y156" s="38"/>
      <c r="Z156" s="38"/>
      <c r="AA156" s="38"/>
      <c r="AB156" s="38"/>
      <c r="AC156" s="38"/>
      <c r="AD156" s="38"/>
      <c r="AE156" s="38"/>
      <c r="AR156" s="248" t="s">
        <v>201</v>
      </c>
      <c r="AT156" s="248" t="s">
        <v>288</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668</v>
      </c>
    </row>
    <row r="157" s="2" customFormat="1" ht="24" customHeight="1">
      <c r="A157" s="38"/>
      <c r="B157" s="39"/>
      <c r="C157" s="276" t="s">
        <v>266</v>
      </c>
      <c r="D157" s="276" t="s">
        <v>288</v>
      </c>
      <c r="E157" s="277" t="s">
        <v>669</v>
      </c>
      <c r="F157" s="278" t="s">
        <v>670</v>
      </c>
      <c r="G157" s="279" t="s">
        <v>176</v>
      </c>
      <c r="H157" s="280">
        <v>1</v>
      </c>
      <c r="I157" s="281"/>
      <c r="J157" s="282">
        <f>ROUND(I157*H157,2)</f>
        <v>0</v>
      </c>
      <c r="K157" s="283"/>
      <c r="L157" s="284"/>
      <c r="M157" s="285" t="s">
        <v>1</v>
      </c>
      <c r="N157" s="286" t="s">
        <v>46</v>
      </c>
      <c r="O157" s="91"/>
      <c r="P157" s="246">
        <f>O157*H157</f>
        <v>0</v>
      </c>
      <c r="Q157" s="246">
        <v>0.0035000000000000001</v>
      </c>
      <c r="R157" s="246">
        <f>Q157*H157</f>
        <v>0.0035000000000000001</v>
      </c>
      <c r="S157" s="246">
        <v>0</v>
      </c>
      <c r="T157" s="247">
        <f>S157*H157</f>
        <v>0</v>
      </c>
      <c r="U157" s="38"/>
      <c r="V157" s="38"/>
      <c r="W157" s="38"/>
      <c r="X157" s="38"/>
      <c r="Y157" s="38"/>
      <c r="Z157" s="38"/>
      <c r="AA157" s="38"/>
      <c r="AB157" s="38"/>
      <c r="AC157" s="38"/>
      <c r="AD157" s="38"/>
      <c r="AE157" s="38"/>
      <c r="AR157" s="248" t="s">
        <v>201</v>
      </c>
      <c r="AT157" s="248" t="s">
        <v>288</v>
      </c>
      <c r="AU157" s="248" t="s">
        <v>21</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671</v>
      </c>
    </row>
    <row r="158" s="2" customFormat="1" ht="24" customHeight="1">
      <c r="A158" s="38"/>
      <c r="B158" s="39"/>
      <c r="C158" s="236" t="s">
        <v>7</v>
      </c>
      <c r="D158" s="236" t="s">
        <v>161</v>
      </c>
      <c r="E158" s="237" t="s">
        <v>672</v>
      </c>
      <c r="F158" s="238" t="s">
        <v>673</v>
      </c>
      <c r="G158" s="239" t="s">
        <v>229</v>
      </c>
      <c r="H158" s="240">
        <v>15.6</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674</v>
      </c>
    </row>
    <row r="159" s="2" customFormat="1" ht="16.5" customHeight="1">
      <c r="A159" s="38"/>
      <c r="B159" s="39"/>
      <c r="C159" s="236" t="s">
        <v>276</v>
      </c>
      <c r="D159" s="236" t="s">
        <v>161</v>
      </c>
      <c r="E159" s="237" t="s">
        <v>675</v>
      </c>
      <c r="F159" s="238" t="s">
        <v>676</v>
      </c>
      <c r="G159" s="239" t="s">
        <v>229</v>
      </c>
      <c r="H159" s="240">
        <v>15.6</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677</v>
      </c>
    </row>
    <row r="160" s="2" customFormat="1" ht="16.5" customHeight="1">
      <c r="A160" s="38"/>
      <c r="B160" s="39"/>
      <c r="C160" s="236" t="s">
        <v>282</v>
      </c>
      <c r="D160" s="236" t="s">
        <v>161</v>
      </c>
      <c r="E160" s="237" t="s">
        <v>678</v>
      </c>
      <c r="F160" s="238" t="s">
        <v>679</v>
      </c>
      <c r="G160" s="239" t="s">
        <v>176</v>
      </c>
      <c r="H160" s="240">
        <v>1</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680</v>
      </c>
    </row>
    <row r="161" s="2" customFormat="1" ht="24" customHeight="1">
      <c r="A161" s="38"/>
      <c r="B161" s="39"/>
      <c r="C161" s="276" t="s">
        <v>287</v>
      </c>
      <c r="D161" s="276" t="s">
        <v>288</v>
      </c>
      <c r="E161" s="277" t="s">
        <v>681</v>
      </c>
      <c r="F161" s="278" t="s">
        <v>682</v>
      </c>
      <c r="G161" s="279" t="s">
        <v>176</v>
      </c>
      <c r="H161" s="280">
        <v>1</v>
      </c>
      <c r="I161" s="281"/>
      <c r="J161" s="282">
        <f>ROUND(I161*H161,2)</f>
        <v>0</v>
      </c>
      <c r="K161" s="283"/>
      <c r="L161" s="284"/>
      <c r="M161" s="285" t="s">
        <v>1</v>
      </c>
      <c r="N161" s="286" t="s">
        <v>46</v>
      </c>
      <c r="O161" s="91"/>
      <c r="P161" s="246">
        <f>O161*H161</f>
        <v>0</v>
      </c>
      <c r="Q161" s="246">
        <v>0.0068999999999999999</v>
      </c>
      <c r="R161" s="246">
        <f>Q161*H161</f>
        <v>0.0068999999999999999</v>
      </c>
      <c r="S161" s="246">
        <v>0</v>
      </c>
      <c r="T161" s="247">
        <f>S161*H161</f>
        <v>0</v>
      </c>
      <c r="U161" s="38"/>
      <c r="V161" s="38"/>
      <c r="W161" s="38"/>
      <c r="X161" s="38"/>
      <c r="Y161" s="38"/>
      <c r="Z161" s="38"/>
      <c r="AA161" s="38"/>
      <c r="AB161" s="38"/>
      <c r="AC161" s="38"/>
      <c r="AD161" s="38"/>
      <c r="AE161" s="38"/>
      <c r="AR161" s="248" t="s">
        <v>201</v>
      </c>
      <c r="AT161" s="248" t="s">
        <v>288</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683</v>
      </c>
    </row>
    <row r="162" s="2" customFormat="1" ht="16.5" customHeight="1">
      <c r="A162" s="38"/>
      <c r="B162" s="39"/>
      <c r="C162" s="236" t="s">
        <v>295</v>
      </c>
      <c r="D162" s="236" t="s">
        <v>161</v>
      </c>
      <c r="E162" s="237" t="s">
        <v>684</v>
      </c>
      <c r="F162" s="238" t="s">
        <v>685</v>
      </c>
      <c r="G162" s="239" t="s">
        <v>229</v>
      </c>
      <c r="H162" s="240">
        <v>18.600000000000001</v>
      </c>
      <c r="I162" s="241"/>
      <c r="J162" s="242">
        <f>ROUND(I162*H162,2)</f>
        <v>0</v>
      </c>
      <c r="K162" s="243"/>
      <c r="L162" s="44"/>
      <c r="M162" s="244" t="s">
        <v>1</v>
      </c>
      <c r="N162" s="245" t="s">
        <v>46</v>
      </c>
      <c r="O162" s="91"/>
      <c r="P162" s="246">
        <f>O162*H162</f>
        <v>0</v>
      </c>
      <c r="Q162" s="246">
        <v>0.00019000000000000001</v>
      </c>
      <c r="R162" s="246">
        <f>Q162*H162</f>
        <v>0.0035340000000000002</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686</v>
      </c>
    </row>
    <row r="163" s="2" customFormat="1" ht="16.5" customHeight="1">
      <c r="A163" s="38"/>
      <c r="B163" s="39"/>
      <c r="C163" s="236" t="s">
        <v>299</v>
      </c>
      <c r="D163" s="236" t="s">
        <v>161</v>
      </c>
      <c r="E163" s="237" t="s">
        <v>687</v>
      </c>
      <c r="F163" s="238" t="s">
        <v>688</v>
      </c>
      <c r="G163" s="239" t="s">
        <v>229</v>
      </c>
      <c r="H163" s="240">
        <v>15.6</v>
      </c>
      <c r="I163" s="241"/>
      <c r="J163" s="242">
        <f>ROUND(I163*H163,2)</f>
        <v>0</v>
      </c>
      <c r="K163" s="243"/>
      <c r="L163" s="44"/>
      <c r="M163" s="244" t="s">
        <v>1</v>
      </c>
      <c r="N163" s="245" t="s">
        <v>46</v>
      </c>
      <c r="O163" s="91"/>
      <c r="P163" s="246">
        <f>O163*H163</f>
        <v>0</v>
      </c>
      <c r="Q163" s="246">
        <v>9.0000000000000006E-05</v>
      </c>
      <c r="R163" s="246">
        <f>Q163*H163</f>
        <v>0.0014040000000000001</v>
      </c>
      <c r="S163" s="246">
        <v>0</v>
      </c>
      <c r="T163" s="247">
        <f>S163*H163</f>
        <v>0</v>
      </c>
      <c r="U163" s="38"/>
      <c r="V163" s="38"/>
      <c r="W163" s="38"/>
      <c r="X163" s="38"/>
      <c r="Y163" s="38"/>
      <c r="Z163" s="38"/>
      <c r="AA163" s="38"/>
      <c r="AB163" s="38"/>
      <c r="AC163" s="38"/>
      <c r="AD163" s="38"/>
      <c r="AE163" s="38"/>
      <c r="AR163" s="248" t="s">
        <v>165</v>
      </c>
      <c r="AT163" s="248" t="s">
        <v>161</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689</v>
      </c>
    </row>
    <row r="164" s="12" customFormat="1" ht="22.8" customHeight="1">
      <c r="A164" s="12"/>
      <c r="B164" s="220"/>
      <c r="C164" s="221"/>
      <c r="D164" s="222" t="s">
        <v>80</v>
      </c>
      <c r="E164" s="234" t="s">
        <v>601</v>
      </c>
      <c r="F164" s="234" t="s">
        <v>602</v>
      </c>
      <c r="G164" s="221"/>
      <c r="H164" s="221"/>
      <c r="I164" s="224"/>
      <c r="J164" s="235">
        <f>BK164</f>
        <v>0</v>
      </c>
      <c r="K164" s="221"/>
      <c r="L164" s="226"/>
      <c r="M164" s="227"/>
      <c r="N164" s="228"/>
      <c r="O164" s="228"/>
      <c r="P164" s="229">
        <f>P165</f>
        <v>0</v>
      </c>
      <c r="Q164" s="228"/>
      <c r="R164" s="229">
        <f>R165</f>
        <v>0</v>
      </c>
      <c r="S164" s="228"/>
      <c r="T164" s="230">
        <f>T165</f>
        <v>0</v>
      </c>
      <c r="U164" s="12"/>
      <c r="V164" s="12"/>
      <c r="W164" s="12"/>
      <c r="X164" s="12"/>
      <c r="Y164" s="12"/>
      <c r="Z164" s="12"/>
      <c r="AA164" s="12"/>
      <c r="AB164" s="12"/>
      <c r="AC164" s="12"/>
      <c r="AD164" s="12"/>
      <c r="AE164" s="12"/>
      <c r="AR164" s="231" t="s">
        <v>89</v>
      </c>
      <c r="AT164" s="232" t="s">
        <v>80</v>
      </c>
      <c r="AU164" s="232" t="s">
        <v>89</v>
      </c>
      <c r="AY164" s="231" t="s">
        <v>159</v>
      </c>
      <c r="BK164" s="233">
        <f>BK165</f>
        <v>0</v>
      </c>
    </row>
    <row r="165" s="2" customFormat="1" ht="24" customHeight="1">
      <c r="A165" s="38"/>
      <c r="B165" s="39"/>
      <c r="C165" s="236" t="s">
        <v>303</v>
      </c>
      <c r="D165" s="236" t="s">
        <v>161</v>
      </c>
      <c r="E165" s="237" t="s">
        <v>604</v>
      </c>
      <c r="F165" s="238" t="s">
        <v>605</v>
      </c>
      <c r="G165" s="239" t="s">
        <v>291</v>
      </c>
      <c r="H165" s="240">
        <v>28.042999999999999</v>
      </c>
      <c r="I165" s="241"/>
      <c r="J165" s="242">
        <f>ROUND(I165*H165,2)</f>
        <v>0</v>
      </c>
      <c r="K165" s="243"/>
      <c r="L165" s="44"/>
      <c r="M165" s="287" t="s">
        <v>1</v>
      </c>
      <c r="N165" s="288" t="s">
        <v>46</v>
      </c>
      <c r="O165" s="289"/>
      <c r="P165" s="290">
        <f>O165*H165</f>
        <v>0</v>
      </c>
      <c r="Q165" s="290">
        <v>0</v>
      </c>
      <c r="R165" s="290">
        <f>Q165*H165</f>
        <v>0</v>
      </c>
      <c r="S165" s="290">
        <v>0</v>
      </c>
      <c r="T165" s="291">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690</v>
      </c>
    </row>
    <row r="166" s="2" customFormat="1" ht="6.96" customHeight="1">
      <c r="A166" s="38"/>
      <c r="B166" s="66"/>
      <c r="C166" s="67"/>
      <c r="D166" s="67"/>
      <c r="E166" s="67"/>
      <c r="F166" s="67"/>
      <c r="G166" s="67"/>
      <c r="H166" s="67"/>
      <c r="I166" s="183"/>
      <c r="J166" s="67"/>
      <c r="K166" s="67"/>
      <c r="L166" s="44"/>
      <c r="M166" s="38"/>
      <c r="O166" s="38"/>
      <c r="P166" s="38"/>
      <c r="Q166" s="38"/>
      <c r="R166" s="38"/>
      <c r="S166" s="38"/>
      <c r="T166" s="38"/>
      <c r="U166" s="38"/>
      <c r="V166" s="38"/>
      <c r="W166" s="38"/>
      <c r="X166" s="38"/>
      <c r="Y166" s="38"/>
      <c r="Z166" s="38"/>
      <c r="AA166" s="38"/>
      <c r="AB166" s="38"/>
      <c r="AC166" s="38"/>
      <c r="AD166" s="38"/>
      <c r="AE166" s="38"/>
    </row>
  </sheetData>
  <sheetProtection sheet="1" autoFilter="0" formatColumns="0" formatRows="0" objects="1" scenarios="1" spinCount="100000" saltValue="6ybff9kIxhhkMHDXTIhGHQXlliR6lwy3kqn04DFblMLKC2Az5KU/+1otdDOV+XdJZYnNcRKAfmQ1n9fZ/sbuHQ==" hashValue="PsBsu1siOYhKikxp1OiqJTj/BHrby9ZP9s8n+puEqmXgalOoFW1v8fyZlzqlrmHPI5ZwhsoUzIFGsjp+B1w3ng==" algorithmName="SHA-512" password="CC35"/>
  <autoFilter ref="C120:K16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96</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691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ROUND((SUM(BE121:BE216)),  2)</f>
        <v>0</v>
      </c>
      <c r="G33" s="38"/>
      <c r="H33" s="38"/>
      <c r="I33" s="162">
        <v>0.20999999999999999</v>
      </c>
      <c r="J33" s="161">
        <f>ROUND(((SUM(BE121:BE216))*I33),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ROUND((SUM(BF121:BF216)),  2)</f>
        <v>0</v>
      </c>
      <c r="G34" s="38"/>
      <c r="H34" s="38"/>
      <c r="I34" s="162">
        <v>0.14999999999999999</v>
      </c>
      <c r="J34" s="161">
        <f>ROUND(((SUM(BF121:BF216))*I34),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ROUND((SUM(BG121:BG216)),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ROUND((SUM(BH121:BH216)),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ROUND((SUM(BI121:BI216)),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301-2 - SO 301-2 Stoka 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J162</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692</v>
      </c>
      <c r="E101" s="203"/>
      <c r="F101" s="203"/>
      <c r="G101" s="203"/>
      <c r="H101" s="203"/>
      <c r="I101" s="204"/>
      <c r="J101" s="205">
        <f>J210</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301-2 - SO 301-2 Stoka 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372.09603568</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P123+P154+P162</f>
        <v>0</v>
      </c>
      <c r="Q122" s="228"/>
      <c r="R122" s="229">
        <f>R123+R154+R162</f>
        <v>372.09603568</v>
      </c>
      <c r="S122" s="228"/>
      <c r="T122" s="230">
        <f>T123+T154+T162</f>
        <v>0</v>
      </c>
      <c r="U122" s="12"/>
      <c r="V122" s="12"/>
      <c r="W122" s="12"/>
      <c r="X122" s="12"/>
      <c r="Y122" s="12"/>
      <c r="Z122" s="12"/>
      <c r="AA122" s="12"/>
      <c r="AB122" s="12"/>
      <c r="AC122" s="12"/>
      <c r="AD122" s="12"/>
      <c r="AE122" s="12"/>
      <c r="AR122" s="231" t="s">
        <v>89</v>
      </c>
      <c r="AT122" s="232" t="s">
        <v>80</v>
      </c>
      <c r="AU122" s="232" t="s">
        <v>81</v>
      </c>
      <c r="AY122" s="231" t="s">
        <v>159</v>
      </c>
      <c r="BK122" s="233">
        <f>BK123+BK154+BK162</f>
        <v>0</v>
      </c>
    </row>
    <row r="123" s="12" customFormat="1" ht="22.8" customHeight="1">
      <c r="A123" s="12"/>
      <c r="B123" s="220"/>
      <c r="C123" s="221"/>
      <c r="D123" s="222" t="s">
        <v>80</v>
      </c>
      <c r="E123" s="234" t="s">
        <v>89</v>
      </c>
      <c r="F123" s="234" t="s">
        <v>611</v>
      </c>
      <c r="G123" s="221"/>
      <c r="H123" s="221"/>
      <c r="I123" s="224"/>
      <c r="J123" s="235">
        <f>BK123</f>
        <v>0</v>
      </c>
      <c r="K123" s="221"/>
      <c r="L123" s="226"/>
      <c r="M123" s="227"/>
      <c r="N123" s="228"/>
      <c r="O123" s="228"/>
      <c r="P123" s="229">
        <f>SUM(P124:P153)</f>
        <v>0</v>
      </c>
      <c r="Q123" s="228"/>
      <c r="R123" s="229">
        <f>SUM(R124:R153)</f>
        <v>279.88584159999999</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4" customHeight="1">
      <c r="A124" s="38"/>
      <c r="B124" s="39"/>
      <c r="C124" s="236" t="s">
        <v>89</v>
      </c>
      <c r="D124" s="236" t="s">
        <v>161</v>
      </c>
      <c r="E124" s="237" t="s">
        <v>612</v>
      </c>
      <c r="F124" s="238" t="s">
        <v>613</v>
      </c>
      <c r="G124" s="239" t="s">
        <v>204</v>
      </c>
      <c r="H124" s="240">
        <v>30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693</v>
      </c>
    </row>
    <row r="125" s="2" customFormat="1" ht="24" customHeight="1">
      <c r="A125" s="38"/>
      <c r="B125" s="39"/>
      <c r="C125" s="236" t="s">
        <v>21</v>
      </c>
      <c r="D125" s="236" t="s">
        <v>161</v>
      </c>
      <c r="E125" s="237" t="s">
        <v>615</v>
      </c>
      <c r="F125" s="238" t="s">
        <v>616</v>
      </c>
      <c r="G125" s="239" t="s">
        <v>204</v>
      </c>
      <c r="H125" s="240">
        <v>46.799999999999997</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694</v>
      </c>
    </row>
    <row r="126" s="13" customFormat="1">
      <c r="A126" s="13"/>
      <c r="B126" s="254"/>
      <c r="C126" s="255"/>
      <c r="D126" s="250" t="s">
        <v>193</v>
      </c>
      <c r="E126" s="256" t="s">
        <v>1</v>
      </c>
      <c r="F126" s="257" t="s">
        <v>695</v>
      </c>
      <c r="G126" s="255"/>
      <c r="H126" s="258">
        <v>46.799999999999997</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193</v>
      </c>
      <c r="AU126" s="264" t="s">
        <v>21</v>
      </c>
      <c r="AV126" s="13" t="s">
        <v>21</v>
      </c>
      <c r="AW126" s="13" t="s">
        <v>38</v>
      </c>
      <c r="AX126" s="13" t="s">
        <v>89</v>
      </c>
      <c r="AY126" s="264" t="s">
        <v>159</v>
      </c>
    </row>
    <row r="127" s="2" customFormat="1" ht="24" customHeight="1">
      <c r="A127" s="38"/>
      <c r="B127" s="39"/>
      <c r="C127" s="236" t="s">
        <v>173</v>
      </c>
      <c r="D127" s="236" t="s">
        <v>161</v>
      </c>
      <c r="E127" s="237" t="s">
        <v>696</v>
      </c>
      <c r="F127" s="238" t="s">
        <v>697</v>
      </c>
      <c r="G127" s="239" t="s">
        <v>204</v>
      </c>
      <c r="H127" s="240">
        <v>106.096</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698</v>
      </c>
    </row>
    <row r="128" s="13" customFormat="1">
      <c r="A128" s="13"/>
      <c r="B128" s="254"/>
      <c r="C128" s="255"/>
      <c r="D128" s="250" t="s">
        <v>193</v>
      </c>
      <c r="E128" s="256" t="s">
        <v>1</v>
      </c>
      <c r="F128" s="257" t="s">
        <v>699</v>
      </c>
      <c r="G128" s="255"/>
      <c r="H128" s="258">
        <v>106.096</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193</v>
      </c>
      <c r="AU128" s="264" t="s">
        <v>21</v>
      </c>
      <c r="AV128" s="13" t="s">
        <v>21</v>
      </c>
      <c r="AW128" s="13" t="s">
        <v>38</v>
      </c>
      <c r="AX128" s="13" t="s">
        <v>81</v>
      </c>
      <c r="AY128" s="264" t="s">
        <v>159</v>
      </c>
    </row>
    <row r="129" s="2" customFormat="1" ht="16.5" customHeight="1">
      <c r="A129" s="38"/>
      <c r="B129" s="39"/>
      <c r="C129" s="236" t="s">
        <v>165</v>
      </c>
      <c r="D129" s="236" t="s">
        <v>161</v>
      </c>
      <c r="E129" s="237" t="s">
        <v>619</v>
      </c>
      <c r="F129" s="238" t="s">
        <v>620</v>
      </c>
      <c r="G129" s="239" t="s">
        <v>164</v>
      </c>
      <c r="H129" s="240">
        <v>421.24000000000001</v>
      </c>
      <c r="I129" s="241"/>
      <c r="J129" s="242">
        <f>ROUND(I129*H129,2)</f>
        <v>0</v>
      </c>
      <c r="K129" s="243"/>
      <c r="L129" s="44"/>
      <c r="M129" s="244" t="s">
        <v>1</v>
      </c>
      <c r="N129" s="245" t="s">
        <v>46</v>
      </c>
      <c r="O129" s="91"/>
      <c r="P129" s="246">
        <f>O129*H129</f>
        <v>0</v>
      </c>
      <c r="Q129" s="246">
        <v>0.00084000000000000003</v>
      </c>
      <c r="R129" s="246">
        <f>Q129*H129</f>
        <v>0.35384160000000003</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700</v>
      </c>
    </row>
    <row r="130" s="13" customFormat="1">
      <c r="A130" s="13"/>
      <c r="B130" s="254"/>
      <c r="C130" s="255"/>
      <c r="D130" s="250" t="s">
        <v>193</v>
      </c>
      <c r="E130" s="256" t="s">
        <v>1</v>
      </c>
      <c r="F130" s="257" t="s">
        <v>701</v>
      </c>
      <c r="G130" s="255"/>
      <c r="H130" s="258">
        <v>265.24000000000001</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193</v>
      </c>
      <c r="AU130" s="264" t="s">
        <v>21</v>
      </c>
      <c r="AV130" s="13" t="s">
        <v>21</v>
      </c>
      <c r="AW130" s="13" t="s">
        <v>38</v>
      </c>
      <c r="AX130" s="13" t="s">
        <v>81</v>
      </c>
      <c r="AY130" s="264" t="s">
        <v>159</v>
      </c>
    </row>
    <row r="131" s="13" customFormat="1">
      <c r="A131" s="13"/>
      <c r="B131" s="254"/>
      <c r="C131" s="255"/>
      <c r="D131" s="250" t="s">
        <v>193</v>
      </c>
      <c r="E131" s="256" t="s">
        <v>1</v>
      </c>
      <c r="F131" s="257" t="s">
        <v>702</v>
      </c>
      <c r="G131" s="255"/>
      <c r="H131" s="258">
        <v>156</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193</v>
      </c>
      <c r="AU131" s="264" t="s">
        <v>21</v>
      </c>
      <c r="AV131" s="13" t="s">
        <v>21</v>
      </c>
      <c r="AW131" s="13" t="s">
        <v>38</v>
      </c>
      <c r="AX131" s="13" t="s">
        <v>81</v>
      </c>
      <c r="AY131" s="264" t="s">
        <v>159</v>
      </c>
    </row>
    <row r="132" s="2" customFormat="1" ht="24" customHeight="1">
      <c r="A132" s="38"/>
      <c r="B132" s="39"/>
      <c r="C132" s="236" t="s">
        <v>183</v>
      </c>
      <c r="D132" s="236" t="s">
        <v>161</v>
      </c>
      <c r="E132" s="237" t="s">
        <v>623</v>
      </c>
      <c r="F132" s="238" t="s">
        <v>624</v>
      </c>
      <c r="G132" s="239" t="s">
        <v>164</v>
      </c>
      <c r="H132" s="240">
        <v>421.24000000000001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703</v>
      </c>
    </row>
    <row r="133" s="2" customFormat="1" ht="24" customHeight="1">
      <c r="A133" s="38"/>
      <c r="B133" s="39"/>
      <c r="C133" s="236" t="s">
        <v>188</v>
      </c>
      <c r="D133" s="236" t="s">
        <v>161</v>
      </c>
      <c r="E133" s="237" t="s">
        <v>263</v>
      </c>
      <c r="F133" s="238" t="s">
        <v>264</v>
      </c>
      <c r="G133" s="239" t="s">
        <v>204</v>
      </c>
      <c r="H133" s="240">
        <v>152.89599999999999</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704</v>
      </c>
    </row>
    <row r="134" s="13" customFormat="1">
      <c r="A134" s="13"/>
      <c r="B134" s="254"/>
      <c r="C134" s="255"/>
      <c r="D134" s="250" t="s">
        <v>193</v>
      </c>
      <c r="E134" s="256" t="s">
        <v>1</v>
      </c>
      <c r="F134" s="257" t="s">
        <v>705</v>
      </c>
      <c r="G134" s="255"/>
      <c r="H134" s="258">
        <v>152.89599999999999</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193</v>
      </c>
      <c r="AU134" s="264" t="s">
        <v>21</v>
      </c>
      <c r="AV134" s="13" t="s">
        <v>21</v>
      </c>
      <c r="AW134" s="13" t="s">
        <v>38</v>
      </c>
      <c r="AX134" s="13" t="s">
        <v>89</v>
      </c>
      <c r="AY134" s="264" t="s">
        <v>159</v>
      </c>
    </row>
    <row r="135" s="2" customFormat="1" ht="24" customHeight="1">
      <c r="A135" s="38"/>
      <c r="B135" s="39"/>
      <c r="C135" s="236" t="s">
        <v>196</v>
      </c>
      <c r="D135" s="236" t="s">
        <v>161</v>
      </c>
      <c r="E135" s="237" t="s">
        <v>267</v>
      </c>
      <c r="F135" s="238" t="s">
        <v>268</v>
      </c>
      <c r="G135" s="239" t="s">
        <v>204</v>
      </c>
      <c r="H135" s="240">
        <v>152.89599999999999</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706</v>
      </c>
    </row>
    <row r="136" s="2" customFormat="1" ht="24" customHeight="1">
      <c r="A136" s="38"/>
      <c r="B136" s="39"/>
      <c r="C136" s="236" t="s">
        <v>201</v>
      </c>
      <c r="D136" s="236" t="s">
        <v>161</v>
      </c>
      <c r="E136" s="237" t="s">
        <v>272</v>
      </c>
      <c r="F136" s="238" t="s">
        <v>273</v>
      </c>
      <c r="G136" s="239" t="s">
        <v>204</v>
      </c>
      <c r="H136" s="240">
        <v>3057.9200000000001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707</v>
      </c>
    </row>
    <row r="137" s="13" customFormat="1">
      <c r="A137" s="13"/>
      <c r="B137" s="254"/>
      <c r="C137" s="255"/>
      <c r="D137" s="250" t="s">
        <v>193</v>
      </c>
      <c r="E137" s="256" t="s">
        <v>1</v>
      </c>
      <c r="F137" s="257" t="s">
        <v>708</v>
      </c>
      <c r="G137" s="255"/>
      <c r="H137" s="258">
        <v>3057.9200000000001</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193</v>
      </c>
      <c r="AU137" s="264" t="s">
        <v>21</v>
      </c>
      <c r="AV137" s="13" t="s">
        <v>21</v>
      </c>
      <c r="AW137" s="13" t="s">
        <v>38</v>
      </c>
      <c r="AX137" s="13" t="s">
        <v>81</v>
      </c>
      <c r="AY137" s="264" t="s">
        <v>159</v>
      </c>
    </row>
    <row r="138" s="14" customFormat="1">
      <c r="A138" s="14"/>
      <c r="B138" s="265"/>
      <c r="C138" s="266"/>
      <c r="D138" s="250" t="s">
        <v>193</v>
      </c>
      <c r="E138" s="267" t="s">
        <v>1</v>
      </c>
      <c r="F138" s="268" t="s">
        <v>195</v>
      </c>
      <c r="G138" s="266"/>
      <c r="H138" s="269">
        <v>3057.9200000000001</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193</v>
      </c>
      <c r="AU138" s="275" t="s">
        <v>21</v>
      </c>
      <c r="AV138" s="14" t="s">
        <v>165</v>
      </c>
      <c r="AW138" s="14" t="s">
        <v>38</v>
      </c>
      <c r="AX138" s="14" t="s">
        <v>89</v>
      </c>
      <c r="AY138" s="275" t="s">
        <v>159</v>
      </c>
    </row>
    <row r="139" s="2" customFormat="1" ht="16.5" customHeight="1">
      <c r="A139" s="38"/>
      <c r="B139" s="39"/>
      <c r="C139" s="236" t="s">
        <v>207</v>
      </c>
      <c r="D139" s="236" t="s">
        <v>161</v>
      </c>
      <c r="E139" s="237" t="s">
        <v>630</v>
      </c>
      <c r="F139" s="238" t="s">
        <v>631</v>
      </c>
      <c r="G139" s="239" t="s">
        <v>204</v>
      </c>
      <c r="H139" s="240">
        <v>152.89599999999999</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709</v>
      </c>
    </row>
    <row r="140" s="2" customFormat="1" ht="24" customHeight="1">
      <c r="A140" s="38"/>
      <c r="B140" s="39"/>
      <c r="C140" s="236" t="s">
        <v>215</v>
      </c>
      <c r="D140" s="236" t="s">
        <v>161</v>
      </c>
      <c r="E140" s="237" t="s">
        <v>633</v>
      </c>
      <c r="F140" s="238" t="s">
        <v>634</v>
      </c>
      <c r="G140" s="239" t="s">
        <v>291</v>
      </c>
      <c r="H140" s="240">
        <v>305.79199999999997</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710</v>
      </c>
    </row>
    <row r="141" s="13" customFormat="1">
      <c r="A141" s="13"/>
      <c r="B141" s="254"/>
      <c r="C141" s="255"/>
      <c r="D141" s="250" t="s">
        <v>193</v>
      </c>
      <c r="E141" s="255"/>
      <c r="F141" s="257" t="s">
        <v>711</v>
      </c>
      <c r="G141" s="255"/>
      <c r="H141" s="258">
        <v>305.79199999999997</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193</v>
      </c>
      <c r="AU141" s="264" t="s">
        <v>21</v>
      </c>
      <c r="AV141" s="13" t="s">
        <v>21</v>
      </c>
      <c r="AW141" s="13" t="s">
        <v>4</v>
      </c>
      <c r="AX141" s="13" t="s">
        <v>89</v>
      </c>
      <c r="AY141" s="264" t="s">
        <v>159</v>
      </c>
    </row>
    <row r="142" s="2" customFormat="1" ht="24" customHeight="1">
      <c r="A142" s="38"/>
      <c r="B142" s="39"/>
      <c r="C142" s="236" t="s">
        <v>221</v>
      </c>
      <c r="D142" s="236" t="s">
        <v>161</v>
      </c>
      <c r="E142" s="237" t="s">
        <v>277</v>
      </c>
      <c r="F142" s="238" t="s">
        <v>278</v>
      </c>
      <c r="G142" s="239" t="s">
        <v>204</v>
      </c>
      <c r="H142" s="240">
        <v>93.855999999999995</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712</v>
      </c>
    </row>
    <row r="143" s="13" customFormat="1">
      <c r="A143" s="13"/>
      <c r="B143" s="254"/>
      <c r="C143" s="255"/>
      <c r="D143" s="250" t="s">
        <v>193</v>
      </c>
      <c r="E143" s="256" t="s">
        <v>1</v>
      </c>
      <c r="F143" s="257" t="s">
        <v>713</v>
      </c>
      <c r="G143" s="255"/>
      <c r="H143" s="258">
        <v>29.640000000000001</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21</v>
      </c>
      <c r="AV143" s="13" t="s">
        <v>21</v>
      </c>
      <c r="AW143" s="13" t="s">
        <v>38</v>
      </c>
      <c r="AX143" s="13" t="s">
        <v>81</v>
      </c>
      <c r="AY143" s="264" t="s">
        <v>159</v>
      </c>
    </row>
    <row r="144" s="13" customFormat="1">
      <c r="A144" s="13"/>
      <c r="B144" s="254"/>
      <c r="C144" s="255"/>
      <c r="D144" s="250" t="s">
        <v>193</v>
      </c>
      <c r="E144" s="256" t="s">
        <v>1</v>
      </c>
      <c r="F144" s="257" t="s">
        <v>714</v>
      </c>
      <c r="G144" s="255"/>
      <c r="H144" s="258">
        <v>64.215999999999994</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193</v>
      </c>
      <c r="AU144" s="264" t="s">
        <v>21</v>
      </c>
      <c r="AV144" s="13" t="s">
        <v>21</v>
      </c>
      <c r="AW144" s="13" t="s">
        <v>38</v>
      </c>
      <c r="AX144" s="13" t="s">
        <v>81</v>
      </c>
      <c r="AY144" s="264" t="s">
        <v>159</v>
      </c>
    </row>
    <row r="145" s="2" customFormat="1" ht="16.5" customHeight="1">
      <c r="A145" s="38"/>
      <c r="B145" s="39"/>
      <c r="C145" s="276" t="s">
        <v>226</v>
      </c>
      <c r="D145" s="276" t="s">
        <v>288</v>
      </c>
      <c r="E145" s="277" t="s">
        <v>289</v>
      </c>
      <c r="F145" s="278" t="s">
        <v>290</v>
      </c>
      <c r="G145" s="279" t="s">
        <v>291</v>
      </c>
      <c r="H145" s="280">
        <v>187.71199999999999</v>
      </c>
      <c r="I145" s="281"/>
      <c r="J145" s="282">
        <f>ROUND(I145*H145,2)</f>
        <v>0</v>
      </c>
      <c r="K145" s="283"/>
      <c r="L145" s="284"/>
      <c r="M145" s="285" t="s">
        <v>1</v>
      </c>
      <c r="N145" s="286" t="s">
        <v>46</v>
      </c>
      <c r="O145" s="91"/>
      <c r="P145" s="246">
        <f>O145*H145</f>
        <v>0</v>
      </c>
      <c r="Q145" s="246">
        <v>1</v>
      </c>
      <c r="R145" s="246">
        <f>Q145*H145</f>
        <v>187.71199999999999</v>
      </c>
      <c r="S145" s="246">
        <v>0</v>
      </c>
      <c r="T145" s="247">
        <f>S145*H145</f>
        <v>0</v>
      </c>
      <c r="U145" s="38"/>
      <c r="V145" s="38"/>
      <c r="W145" s="38"/>
      <c r="X145" s="38"/>
      <c r="Y145" s="38"/>
      <c r="Z145" s="38"/>
      <c r="AA145" s="38"/>
      <c r="AB145" s="38"/>
      <c r="AC145" s="38"/>
      <c r="AD145" s="38"/>
      <c r="AE145" s="38"/>
      <c r="AR145" s="248" t="s">
        <v>201</v>
      </c>
      <c r="AT145" s="248" t="s">
        <v>288</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715</v>
      </c>
    </row>
    <row r="146" s="13" customFormat="1">
      <c r="A146" s="13"/>
      <c r="B146" s="254"/>
      <c r="C146" s="255"/>
      <c r="D146" s="250" t="s">
        <v>193</v>
      </c>
      <c r="E146" s="255"/>
      <c r="F146" s="257" t="s">
        <v>716</v>
      </c>
      <c r="G146" s="255"/>
      <c r="H146" s="258">
        <v>187.71199999999999</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193</v>
      </c>
      <c r="AU146" s="264" t="s">
        <v>21</v>
      </c>
      <c r="AV146" s="13" t="s">
        <v>21</v>
      </c>
      <c r="AW146" s="13" t="s">
        <v>4</v>
      </c>
      <c r="AX146" s="13" t="s">
        <v>89</v>
      </c>
      <c r="AY146" s="264" t="s">
        <v>159</v>
      </c>
    </row>
    <row r="147" s="2" customFormat="1" ht="24" customHeight="1">
      <c r="A147" s="38"/>
      <c r="B147" s="39"/>
      <c r="C147" s="236" t="s">
        <v>232</v>
      </c>
      <c r="D147" s="236" t="s">
        <v>161</v>
      </c>
      <c r="E147" s="237" t="s">
        <v>641</v>
      </c>
      <c r="F147" s="238" t="s">
        <v>642</v>
      </c>
      <c r="G147" s="239" t="s">
        <v>204</v>
      </c>
      <c r="H147" s="240">
        <v>45.909999999999997</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717</v>
      </c>
    </row>
    <row r="148" s="13" customFormat="1">
      <c r="A148" s="13"/>
      <c r="B148" s="254"/>
      <c r="C148" s="255"/>
      <c r="D148" s="250" t="s">
        <v>193</v>
      </c>
      <c r="E148" s="256" t="s">
        <v>1</v>
      </c>
      <c r="F148" s="257" t="s">
        <v>718</v>
      </c>
      <c r="G148" s="255"/>
      <c r="H148" s="258">
        <v>14.039999999999999</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38</v>
      </c>
      <c r="AX148" s="13" t="s">
        <v>81</v>
      </c>
      <c r="AY148" s="264" t="s">
        <v>159</v>
      </c>
    </row>
    <row r="149" s="13" customFormat="1">
      <c r="A149" s="13"/>
      <c r="B149" s="254"/>
      <c r="C149" s="255"/>
      <c r="D149" s="250" t="s">
        <v>193</v>
      </c>
      <c r="E149" s="256" t="s">
        <v>1</v>
      </c>
      <c r="F149" s="257" t="s">
        <v>719</v>
      </c>
      <c r="G149" s="255"/>
      <c r="H149" s="258">
        <v>36.295999999999999</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193</v>
      </c>
      <c r="AU149" s="264" t="s">
        <v>21</v>
      </c>
      <c r="AV149" s="13" t="s">
        <v>21</v>
      </c>
      <c r="AW149" s="13" t="s">
        <v>38</v>
      </c>
      <c r="AX149" s="13" t="s">
        <v>81</v>
      </c>
      <c r="AY149" s="264" t="s">
        <v>159</v>
      </c>
    </row>
    <row r="150" s="13" customFormat="1">
      <c r="A150" s="13"/>
      <c r="B150" s="254"/>
      <c r="C150" s="255"/>
      <c r="D150" s="250" t="s">
        <v>193</v>
      </c>
      <c r="E150" s="256" t="s">
        <v>1</v>
      </c>
      <c r="F150" s="257" t="s">
        <v>720</v>
      </c>
      <c r="G150" s="255"/>
      <c r="H150" s="258">
        <v>-0.93600000000000005</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3" customFormat="1">
      <c r="A151" s="13"/>
      <c r="B151" s="254"/>
      <c r="C151" s="255"/>
      <c r="D151" s="250" t="s">
        <v>193</v>
      </c>
      <c r="E151" s="256" t="s">
        <v>1</v>
      </c>
      <c r="F151" s="257" t="s">
        <v>721</v>
      </c>
      <c r="G151" s="255"/>
      <c r="H151" s="258">
        <v>-3.4900000000000002</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193</v>
      </c>
      <c r="AU151" s="264" t="s">
        <v>21</v>
      </c>
      <c r="AV151" s="13" t="s">
        <v>21</v>
      </c>
      <c r="AW151" s="13" t="s">
        <v>38</v>
      </c>
      <c r="AX151" s="13" t="s">
        <v>81</v>
      </c>
      <c r="AY151" s="264" t="s">
        <v>159</v>
      </c>
    </row>
    <row r="152" s="2" customFormat="1" ht="16.5" customHeight="1">
      <c r="A152" s="38"/>
      <c r="B152" s="39"/>
      <c r="C152" s="276" t="s">
        <v>239</v>
      </c>
      <c r="D152" s="276" t="s">
        <v>288</v>
      </c>
      <c r="E152" s="277" t="s">
        <v>289</v>
      </c>
      <c r="F152" s="278" t="s">
        <v>290</v>
      </c>
      <c r="G152" s="279" t="s">
        <v>291</v>
      </c>
      <c r="H152" s="280">
        <v>91.819999999999993</v>
      </c>
      <c r="I152" s="281"/>
      <c r="J152" s="282">
        <f>ROUND(I152*H152,2)</f>
        <v>0</v>
      </c>
      <c r="K152" s="283"/>
      <c r="L152" s="284"/>
      <c r="M152" s="285" t="s">
        <v>1</v>
      </c>
      <c r="N152" s="286" t="s">
        <v>46</v>
      </c>
      <c r="O152" s="91"/>
      <c r="P152" s="246">
        <f>O152*H152</f>
        <v>0</v>
      </c>
      <c r="Q152" s="246">
        <v>1</v>
      </c>
      <c r="R152" s="246">
        <f>Q152*H152</f>
        <v>91.819999999999993</v>
      </c>
      <c r="S152" s="246">
        <v>0</v>
      </c>
      <c r="T152" s="247">
        <f>S152*H152</f>
        <v>0</v>
      </c>
      <c r="U152" s="38"/>
      <c r="V152" s="38"/>
      <c r="W152" s="38"/>
      <c r="X152" s="38"/>
      <c r="Y152" s="38"/>
      <c r="Z152" s="38"/>
      <c r="AA152" s="38"/>
      <c r="AB152" s="38"/>
      <c r="AC152" s="38"/>
      <c r="AD152" s="38"/>
      <c r="AE152" s="38"/>
      <c r="AR152" s="248" t="s">
        <v>201</v>
      </c>
      <c r="AT152" s="248" t="s">
        <v>288</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722</v>
      </c>
    </row>
    <row r="153" s="13" customFormat="1">
      <c r="A153" s="13"/>
      <c r="B153" s="254"/>
      <c r="C153" s="255"/>
      <c r="D153" s="250" t="s">
        <v>193</v>
      </c>
      <c r="E153" s="255"/>
      <c r="F153" s="257" t="s">
        <v>723</v>
      </c>
      <c r="G153" s="255"/>
      <c r="H153" s="258">
        <v>91.819999999999993</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193</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SUM(P155:P161)</f>
        <v>0</v>
      </c>
      <c r="Q154" s="228"/>
      <c r="R154" s="229">
        <f>SUM(R155:R161)</f>
        <v>17.090262080000002</v>
      </c>
      <c r="S154" s="228"/>
      <c r="T154" s="230">
        <f>SUM(T155:T161)</f>
        <v>0</v>
      </c>
      <c r="U154" s="12"/>
      <c r="V154" s="12"/>
      <c r="W154" s="12"/>
      <c r="X154" s="12"/>
      <c r="Y154" s="12"/>
      <c r="Z154" s="12"/>
      <c r="AA154" s="12"/>
      <c r="AB154" s="12"/>
      <c r="AC154" s="12"/>
      <c r="AD154" s="12"/>
      <c r="AE154" s="12"/>
      <c r="AR154" s="231" t="s">
        <v>89</v>
      </c>
      <c r="AT154" s="232" t="s">
        <v>80</v>
      </c>
      <c r="AU154" s="232" t="s">
        <v>89</v>
      </c>
      <c r="AY154" s="231" t="s">
        <v>159</v>
      </c>
      <c r="BK154" s="233">
        <f>SUM(BK155:BK161)</f>
        <v>0</v>
      </c>
    </row>
    <row r="155" s="2" customFormat="1" ht="24" customHeight="1">
      <c r="A155" s="38"/>
      <c r="B155" s="39"/>
      <c r="C155" s="236" t="s">
        <v>8</v>
      </c>
      <c r="D155" s="236" t="s">
        <v>161</v>
      </c>
      <c r="E155" s="237" t="s">
        <v>651</v>
      </c>
      <c r="F155" s="238" t="s">
        <v>652</v>
      </c>
      <c r="G155" s="239" t="s">
        <v>204</v>
      </c>
      <c r="H155" s="240">
        <v>8.7040000000000006</v>
      </c>
      <c r="I155" s="241"/>
      <c r="J155" s="242">
        <f>ROUND(I155*H155,2)</f>
        <v>0</v>
      </c>
      <c r="K155" s="243"/>
      <c r="L155" s="44"/>
      <c r="M155" s="244" t="s">
        <v>1</v>
      </c>
      <c r="N155" s="245" t="s">
        <v>46</v>
      </c>
      <c r="O155" s="91"/>
      <c r="P155" s="246">
        <f>O155*H155</f>
        <v>0</v>
      </c>
      <c r="Q155" s="246">
        <v>1.8907700000000001</v>
      </c>
      <c r="R155" s="246">
        <f>Q155*H155</f>
        <v>16.457262080000003</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724</v>
      </c>
    </row>
    <row r="156" s="13" customFormat="1">
      <c r="A156" s="13"/>
      <c r="B156" s="254"/>
      <c r="C156" s="255"/>
      <c r="D156" s="250" t="s">
        <v>193</v>
      </c>
      <c r="E156" s="256" t="s">
        <v>1</v>
      </c>
      <c r="F156" s="257" t="s">
        <v>725</v>
      </c>
      <c r="G156" s="255"/>
      <c r="H156" s="258">
        <v>3.1200000000000001</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193</v>
      </c>
      <c r="AU156" s="264" t="s">
        <v>21</v>
      </c>
      <c r="AV156" s="13" t="s">
        <v>21</v>
      </c>
      <c r="AW156" s="13" t="s">
        <v>38</v>
      </c>
      <c r="AX156" s="13" t="s">
        <v>81</v>
      </c>
      <c r="AY156" s="264" t="s">
        <v>159</v>
      </c>
    </row>
    <row r="157" s="13" customFormat="1">
      <c r="A157" s="13"/>
      <c r="B157" s="254"/>
      <c r="C157" s="255"/>
      <c r="D157" s="250" t="s">
        <v>193</v>
      </c>
      <c r="E157" s="256" t="s">
        <v>1</v>
      </c>
      <c r="F157" s="257" t="s">
        <v>726</v>
      </c>
      <c r="G157" s="255"/>
      <c r="H157" s="258">
        <v>5.5839999999999996</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193</v>
      </c>
      <c r="AU157" s="264" t="s">
        <v>21</v>
      </c>
      <c r="AV157" s="13" t="s">
        <v>21</v>
      </c>
      <c r="AW157" s="13" t="s">
        <v>38</v>
      </c>
      <c r="AX157" s="13" t="s">
        <v>81</v>
      </c>
      <c r="AY157" s="264" t="s">
        <v>159</v>
      </c>
    </row>
    <row r="158" s="2" customFormat="1" ht="16.5" customHeight="1">
      <c r="A158" s="38"/>
      <c r="B158" s="39"/>
      <c r="C158" s="236" t="s">
        <v>249</v>
      </c>
      <c r="D158" s="236" t="s">
        <v>161</v>
      </c>
      <c r="E158" s="237" t="s">
        <v>727</v>
      </c>
      <c r="F158" s="238" t="s">
        <v>728</v>
      </c>
      <c r="G158" s="239" t="s">
        <v>176</v>
      </c>
      <c r="H158" s="240">
        <v>10</v>
      </c>
      <c r="I158" s="241"/>
      <c r="J158" s="242">
        <f>ROUND(I158*H158,2)</f>
        <v>0</v>
      </c>
      <c r="K158" s="243"/>
      <c r="L158" s="44"/>
      <c r="M158" s="244" t="s">
        <v>1</v>
      </c>
      <c r="N158" s="245" t="s">
        <v>46</v>
      </c>
      <c r="O158" s="91"/>
      <c r="P158" s="246">
        <f>O158*H158</f>
        <v>0</v>
      </c>
      <c r="Q158" s="246">
        <v>0.0066</v>
      </c>
      <c r="R158" s="246">
        <f>Q158*H158</f>
        <v>0.066000000000000003</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729</v>
      </c>
    </row>
    <row r="159" s="2" customFormat="1" ht="24" customHeight="1">
      <c r="A159" s="38"/>
      <c r="B159" s="39"/>
      <c r="C159" s="276" t="s">
        <v>253</v>
      </c>
      <c r="D159" s="276" t="s">
        <v>288</v>
      </c>
      <c r="E159" s="277" t="s">
        <v>730</v>
      </c>
      <c r="F159" s="278" t="s">
        <v>731</v>
      </c>
      <c r="G159" s="279" t="s">
        <v>176</v>
      </c>
      <c r="H159" s="280">
        <v>4</v>
      </c>
      <c r="I159" s="281"/>
      <c r="J159" s="282">
        <f>ROUND(I159*H159,2)</f>
        <v>0</v>
      </c>
      <c r="K159" s="283"/>
      <c r="L159" s="284"/>
      <c r="M159" s="285" t="s">
        <v>1</v>
      </c>
      <c r="N159" s="286" t="s">
        <v>46</v>
      </c>
      <c r="O159" s="91"/>
      <c r="P159" s="246">
        <f>O159*H159</f>
        <v>0</v>
      </c>
      <c r="Q159" s="246">
        <v>0.050999999999999997</v>
      </c>
      <c r="R159" s="246">
        <f>Q159*H159</f>
        <v>0.20399999999999999</v>
      </c>
      <c r="S159" s="246">
        <v>0</v>
      </c>
      <c r="T159" s="247">
        <f>S159*H159</f>
        <v>0</v>
      </c>
      <c r="U159" s="38"/>
      <c r="V159" s="38"/>
      <c r="W159" s="38"/>
      <c r="X159" s="38"/>
      <c r="Y159" s="38"/>
      <c r="Z159" s="38"/>
      <c r="AA159" s="38"/>
      <c r="AB159" s="38"/>
      <c r="AC159" s="38"/>
      <c r="AD159" s="38"/>
      <c r="AE159" s="38"/>
      <c r="AR159" s="248" t="s">
        <v>201</v>
      </c>
      <c r="AT159" s="248" t="s">
        <v>288</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732</v>
      </c>
    </row>
    <row r="160" s="2" customFormat="1" ht="24" customHeight="1">
      <c r="A160" s="38"/>
      <c r="B160" s="39"/>
      <c r="C160" s="276" t="s">
        <v>258</v>
      </c>
      <c r="D160" s="276" t="s">
        <v>288</v>
      </c>
      <c r="E160" s="277" t="s">
        <v>733</v>
      </c>
      <c r="F160" s="278" t="s">
        <v>734</v>
      </c>
      <c r="G160" s="279" t="s">
        <v>176</v>
      </c>
      <c r="H160" s="280">
        <v>3</v>
      </c>
      <c r="I160" s="281"/>
      <c r="J160" s="282">
        <f>ROUND(I160*H160,2)</f>
        <v>0</v>
      </c>
      <c r="K160" s="283"/>
      <c r="L160" s="284"/>
      <c r="M160" s="285" t="s">
        <v>1</v>
      </c>
      <c r="N160" s="286" t="s">
        <v>46</v>
      </c>
      <c r="O160" s="91"/>
      <c r="P160" s="246">
        <f>O160*H160</f>
        <v>0</v>
      </c>
      <c r="Q160" s="246">
        <v>0.040000000000000001</v>
      </c>
      <c r="R160" s="246">
        <f>Q160*H160</f>
        <v>0.12</v>
      </c>
      <c r="S160" s="246">
        <v>0</v>
      </c>
      <c r="T160" s="247">
        <f>S160*H160</f>
        <v>0</v>
      </c>
      <c r="U160" s="38"/>
      <c r="V160" s="38"/>
      <c r="W160" s="38"/>
      <c r="X160" s="38"/>
      <c r="Y160" s="38"/>
      <c r="Z160" s="38"/>
      <c r="AA160" s="38"/>
      <c r="AB160" s="38"/>
      <c r="AC160" s="38"/>
      <c r="AD160" s="38"/>
      <c r="AE160" s="38"/>
      <c r="AR160" s="248" t="s">
        <v>201</v>
      </c>
      <c r="AT160" s="248" t="s">
        <v>288</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735</v>
      </c>
    </row>
    <row r="161" s="2" customFormat="1" ht="24" customHeight="1">
      <c r="A161" s="38"/>
      <c r="B161" s="39"/>
      <c r="C161" s="276" t="s">
        <v>262</v>
      </c>
      <c r="D161" s="276" t="s">
        <v>288</v>
      </c>
      <c r="E161" s="277" t="s">
        <v>736</v>
      </c>
      <c r="F161" s="278" t="s">
        <v>737</v>
      </c>
      <c r="G161" s="279" t="s">
        <v>176</v>
      </c>
      <c r="H161" s="280">
        <v>3</v>
      </c>
      <c r="I161" s="281"/>
      <c r="J161" s="282">
        <f>ROUND(I161*H161,2)</f>
        <v>0</v>
      </c>
      <c r="K161" s="283"/>
      <c r="L161" s="284"/>
      <c r="M161" s="285" t="s">
        <v>1</v>
      </c>
      <c r="N161" s="286" t="s">
        <v>46</v>
      </c>
      <c r="O161" s="91"/>
      <c r="P161" s="246">
        <f>O161*H161</f>
        <v>0</v>
      </c>
      <c r="Q161" s="246">
        <v>0.081000000000000003</v>
      </c>
      <c r="R161" s="246">
        <f>Q161*H161</f>
        <v>0.24299999999999999</v>
      </c>
      <c r="S161" s="246">
        <v>0</v>
      </c>
      <c r="T161" s="247">
        <f>S161*H161</f>
        <v>0</v>
      </c>
      <c r="U161" s="38"/>
      <c r="V161" s="38"/>
      <c r="W161" s="38"/>
      <c r="X161" s="38"/>
      <c r="Y161" s="38"/>
      <c r="Z161" s="38"/>
      <c r="AA161" s="38"/>
      <c r="AB161" s="38"/>
      <c r="AC161" s="38"/>
      <c r="AD161" s="38"/>
      <c r="AE161" s="38"/>
      <c r="AR161" s="248" t="s">
        <v>201</v>
      </c>
      <c r="AT161" s="248" t="s">
        <v>288</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738</v>
      </c>
    </row>
    <row r="162" s="12" customFormat="1" ht="22.8" customHeight="1">
      <c r="A162" s="12"/>
      <c r="B162" s="220"/>
      <c r="C162" s="221"/>
      <c r="D162" s="222" t="s">
        <v>80</v>
      </c>
      <c r="E162" s="234" t="s">
        <v>201</v>
      </c>
      <c r="F162" s="234" t="s">
        <v>655</v>
      </c>
      <c r="G162" s="221"/>
      <c r="H162" s="221"/>
      <c r="I162" s="224"/>
      <c r="J162" s="235">
        <f>BK162</f>
        <v>0</v>
      </c>
      <c r="K162" s="221"/>
      <c r="L162" s="226"/>
      <c r="M162" s="227"/>
      <c r="N162" s="228"/>
      <c r="O162" s="228"/>
      <c r="P162" s="229">
        <f>P163+SUM(P164:P210)</f>
        <v>0</v>
      </c>
      <c r="Q162" s="228"/>
      <c r="R162" s="229">
        <f>R163+SUM(R164:R210)</f>
        <v>75.119932000000006</v>
      </c>
      <c r="S162" s="228"/>
      <c r="T162" s="230">
        <f>T163+SUM(T164:T210)</f>
        <v>0</v>
      </c>
      <c r="U162" s="12"/>
      <c r="V162" s="12"/>
      <c r="W162" s="12"/>
      <c r="X162" s="12"/>
      <c r="Y162" s="12"/>
      <c r="Z162" s="12"/>
      <c r="AA162" s="12"/>
      <c r="AB162" s="12"/>
      <c r="AC162" s="12"/>
      <c r="AD162" s="12"/>
      <c r="AE162" s="12"/>
      <c r="AR162" s="231" t="s">
        <v>89</v>
      </c>
      <c r="AT162" s="232" t="s">
        <v>80</v>
      </c>
      <c r="AU162" s="232" t="s">
        <v>89</v>
      </c>
      <c r="AY162" s="231" t="s">
        <v>159</v>
      </c>
      <c r="BK162" s="233">
        <f>BK163+SUM(BK164:BK210)</f>
        <v>0</v>
      </c>
    </row>
    <row r="163" s="2" customFormat="1" ht="24" customHeight="1">
      <c r="A163" s="38"/>
      <c r="B163" s="39"/>
      <c r="C163" s="236" t="s">
        <v>266</v>
      </c>
      <c r="D163" s="236" t="s">
        <v>161</v>
      </c>
      <c r="E163" s="237" t="s">
        <v>739</v>
      </c>
      <c r="F163" s="238" t="s">
        <v>740</v>
      </c>
      <c r="G163" s="239" t="s">
        <v>229</v>
      </c>
      <c r="H163" s="240">
        <v>20</v>
      </c>
      <c r="I163" s="241"/>
      <c r="J163" s="242">
        <f>ROUND(I163*H163,2)</f>
        <v>0</v>
      </c>
      <c r="K163" s="243"/>
      <c r="L163" s="44"/>
      <c r="M163" s="244" t="s">
        <v>1</v>
      </c>
      <c r="N163" s="245" t="s">
        <v>46</v>
      </c>
      <c r="O163" s="91"/>
      <c r="P163" s="246">
        <f>O163*H163</f>
        <v>0</v>
      </c>
      <c r="Q163" s="246">
        <v>1.0000000000000001E-05</v>
      </c>
      <c r="R163" s="246">
        <f>Q163*H163</f>
        <v>0.00020000000000000001</v>
      </c>
      <c r="S163" s="246">
        <v>0</v>
      </c>
      <c r="T163" s="247">
        <f>S163*H163</f>
        <v>0</v>
      </c>
      <c r="U163" s="38"/>
      <c r="V163" s="38"/>
      <c r="W163" s="38"/>
      <c r="X163" s="38"/>
      <c r="Y163" s="38"/>
      <c r="Z163" s="38"/>
      <c r="AA163" s="38"/>
      <c r="AB163" s="38"/>
      <c r="AC163" s="38"/>
      <c r="AD163" s="38"/>
      <c r="AE163" s="38"/>
      <c r="AR163" s="248" t="s">
        <v>165</v>
      </c>
      <c r="AT163" s="248" t="s">
        <v>161</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741</v>
      </c>
    </row>
    <row r="164" s="2" customFormat="1" ht="24" customHeight="1">
      <c r="A164" s="38"/>
      <c r="B164" s="39"/>
      <c r="C164" s="276" t="s">
        <v>7</v>
      </c>
      <c r="D164" s="276" t="s">
        <v>288</v>
      </c>
      <c r="E164" s="277" t="s">
        <v>742</v>
      </c>
      <c r="F164" s="278" t="s">
        <v>743</v>
      </c>
      <c r="G164" s="279" t="s">
        <v>229</v>
      </c>
      <c r="H164" s="280">
        <v>20</v>
      </c>
      <c r="I164" s="281"/>
      <c r="J164" s="282">
        <f>ROUND(I164*H164,2)</f>
        <v>0</v>
      </c>
      <c r="K164" s="283"/>
      <c r="L164" s="284"/>
      <c r="M164" s="285" t="s">
        <v>1</v>
      </c>
      <c r="N164" s="286" t="s">
        <v>46</v>
      </c>
      <c r="O164" s="91"/>
      <c r="P164" s="246">
        <f>O164*H164</f>
        <v>0</v>
      </c>
      <c r="Q164" s="246">
        <v>0.0014</v>
      </c>
      <c r="R164" s="246">
        <f>Q164*H164</f>
        <v>0.028000000000000001</v>
      </c>
      <c r="S164" s="246">
        <v>0</v>
      </c>
      <c r="T164" s="247">
        <f>S164*H164</f>
        <v>0</v>
      </c>
      <c r="U164" s="38"/>
      <c r="V164" s="38"/>
      <c r="W164" s="38"/>
      <c r="X164" s="38"/>
      <c r="Y164" s="38"/>
      <c r="Z164" s="38"/>
      <c r="AA164" s="38"/>
      <c r="AB164" s="38"/>
      <c r="AC164" s="38"/>
      <c r="AD164" s="38"/>
      <c r="AE164" s="38"/>
      <c r="AR164" s="248" t="s">
        <v>201</v>
      </c>
      <c r="AT164" s="248" t="s">
        <v>288</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744</v>
      </c>
    </row>
    <row r="165" s="2" customFormat="1" ht="24" customHeight="1">
      <c r="A165" s="38"/>
      <c r="B165" s="39"/>
      <c r="C165" s="236" t="s">
        <v>276</v>
      </c>
      <c r="D165" s="236" t="s">
        <v>161</v>
      </c>
      <c r="E165" s="237" t="s">
        <v>745</v>
      </c>
      <c r="F165" s="238" t="s">
        <v>746</v>
      </c>
      <c r="G165" s="239" t="s">
        <v>229</v>
      </c>
      <c r="H165" s="240">
        <v>52</v>
      </c>
      <c r="I165" s="241"/>
      <c r="J165" s="242">
        <f>ROUND(I165*H165,2)</f>
        <v>0</v>
      </c>
      <c r="K165" s="243"/>
      <c r="L165" s="44"/>
      <c r="M165" s="244" t="s">
        <v>1</v>
      </c>
      <c r="N165" s="245" t="s">
        <v>46</v>
      </c>
      <c r="O165" s="91"/>
      <c r="P165" s="246">
        <f>O165*H165</f>
        <v>0</v>
      </c>
      <c r="Q165" s="246">
        <v>1.0000000000000001E-05</v>
      </c>
      <c r="R165" s="246">
        <f>Q165*H165</f>
        <v>0.00052000000000000006</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747</v>
      </c>
    </row>
    <row r="166" s="2" customFormat="1" ht="24" customHeight="1">
      <c r="A166" s="38"/>
      <c r="B166" s="39"/>
      <c r="C166" s="276" t="s">
        <v>282</v>
      </c>
      <c r="D166" s="276" t="s">
        <v>288</v>
      </c>
      <c r="E166" s="277" t="s">
        <v>748</v>
      </c>
      <c r="F166" s="278" t="s">
        <v>749</v>
      </c>
      <c r="G166" s="279" t="s">
        <v>176</v>
      </c>
      <c r="H166" s="280">
        <v>19.800000000000001</v>
      </c>
      <c r="I166" s="281"/>
      <c r="J166" s="282">
        <f>ROUND(I166*H166,2)</f>
        <v>0</v>
      </c>
      <c r="K166" s="283"/>
      <c r="L166" s="284"/>
      <c r="M166" s="285" t="s">
        <v>1</v>
      </c>
      <c r="N166" s="286" t="s">
        <v>46</v>
      </c>
      <c r="O166" s="91"/>
      <c r="P166" s="246">
        <f>O166*H166</f>
        <v>0</v>
      </c>
      <c r="Q166" s="246">
        <v>0.0064999999999999997</v>
      </c>
      <c r="R166" s="246">
        <f>Q166*H166</f>
        <v>0.12870000000000001</v>
      </c>
      <c r="S166" s="246">
        <v>0</v>
      </c>
      <c r="T166" s="247">
        <f>S166*H166</f>
        <v>0</v>
      </c>
      <c r="U166" s="38"/>
      <c r="V166" s="38"/>
      <c r="W166" s="38"/>
      <c r="X166" s="38"/>
      <c r="Y166" s="38"/>
      <c r="Z166" s="38"/>
      <c r="AA166" s="38"/>
      <c r="AB166" s="38"/>
      <c r="AC166" s="38"/>
      <c r="AD166" s="38"/>
      <c r="AE166" s="38"/>
      <c r="AR166" s="248" t="s">
        <v>201</v>
      </c>
      <c r="AT166" s="248" t="s">
        <v>288</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750</v>
      </c>
    </row>
    <row r="167" s="13" customFormat="1">
      <c r="A167" s="13"/>
      <c r="B167" s="254"/>
      <c r="C167" s="255"/>
      <c r="D167" s="250" t="s">
        <v>193</v>
      </c>
      <c r="E167" s="255"/>
      <c r="F167" s="257" t="s">
        <v>751</v>
      </c>
      <c r="G167" s="255"/>
      <c r="H167" s="258">
        <v>19.800000000000001</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193</v>
      </c>
      <c r="AU167" s="264" t="s">
        <v>21</v>
      </c>
      <c r="AV167" s="13" t="s">
        <v>21</v>
      </c>
      <c r="AW167" s="13" t="s">
        <v>4</v>
      </c>
      <c r="AX167" s="13" t="s">
        <v>89</v>
      </c>
      <c r="AY167" s="264" t="s">
        <v>159</v>
      </c>
    </row>
    <row r="168" s="2" customFormat="1" ht="24" customHeight="1">
      <c r="A168" s="38"/>
      <c r="B168" s="39"/>
      <c r="C168" s="236" t="s">
        <v>287</v>
      </c>
      <c r="D168" s="236" t="s">
        <v>161</v>
      </c>
      <c r="E168" s="237" t="s">
        <v>752</v>
      </c>
      <c r="F168" s="238" t="s">
        <v>753</v>
      </c>
      <c r="G168" s="239" t="s">
        <v>229</v>
      </c>
      <c r="H168" s="240">
        <v>70</v>
      </c>
      <c r="I168" s="241"/>
      <c r="J168" s="242">
        <f>ROUND(I168*H168,2)</f>
        <v>0</v>
      </c>
      <c r="K168" s="243"/>
      <c r="L168" s="44"/>
      <c r="M168" s="244" t="s">
        <v>1</v>
      </c>
      <c r="N168" s="245" t="s">
        <v>46</v>
      </c>
      <c r="O168" s="91"/>
      <c r="P168" s="246">
        <f>O168*H168</f>
        <v>0</v>
      </c>
      <c r="Q168" s="246">
        <v>2.0000000000000002E-05</v>
      </c>
      <c r="R168" s="246">
        <f>Q168*H168</f>
        <v>0.0014000000000000002</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754</v>
      </c>
    </row>
    <row r="169" s="2" customFormat="1" ht="24" customHeight="1">
      <c r="A169" s="38"/>
      <c r="B169" s="39"/>
      <c r="C169" s="276" t="s">
        <v>295</v>
      </c>
      <c r="D169" s="276" t="s">
        <v>288</v>
      </c>
      <c r="E169" s="277" t="s">
        <v>755</v>
      </c>
      <c r="F169" s="278" t="s">
        <v>756</v>
      </c>
      <c r="G169" s="279" t="s">
        <v>176</v>
      </c>
      <c r="H169" s="280">
        <v>15</v>
      </c>
      <c r="I169" s="281"/>
      <c r="J169" s="282">
        <f>ROUND(I169*H169,2)</f>
        <v>0</v>
      </c>
      <c r="K169" s="283"/>
      <c r="L169" s="284"/>
      <c r="M169" s="285" t="s">
        <v>1</v>
      </c>
      <c r="N169" s="286" t="s">
        <v>46</v>
      </c>
      <c r="O169" s="91"/>
      <c r="P169" s="246">
        <f>O169*H169</f>
        <v>0</v>
      </c>
      <c r="Q169" s="246">
        <v>0.025600000000000001</v>
      </c>
      <c r="R169" s="246">
        <f>Q169*H169</f>
        <v>0.38400000000000001</v>
      </c>
      <c r="S169" s="246">
        <v>0</v>
      </c>
      <c r="T169" s="247">
        <f>S169*H169</f>
        <v>0</v>
      </c>
      <c r="U169" s="38"/>
      <c r="V169" s="38"/>
      <c r="W169" s="38"/>
      <c r="X169" s="38"/>
      <c r="Y169" s="38"/>
      <c r="Z169" s="38"/>
      <c r="AA169" s="38"/>
      <c r="AB169" s="38"/>
      <c r="AC169" s="38"/>
      <c r="AD169" s="38"/>
      <c r="AE169" s="38"/>
      <c r="AR169" s="248" t="s">
        <v>201</v>
      </c>
      <c r="AT169" s="248" t="s">
        <v>288</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757</v>
      </c>
    </row>
    <row r="170" s="13" customFormat="1">
      <c r="A170" s="13"/>
      <c r="B170" s="254"/>
      <c r="C170" s="255"/>
      <c r="D170" s="250" t="s">
        <v>193</v>
      </c>
      <c r="E170" s="255"/>
      <c r="F170" s="257" t="s">
        <v>758</v>
      </c>
      <c r="G170" s="255"/>
      <c r="H170" s="258">
        <v>15</v>
      </c>
      <c r="I170" s="259"/>
      <c r="J170" s="255"/>
      <c r="K170" s="255"/>
      <c r="L170" s="260"/>
      <c r="M170" s="261"/>
      <c r="N170" s="262"/>
      <c r="O170" s="262"/>
      <c r="P170" s="262"/>
      <c r="Q170" s="262"/>
      <c r="R170" s="262"/>
      <c r="S170" s="262"/>
      <c r="T170" s="263"/>
      <c r="U170" s="13"/>
      <c r="V170" s="13"/>
      <c r="W170" s="13"/>
      <c r="X170" s="13"/>
      <c r="Y170" s="13"/>
      <c r="Z170" s="13"/>
      <c r="AA170" s="13"/>
      <c r="AB170" s="13"/>
      <c r="AC170" s="13"/>
      <c r="AD170" s="13"/>
      <c r="AE170" s="13"/>
      <c r="AT170" s="264" t="s">
        <v>193</v>
      </c>
      <c r="AU170" s="264" t="s">
        <v>21</v>
      </c>
      <c r="AV170" s="13" t="s">
        <v>21</v>
      </c>
      <c r="AW170" s="13" t="s">
        <v>4</v>
      </c>
      <c r="AX170" s="13" t="s">
        <v>89</v>
      </c>
      <c r="AY170" s="264" t="s">
        <v>159</v>
      </c>
    </row>
    <row r="171" s="2" customFormat="1" ht="24" customHeight="1">
      <c r="A171" s="38"/>
      <c r="B171" s="39"/>
      <c r="C171" s="236" t="s">
        <v>299</v>
      </c>
      <c r="D171" s="236" t="s">
        <v>161</v>
      </c>
      <c r="E171" s="237" t="s">
        <v>759</v>
      </c>
      <c r="F171" s="238" t="s">
        <v>760</v>
      </c>
      <c r="G171" s="239" t="s">
        <v>176</v>
      </c>
      <c r="H171" s="240">
        <v>4</v>
      </c>
      <c r="I171" s="241"/>
      <c r="J171" s="242">
        <f>ROUND(I171*H171,2)</f>
        <v>0</v>
      </c>
      <c r="K171" s="243"/>
      <c r="L171" s="44"/>
      <c r="M171" s="244" t="s">
        <v>1</v>
      </c>
      <c r="N171" s="245" t="s">
        <v>46</v>
      </c>
      <c r="O171" s="91"/>
      <c r="P171" s="246">
        <f>O171*H171</f>
        <v>0</v>
      </c>
      <c r="Q171" s="246">
        <v>8.0000000000000007E-05</v>
      </c>
      <c r="R171" s="246">
        <f>Q171*H171</f>
        <v>0.00032000000000000003</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761</v>
      </c>
    </row>
    <row r="172" s="2" customFormat="1" ht="16.5" customHeight="1">
      <c r="A172" s="38"/>
      <c r="B172" s="39"/>
      <c r="C172" s="276" t="s">
        <v>303</v>
      </c>
      <c r="D172" s="276" t="s">
        <v>288</v>
      </c>
      <c r="E172" s="277" t="s">
        <v>762</v>
      </c>
      <c r="F172" s="278" t="s">
        <v>763</v>
      </c>
      <c r="G172" s="279" t="s">
        <v>176</v>
      </c>
      <c r="H172" s="280">
        <v>4</v>
      </c>
      <c r="I172" s="281"/>
      <c r="J172" s="282">
        <f>ROUND(I172*H172,2)</f>
        <v>0</v>
      </c>
      <c r="K172" s="283"/>
      <c r="L172" s="284"/>
      <c r="M172" s="285" t="s">
        <v>1</v>
      </c>
      <c r="N172" s="286" t="s">
        <v>46</v>
      </c>
      <c r="O172" s="91"/>
      <c r="P172" s="246">
        <f>O172*H172</f>
        <v>0</v>
      </c>
      <c r="Q172" s="246">
        <v>0.00062</v>
      </c>
      <c r="R172" s="246">
        <f>Q172*H172</f>
        <v>0.00248</v>
      </c>
      <c r="S172" s="246">
        <v>0</v>
      </c>
      <c r="T172" s="247">
        <f>S172*H172</f>
        <v>0</v>
      </c>
      <c r="U172" s="38"/>
      <c r="V172" s="38"/>
      <c r="W172" s="38"/>
      <c r="X172" s="38"/>
      <c r="Y172" s="38"/>
      <c r="Z172" s="38"/>
      <c r="AA172" s="38"/>
      <c r="AB172" s="38"/>
      <c r="AC172" s="38"/>
      <c r="AD172" s="38"/>
      <c r="AE172" s="38"/>
      <c r="AR172" s="248" t="s">
        <v>201</v>
      </c>
      <c r="AT172" s="248" t="s">
        <v>288</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764</v>
      </c>
    </row>
    <row r="173" s="2" customFormat="1" ht="24" customHeight="1">
      <c r="A173" s="38"/>
      <c r="B173" s="39"/>
      <c r="C173" s="236" t="s">
        <v>307</v>
      </c>
      <c r="D173" s="236" t="s">
        <v>161</v>
      </c>
      <c r="E173" s="237" t="s">
        <v>765</v>
      </c>
      <c r="F173" s="238" t="s">
        <v>766</v>
      </c>
      <c r="G173" s="239" t="s">
        <v>176</v>
      </c>
      <c r="H173" s="240">
        <v>5</v>
      </c>
      <c r="I173" s="241"/>
      <c r="J173" s="242">
        <f>ROUND(I173*H173,2)</f>
        <v>0</v>
      </c>
      <c r="K173" s="243"/>
      <c r="L173" s="44"/>
      <c r="M173" s="244" t="s">
        <v>1</v>
      </c>
      <c r="N173" s="245" t="s">
        <v>46</v>
      </c>
      <c r="O173" s="91"/>
      <c r="P173" s="246">
        <f>O173*H173</f>
        <v>0</v>
      </c>
      <c r="Q173" s="246">
        <v>0.00010000000000000001</v>
      </c>
      <c r="R173" s="246">
        <f>Q173*H173</f>
        <v>0.00050000000000000001</v>
      </c>
      <c r="S173" s="246">
        <v>0</v>
      </c>
      <c r="T173" s="247">
        <f>S173*H173</f>
        <v>0</v>
      </c>
      <c r="U173" s="38"/>
      <c r="V173" s="38"/>
      <c r="W173" s="38"/>
      <c r="X173" s="38"/>
      <c r="Y173" s="38"/>
      <c r="Z173" s="38"/>
      <c r="AA173" s="38"/>
      <c r="AB173" s="38"/>
      <c r="AC173" s="38"/>
      <c r="AD173" s="38"/>
      <c r="AE173" s="38"/>
      <c r="AR173" s="248" t="s">
        <v>165</v>
      </c>
      <c r="AT173" s="248" t="s">
        <v>161</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767</v>
      </c>
    </row>
    <row r="174" s="2" customFormat="1" ht="24" customHeight="1">
      <c r="A174" s="38"/>
      <c r="B174" s="39"/>
      <c r="C174" s="276" t="s">
        <v>311</v>
      </c>
      <c r="D174" s="276" t="s">
        <v>288</v>
      </c>
      <c r="E174" s="277" t="s">
        <v>768</v>
      </c>
      <c r="F174" s="278" t="s">
        <v>769</v>
      </c>
      <c r="G174" s="279" t="s">
        <v>176</v>
      </c>
      <c r="H174" s="280">
        <v>5</v>
      </c>
      <c r="I174" s="281"/>
      <c r="J174" s="282">
        <f>ROUND(I174*H174,2)</f>
        <v>0</v>
      </c>
      <c r="K174" s="283"/>
      <c r="L174" s="284"/>
      <c r="M174" s="285" t="s">
        <v>1</v>
      </c>
      <c r="N174" s="286" t="s">
        <v>46</v>
      </c>
      <c r="O174" s="91"/>
      <c r="P174" s="246">
        <f>O174*H174</f>
        <v>0</v>
      </c>
      <c r="Q174" s="246">
        <v>0.0037000000000000002</v>
      </c>
      <c r="R174" s="246">
        <f>Q174*H174</f>
        <v>0.018500000000000003</v>
      </c>
      <c r="S174" s="246">
        <v>0</v>
      </c>
      <c r="T174" s="247">
        <f>S174*H174</f>
        <v>0</v>
      </c>
      <c r="U174" s="38"/>
      <c r="V174" s="38"/>
      <c r="W174" s="38"/>
      <c r="X174" s="38"/>
      <c r="Y174" s="38"/>
      <c r="Z174" s="38"/>
      <c r="AA174" s="38"/>
      <c r="AB174" s="38"/>
      <c r="AC174" s="38"/>
      <c r="AD174" s="38"/>
      <c r="AE174" s="38"/>
      <c r="AR174" s="248" t="s">
        <v>201</v>
      </c>
      <c r="AT174" s="248" t="s">
        <v>288</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770</v>
      </c>
    </row>
    <row r="175" s="2" customFormat="1" ht="16.5" customHeight="1">
      <c r="A175" s="38"/>
      <c r="B175" s="39"/>
      <c r="C175" s="236" t="s">
        <v>318</v>
      </c>
      <c r="D175" s="236" t="s">
        <v>161</v>
      </c>
      <c r="E175" s="237" t="s">
        <v>771</v>
      </c>
      <c r="F175" s="238" t="s">
        <v>772</v>
      </c>
      <c r="G175" s="239" t="s">
        <v>229</v>
      </c>
      <c r="H175" s="240">
        <v>142</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773</v>
      </c>
    </row>
    <row r="176" s="13" customFormat="1">
      <c r="A176" s="13"/>
      <c r="B176" s="254"/>
      <c r="C176" s="255"/>
      <c r="D176" s="250" t="s">
        <v>193</v>
      </c>
      <c r="E176" s="256" t="s">
        <v>1</v>
      </c>
      <c r="F176" s="257" t="s">
        <v>774</v>
      </c>
      <c r="G176" s="255"/>
      <c r="H176" s="258">
        <v>142</v>
      </c>
      <c r="I176" s="259"/>
      <c r="J176" s="255"/>
      <c r="K176" s="255"/>
      <c r="L176" s="260"/>
      <c r="M176" s="261"/>
      <c r="N176" s="262"/>
      <c r="O176" s="262"/>
      <c r="P176" s="262"/>
      <c r="Q176" s="262"/>
      <c r="R176" s="262"/>
      <c r="S176" s="262"/>
      <c r="T176" s="263"/>
      <c r="U176" s="13"/>
      <c r="V176" s="13"/>
      <c r="W176" s="13"/>
      <c r="X176" s="13"/>
      <c r="Y176" s="13"/>
      <c r="Z176" s="13"/>
      <c r="AA176" s="13"/>
      <c r="AB176" s="13"/>
      <c r="AC176" s="13"/>
      <c r="AD176" s="13"/>
      <c r="AE176" s="13"/>
      <c r="AT176" s="264" t="s">
        <v>193</v>
      </c>
      <c r="AU176" s="264" t="s">
        <v>21</v>
      </c>
      <c r="AV176" s="13" t="s">
        <v>21</v>
      </c>
      <c r="AW176" s="13" t="s">
        <v>38</v>
      </c>
      <c r="AX176" s="13" t="s">
        <v>81</v>
      </c>
      <c r="AY176" s="264" t="s">
        <v>159</v>
      </c>
    </row>
    <row r="177" s="14" customFormat="1">
      <c r="A177" s="14"/>
      <c r="B177" s="265"/>
      <c r="C177" s="266"/>
      <c r="D177" s="250" t="s">
        <v>193</v>
      </c>
      <c r="E177" s="267" t="s">
        <v>1</v>
      </c>
      <c r="F177" s="268" t="s">
        <v>195</v>
      </c>
      <c r="G177" s="266"/>
      <c r="H177" s="269">
        <v>142</v>
      </c>
      <c r="I177" s="270"/>
      <c r="J177" s="266"/>
      <c r="K177" s="266"/>
      <c r="L177" s="271"/>
      <c r="M177" s="272"/>
      <c r="N177" s="273"/>
      <c r="O177" s="273"/>
      <c r="P177" s="273"/>
      <c r="Q177" s="273"/>
      <c r="R177" s="273"/>
      <c r="S177" s="273"/>
      <c r="T177" s="274"/>
      <c r="U177" s="14"/>
      <c r="V177" s="14"/>
      <c r="W177" s="14"/>
      <c r="X177" s="14"/>
      <c r="Y177" s="14"/>
      <c r="Z177" s="14"/>
      <c r="AA177" s="14"/>
      <c r="AB177" s="14"/>
      <c r="AC177" s="14"/>
      <c r="AD177" s="14"/>
      <c r="AE177" s="14"/>
      <c r="AT177" s="275" t="s">
        <v>193</v>
      </c>
      <c r="AU177" s="275" t="s">
        <v>21</v>
      </c>
      <c r="AV177" s="14" t="s">
        <v>165</v>
      </c>
      <c r="AW177" s="14" t="s">
        <v>38</v>
      </c>
      <c r="AX177" s="14" t="s">
        <v>89</v>
      </c>
      <c r="AY177" s="275" t="s">
        <v>159</v>
      </c>
    </row>
    <row r="178" s="2" customFormat="1" ht="16.5" customHeight="1">
      <c r="A178" s="38"/>
      <c r="B178" s="39"/>
      <c r="C178" s="236" t="s">
        <v>324</v>
      </c>
      <c r="D178" s="236" t="s">
        <v>161</v>
      </c>
      <c r="E178" s="237" t="s">
        <v>775</v>
      </c>
      <c r="F178" s="238" t="s">
        <v>776</v>
      </c>
      <c r="G178" s="239" t="s">
        <v>176</v>
      </c>
      <c r="H178" s="240">
        <v>5</v>
      </c>
      <c r="I178" s="241"/>
      <c r="J178" s="242">
        <f>ROUND(I178*H178,2)</f>
        <v>0</v>
      </c>
      <c r="K178" s="243"/>
      <c r="L178" s="44"/>
      <c r="M178" s="244" t="s">
        <v>1</v>
      </c>
      <c r="N178" s="245" t="s">
        <v>46</v>
      </c>
      <c r="O178" s="91"/>
      <c r="P178" s="246">
        <f>O178*H178</f>
        <v>0</v>
      </c>
      <c r="Q178" s="246">
        <v>0.035729999999999998</v>
      </c>
      <c r="R178" s="246">
        <f>Q178*H178</f>
        <v>0.17864999999999998</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777</v>
      </c>
    </row>
    <row r="179" s="2" customFormat="1" ht="24" customHeight="1">
      <c r="A179" s="38"/>
      <c r="B179" s="39"/>
      <c r="C179" s="236" t="s">
        <v>330</v>
      </c>
      <c r="D179" s="236" t="s">
        <v>161</v>
      </c>
      <c r="E179" s="237" t="s">
        <v>778</v>
      </c>
      <c r="F179" s="238" t="s">
        <v>779</v>
      </c>
      <c r="G179" s="239" t="s">
        <v>176</v>
      </c>
      <c r="H179" s="240">
        <v>6</v>
      </c>
      <c r="I179" s="241"/>
      <c r="J179" s="242">
        <f>ROUND(I179*H179,2)</f>
        <v>0</v>
      </c>
      <c r="K179" s="243"/>
      <c r="L179" s="44"/>
      <c r="M179" s="244" t="s">
        <v>1</v>
      </c>
      <c r="N179" s="245" t="s">
        <v>46</v>
      </c>
      <c r="O179" s="91"/>
      <c r="P179" s="246">
        <f>O179*H179</f>
        <v>0</v>
      </c>
      <c r="Q179" s="246">
        <v>0.21734000000000001</v>
      </c>
      <c r="R179" s="246">
        <f>Q179*H179</f>
        <v>1.3040400000000001</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780</v>
      </c>
    </row>
    <row r="180" s="2" customFormat="1" ht="24" customHeight="1">
      <c r="A180" s="38"/>
      <c r="B180" s="39"/>
      <c r="C180" s="236" t="s">
        <v>335</v>
      </c>
      <c r="D180" s="236" t="s">
        <v>161</v>
      </c>
      <c r="E180" s="237" t="s">
        <v>781</v>
      </c>
      <c r="F180" s="238" t="s">
        <v>782</v>
      </c>
      <c r="G180" s="239" t="s">
        <v>176</v>
      </c>
      <c r="H180" s="240">
        <v>6</v>
      </c>
      <c r="I180" s="241"/>
      <c r="J180" s="242">
        <f>ROUND(I180*H180,2)</f>
        <v>0</v>
      </c>
      <c r="K180" s="243"/>
      <c r="L180" s="44"/>
      <c r="M180" s="244" t="s">
        <v>1</v>
      </c>
      <c r="N180" s="245" t="s">
        <v>46</v>
      </c>
      <c r="O180" s="91"/>
      <c r="P180" s="246">
        <f>O180*H180</f>
        <v>0</v>
      </c>
      <c r="Q180" s="246">
        <v>2.1167600000000002</v>
      </c>
      <c r="R180" s="246">
        <f>Q180*H180</f>
        <v>12.700560000000001</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783</v>
      </c>
    </row>
    <row r="181" s="2" customFormat="1" ht="24" customHeight="1">
      <c r="A181" s="38"/>
      <c r="B181" s="39"/>
      <c r="C181" s="276" t="s">
        <v>342</v>
      </c>
      <c r="D181" s="276" t="s">
        <v>288</v>
      </c>
      <c r="E181" s="277" t="s">
        <v>784</v>
      </c>
      <c r="F181" s="278" t="s">
        <v>785</v>
      </c>
      <c r="G181" s="279" t="s">
        <v>176</v>
      </c>
      <c r="H181" s="280">
        <v>6</v>
      </c>
      <c r="I181" s="281"/>
      <c r="J181" s="282">
        <f>ROUND(I181*H181,2)</f>
        <v>0</v>
      </c>
      <c r="K181" s="283"/>
      <c r="L181" s="284"/>
      <c r="M181" s="285" t="s">
        <v>1</v>
      </c>
      <c r="N181" s="286" t="s">
        <v>46</v>
      </c>
      <c r="O181" s="91"/>
      <c r="P181" s="246">
        <f>O181*H181</f>
        <v>0</v>
      </c>
      <c r="Q181" s="246">
        <v>0.58499999999999996</v>
      </c>
      <c r="R181" s="246">
        <f>Q181*H181</f>
        <v>3.5099999999999998</v>
      </c>
      <c r="S181" s="246">
        <v>0</v>
      </c>
      <c r="T181" s="247">
        <f>S181*H181</f>
        <v>0</v>
      </c>
      <c r="U181" s="38"/>
      <c r="V181" s="38"/>
      <c r="W181" s="38"/>
      <c r="X181" s="38"/>
      <c r="Y181" s="38"/>
      <c r="Z181" s="38"/>
      <c r="AA181" s="38"/>
      <c r="AB181" s="38"/>
      <c r="AC181" s="38"/>
      <c r="AD181" s="38"/>
      <c r="AE181" s="38"/>
      <c r="AR181" s="248" t="s">
        <v>786</v>
      </c>
      <c r="AT181" s="248" t="s">
        <v>288</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786</v>
      </c>
      <c r="BM181" s="248" t="s">
        <v>787</v>
      </c>
    </row>
    <row r="182" s="13" customFormat="1">
      <c r="A182" s="13"/>
      <c r="B182" s="254"/>
      <c r="C182" s="255"/>
      <c r="D182" s="250" t="s">
        <v>193</v>
      </c>
      <c r="E182" s="255"/>
      <c r="F182" s="257" t="s">
        <v>788</v>
      </c>
      <c r="G182" s="255"/>
      <c r="H182" s="258">
        <v>6</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193</v>
      </c>
      <c r="AU182" s="264" t="s">
        <v>21</v>
      </c>
      <c r="AV182" s="13" t="s">
        <v>21</v>
      </c>
      <c r="AW182" s="13" t="s">
        <v>4</v>
      </c>
      <c r="AX182" s="13" t="s">
        <v>89</v>
      </c>
      <c r="AY182" s="264" t="s">
        <v>159</v>
      </c>
    </row>
    <row r="183" s="2" customFormat="1" ht="24" customHeight="1">
      <c r="A183" s="38"/>
      <c r="B183" s="39"/>
      <c r="C183" s="276" t="s">
        <v>347</v>
      </c>
      <c r="D183" s="276" t="s">
        <v>288</v>
      </c>
      <c r="E183" s="277" t="s">
        <v>789</v>
      </c>
      <c r="F183" s="278" t="s">
        <v>790</v>
      </c>
      <c r="G183" s="279" t="s">
        <v>176</v>
      </c>
      <c r="H183" s="280">
        <v>2</v>
      </c>
      <c r="I183" s="281"/>
      <c r="J183" s="282">
        <f>ROUND(I183*H183,2)</f>
        <v>0</v>
      </c>
      <c r="K183" s="283"/>
      <c r="L183" s="284"/>
      <c r="M183" s="285" t="s">
        <v>1</v>
      </c>
      <c r="N183" s="286" t="s">
        <v>46</v>
      </c>
      <c r="O183" s="91"/>
      <c r="P183" s="246">
        <f>O183*H183</f>
        <v>0</v>
      </c>
      <c r="Q183" s="246">
        <v>0.254</v>
      </c>
      <c r="R183" s="246">
        <f>Q183*H183</f>
        <v>0.50800000000000001</v>
      </c>
      <c r="S183" s="246">
        <v>0</v>
      </c>
      <c r="T183" s="247">
        <f>S183*H183</f>
        <v>0</v>
      </c>
      <c r="U183" s="38"/>
      <c r="V183" s="38"/>
      <c r="W183" s="38"/>
      <c r="X183" s="38"/>
      <c r="Y183" s="38"/>
      <c r="Z183" s="38"/>
      <c r="AA183" s="38"/>
      <c r="AB183" s="38"/>
      <c r="AC183" s="38"/>
      <c r="AD183" s="38"/>
      <c r="AE183" s="38"/>
      <c r="AR183" s="248" t="s">
        <v>786</v>
      </c>
      <c r="AT183" s="248" t="s">
        <v>288</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786</v>
      </c>
      <c r="BM183" s="248" t="s">
        <v>791</v>
      </c>
    </row>
    <row r="184" s="2" customFormat="1" ht="24" customHeight="1">
      <c r="A184" s="38"/>
      <c r="B184" s="39"/>
      <c r="C184" s="276" t="s">
        <v>351</v>
      </c>
      <c r="D184" s="276" t="s">
        <v>288</v>
      </c>
      <c r="E184" s="277" t="s">
        <v>792</v>
      </c>
      <c r="F184" s="278" t="s">
        <v>793</v>
      </c>
      <c r="G184" s="279" t="s">
        <v>176</v>
      </c>
      <c r="H184" s="280">
        <v>5</v>
      </c>
      <c r="I184" s="281"/>
      <c r="J184" s="282">
        <f>ROUND(I184*H184,2)</f>
        <v>0</v>
      </c>
      <c r="K184" s="283"/>
      <c r="L184" s="284"/>
      <c r="M184" s="285" t="s">
        <v>1</v>
      </c>
      <c r="N184" s="286" t="s">
        <v>46</v>
      </c>
      <c r="O184" s="91"/>
      <c r="P184" s="246">
        <f>O184*H184</f>
        <v>0</v>
      </c>
      <c r="Q184" s="246">
        <v>0.50600000000000001</v>
      </c>
      <c r="R184" s="246">
        <f>Q184*H184</f>
        <v>2.5300000000000002</v>
      </c>
      <c r="S184" s="246">
        <v>0</v>
      </c>
      <c r="T184" s="247">
        <f>S184*H184</f>
        <v>0</v>
      </c>
      <c r="U184" s="38"/>
      <c r="V184" s="38"/>
      <c r="W184" s="38"/>
      <c r="X184" s="38"/>
      <c r="Y184" s="38"/>
      <c r="Z184" s="38"/>
      <c r="AA184" s="38"/>
      <c r="AB184" s="38"/>
      <c r="AC184" s="38"/>
      <c r="AD184" s="38"/>
      <c r="AE184" s="38"/>
      <c r="AR184" s="248" t="s">
        <v>786</v>
      </c>
      <c r="AT184" s="248" t="s">
        <v>288</v>
      </c>
      <c r="AU184" s="248" t="s">
        <v>21</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786</v>
      </c>
      <c r="BM184" s="248" t="s">
        <v>794</v>
      </c>
    </row>
    <row r="185" s="2" customFormat="1" ht="16.5" customHeight="1">
      <c r="A185" s="38"/>
      <c r="B185" s="39"/>
      <c r="C185" s="276" t="s">
        <v>356</v>
      </c>
      <c r="D185" s="276" t="s">
        <v>288</v>
      </c>
      <c r="E185" s="277" t="s">
        <v>795</v>
      </c>
      <c r="F185" s="278" t="s">
        <v>796</v>
      </c>
      <c r="G185" s="279" t="s">
        <v>176</v>
      </c>
      <c r="H185" s="280">
        <v>6</v>
      </c>
      <c r="I185" s="281"/>
      <c r="J185" s="282">
        <f>ROUND(I185*H185,2)</f>
        <v>0</v>
      </c>
      <c r="K185" s="283"/>
      <c r="L185" s="284"/>
      <c r="M185" s="285" t="s">
        <v>1</v>
      </c>
      <c r="N185" s="286" t="s">
        <v>46</v>
      </c>
      <c r="O185" s="91"/>
      <c r="P185" s="246">
        <f>O185*H185</f>
        <v>0</v>
      </c>
      <c r="Q185" s="246">
        <v>1.363</v>
      </c>
      <c r="R185" s="246">
        <f>Q185*H185</f>
        <v>8.1780000000000008</v>
      </c>
      <c r="S185" s="246">
        <v>0</v>
      </c>
      <c r="T185" s="247">
        <f>S185*H185</f>
        <v>0</v>
      </c>
      <c r="U185" s="38"/>
      <c r="V185" s="38"/>
      <c r="W185" s="38"/>
      <c r="X185" s="38"/>
      <c r="Y185" s="38"/>
      <c r="Z185" s="38"/>
      <c r="AA185" s="38"/>
      <c r="AB185" s="38"/>
      <c r="AC185" s="38"/>
      <c r="AD185" s="38"/>
      <c r="AE185" s="38"/>
      <c r="AR185" s="248" t="s">
        <v>786</v>
      </c>
      <c r="AT185" s="248" t="s">
        <v>288</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786</v>
      </c>
      <c r="BM185" s="248" t="s">
        <v>797</v>
      </c>
    </row>
    <row r="186" s="2" customFormat="1" ht="16.5" customHeight="1">
      <c r="A186" s="38"/>
      <c r="B186" s="39"/>
      <c r="C186" s="276" t="s">
        <v>360</v>
      </c>
      <c r="D186" s="276" t="s">
        <v>288</v>
      </c>
      <c r="E186" s="277" t="s">
        <v>798</v>
      </c>
      <c r="F186" s="278" t="s">
        <v>799</v>
      </c>
      <c r="G186" s="279" t="s">
        <v>176</v>
      </c>
      <c r="H186" s="280">
        <v>13</v>
      </c>
      <c r="I186" s="281"/>
      <c r="J186" s="282">
        <f>ROUND(I186*H186,2)</f>
        <v>0</v>
      </c>
      <c r="K186" s="283"/>
      <c r="L186" s="284"/>
      <c r="M186" s="285" t="s">
        <v>1</v>
      </c>
      <c r="N186" s="286" t="s">
        <v>46</v>
      </c>
      <c r="O186" s="91"/>
      <c r="P186" s="246">
        <f>O186*H186</f>
        <v>0</v>
      </c>
      <c r="Q186" s="246">
        <v>1.3500000000000001</v>
      </c>
      <c r="R186" s="246">
        <f>Q186*H186</f>
        <v>17.550000000000001</v>
      </c>
      <c r="S186" s="246">
        <v>0</v>
      </c>
      <c r="T186" s="247">
        <f>S186*H186</f>
        <v>0</v>
      </c>
      <c r="U186" s="38"/>
      <c r="V186" s="38"/>
      <c r="W186" s="38"/>
      <c r="X186" s="38"/>
      <c r="Y186" s="38"/>
      <c r="Z186" s="38"/>
      <c r="AA186" s="38"/>
      <c r="AB186" s="38"/>
      <c r="AC186" s="38"/>
      <c r="AD186" s="38"/>
      <c r="AE186" s="38"/>
      <c r="AR186" s="248" t="s">
        <v>786</v>
      </c>
      <c r="AT186" s="248" t="s">
        <v>288</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786</v>
      </c>
      <c r="BM186" s="248" t="s">
        <v>800</v>
      </c>
    </row>
    <row r="187" s="2" customFormat="1" ht="16.5" customHeight="1">
      <c r="A187" s="38"/>
      <c r="B187" s="39"/>
      <c r="C187" s="236" t="s">
        <v>366</v>
      </c>
      <c r="D187" s="236" t="s">
        <v>161</v>
      </c>
      <c r="E187" s="237" t="s">
        <v>801</v>
      </c>
      <c r="F187" s="238" t="s">
        <v>802</v>
      </c>
      <c r="G187" s="239" t="s">
        <v>176</v>
      </c>
      <c r="H187" s="240">
        <v>13</v>
      </c>
      <c r="I187" s="241"/>
      <c r="J187" s="242">
        <f>ROUND(I187*H187,2)</f>
        <v>0</v>
      </c>
      <c r="K187" s="243"/>
      <c r="L187" s="44"/>
      <c r="M187" s="244" t="s">
        <v>1</v>
      </c>
      <c r="N187" s="245" t="s">
        <v>46</v>
      </c>
      <c r="O187" s="91"/>
      <c r="P187" s="246">
        <f>O187*H187</f>
        <v>0</v>
      </c>
      <c r="Q187" s="246">
        <v>0.14494000000000001</v>
      </c>
      <c r="R187" s="246">
        <f>Q187*H187</f>
        <v>1.8842200000000002</v>
      </c>
      <c r="S187" s="246">
        <v>0</v>
      </c>
      <c r="T187" s="247">
        <f>S187*H187</f>
        <v>0</v>
      </c>
      <c r="U187" s="38"/>
      <c r="V187" s="38"/>
      <c r="W187" s="38"/>
      <c r="X187" s="38"/>
      <c r="Y187" s="38"/>
      <c r="Z187" s="38"/>
      <c r="AA187" s="38"/>
      <c r="AB187" s="38"/>
      <c r="AC187" s="38"/>
      <c r="AD187" s="38"/>
      <c r="AE187" s="38"/>
      <c r="AR187" s="248" t="s">
        <v>165</v>
      </c>
      <c r="AT187" s="248" t="s">
        <v>161</v>
      </c>
      <c r="AU187" s="248" t="s">
        <v>21</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803</v>
      </c>
    </row>
    <row r="188" s="2" customFormat="1" ht="24" customHeight="1">
      <c r="A188" s="38"/>
      <c r="B188" s="39"/>
      <c r="C188" s="276" t="s">
        <v>372</v>
      </c>
      <c r="D188" s="276" t="s">
        <v>288</v>
      </c>
      <c r="E188" s="277" t="s">
        <v>804</v>
      </c>
      <c r="F188" s="278" t="s">
        <v>805</v>
      </c>
      <c r="G188" s="279" t="s">
        <v>176</v>
      </c>
      <c r="H188" s="280">
        <v>6</v>
      </c>
      <c r="I188" s="281"/>
      <c r="J188" s="282">
        <f>ROUND(I188*H188,2)</f>
        <v>0</v>
      </c>
      <c r="K188" s="283"/>
      <c r="L188" s="284"/>
      <c r="M188" s="285" t="s">
        <v>1</v>
      </c>
      <c r="N188" s="286" t="s">
        <v>46</v>
      </c>
      <c r="O188" s="91"/>
      <c r="P188" s="246">
        <f>O188*H188</f>
        <v>0</v>
      </c>
      <c r="Q188" s="246">
        <v>0.10199999999999999</v>
      </c>
      <c r="R188" s="246">
        <f>Q188*H188</f>
        <v>0.61199999999999999</v>
      </c>
      <c r="S188" s="246">
        <v>0</v>
      </c>
      <c r="T188" s="247">
        <f>S188*H188</f>
        <v>0</v>
      </c>
      <c r="U188" s="38"/>
      <c r="V188" s="38"/>
      <c r="W188" s="38"/>
      <c r="X188" s="38"/>
      <c r="Y188" s="38"/>
      <c r="Z188" s="38"/>
      <c r="AA188" s="38"/>
      <c r="AB188" s="38"/>
      <c r="AC188" s="38"/>
      <c r="AD188" s="38"/>
      <c r="AE188" s="38"/>
      <c r="AR188" s="248" t="s">
        <v>201</v>
      </c>
      <c r="AT188" s="248" t="s">
        <v>288</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806</v>
      </c>
    </row>
    <row r="189" s="2" customFormat="1" ht="16.5" customHeight="1">
      <c r="A189" s="38"/>
      <c r="B189" s="39"/>
      <c r="C189" s="236" t="s">
        <v>378</v>
      </c>
      <c r="D189" s="236" t="s">
        <v>161</v>
      </c>
      <c r="E189" s="237" t="s">
        <v>687</v>
      </c>
      <c r="F189" s="238" t="s">
        <v>688</v>
      </c>
      <c r="G189" s="239" t="s">
        <v>229</v>
      </c>
      <c r="H189" s="240">
        <v>121.8</v>
      </c>
      <c r="I189" s="241"/>
      <c r="J189" s="242">
        <f>ROUND(I189*H189,2)</f>
        <v>0</v>
      </c>
      <c r="K189" s="243"/>
      <c r="L189" s="44"/>
      <c r="M189" s="244" t="s">
        <v>1</v>
      </c>
      <c r="N189" s="245" t="s">
        <v>46</v>
      </c>
      <c r="O189" s="91"/>
      <c r="P189" s="246">
        <f>O189*H189</f>
        <v>0</v>
      </c>
      <c r="Q189" s="246">
        <v>9.0000000000000006E-05</v>
      </c>
      <c r="R189" s="246">
        <f>Q189*H189</f>
        <v>0.010962000000000001</v>
      </c>
      <c r="S189" s="246">
        <v>0</v>
      </c>
      <c r="T189" s="247">
        <f>S189*H189</f>
        <v>0</v>
      </c>
      <c r="U189" s="38"/>
      <c r="V189" s="38"/>
      <c r="W189" s="38"/>
      <c r="X189" s="38"/>
      <c r="Y189" s="38"/>
      <c r="Z189" s="38"/>
      <c r="AA189" s="38"/>
      <c r="AB189" s="38"/>
      <c r="AC189" s="38"/>
      <c r="AD189" s="38"/>
      <c r="AE189" s="38"/>
      <c r="AR189" s="248" t="s">
        <v>165</v>
      </c>
      <c r="AT189" s="248" t="s">
        <v>161</v>
      </c>
      <c r="AU189" s="248" t="s">
        <v>21</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807</v>
      </c>
    </row>
    <row r="190" s="13" customFormat="1">
      <c r="A190" s="13"/>
      <c r="B190" s="254"/>
      <c r="C190" s="255"/>
      <c r="D190" s="250" t="s">
        <v>193</v>
      </c>
      <c r="E190" s="256" t="s">
        <v>1</v>
      </c>
      <c r="F190" s="257" t="s">
        <v>808</v>
      </c>
      <c r="G190" s="255"/>
      <c r="H190" s="258">
        <v>121.8</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193</v>
      </c>
      <c r="AU190" s="264" t="s">
        <v>21</v>
      </c>
      <c r="AV190" s="13" t="s">
        <v>21</v>
      </c>
      <c r="AW190" s="13" t="s">
        <v>38</v>
      </c>
      <c r="AX190" s="13" t="s">
        <v>81</v>
      </c>
      <c r="AY190" s="264" t="s">
        <v>159</v>
      </c>
    </row>
    <row r="191" s="2" customFormat="1" ht="16.5" customHeight="1">
      <c r="A191" s="38"/>
      <c r="B191" s="39"/>
      <c r="C191" s="236" t="s">
        <v>29</v>
      </c>
      <c r="D191" s="236" t="s">
        <v>161</v>
      </c>
      <c r="E191" s="237" t="s">
        <v>809</v>
      </c>
      <c r="F191" s="238" t="s">
        <v>810</v>
      </c>
      <c r="G191" s="239" t="s">
        <v>176</v>
      </c>
      <c r="H191" s="240">
        <v>4</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811</v>
      </c>
    </row>
    <row r="192" s="2" customFormat="1">
      <c r="A192" s="38"/>
      <c r="B192" s="39"/>
      <c r="C192" s="40"/>
      <c r="D192" s="250" t="s">
        <v>167</v>
      </c>
      <c r="E192" s="40"/>
      <c r="F192" s="251" t="s">
        <v>812</v>
      </c>
      <c r="G192" s="40"/>
      <c r="H192" s="40"/>
      <c r="I192" s="144"/>
      <c r="J192" s="40"/>
      <c r="K192" s="40"/>
      <c r="L192" s="44"/>
      <c r="M192" s="252"/>
      <c r="N192" s="253"/>
      <c r="O192" s="91"/>
      <c r="P192" s="91"/>
      <c r="Q192" s="91"/>
      <c r="R192" s="91"/>
      <c r="S192" s="91"/>
      <c r="T192" s="92"/>
      <c r="U192" s="38"/>
      <c r="V192" s="38"/>
      <c r="W192" s="38"/>
      <c r="X192" s="38"/>
      <c r="Y192" s="38"/>
      <c r="Z192" s="38"/>
      <c r="AA192" s="38"/>
      <c r="AB192" s="38"/>
      <c r="AC192" s="38"/>
      <c r="AD192" s="38"/>
      <c r="AE192" s="38"/>
      <c r="AT192" s="16" t="s">
        <v>167</v>
      </c>
      <c r="AU192" s="16" t="s">
        <v>21</v>
      </c>
    </row>
    <row r="193" s="2" customFormat="1" ht="24" customHeight="1">
      <c r="A193" s="38"/>
      <c r="B193" s="39"/>
      <c r="C193" s="236" t="s">
        <v>387</v>
      </c>
      <c r="D193" s="236" t="s">
        <v>161</v>
      </c>
      <c r="E193" s="237" t="s">
        <v>813</v>
      </c>
      <c r="F193" s="238" t="s">
        <v>814</v>
      </c>
      <c r="G193" s="239" t="s">
        <v>176</v>
      </c>
      <c r="H193" s="240">
        <v>7</v>
      </c>
      <c r="I193" s="241"/>
      <c r="J193" s="242">
        <f>ROUND(I193*H193,2)</f>
        <v>0</v>
      </c>
      <c r="K193" s="243"/>
      <c r="L193" s="44"/>
      <c r="M193" s="244" t="s">
        <v>1</v>
      </c>
      <c r="N193" s="245" t="s">
        <v>46</v>
      </c>
      <c r="O193" s="91"/>
      <c r="P193" s="246">
        <f>O193*H193</f>
        <v>0</v>
      </c>
      <c r="Q193" s="246">
        <v>0.21734000000000001</v>
      </c>
      <c r="R193" s="246">
        <f>Q193*H193</f>
        <v>1.52138</v>
      </c>
      <c r="S193" s="246">
        <v>0</v>
      </c>
      <c r="T193" s="247">
        <f>S193*H193</f>
        <v>0</v>
      </c>
      <c r="U193" s="38"/>
      <c r="V193" s="38"/>
      <c r="W193" s="38"/>
      <c r="X193" s="38"/>
      <c r="Y193" s="38"/>
      <c r="Z193" s="38"/>
      <c r="AA193" s="38"/>
      <c r="AB193" s="38"/>
      <c r="AC193" s="38"/>
      <c r="AD193" s="38"/>
      <c r="AE193" s="38"/>
      <c r="AR193" s="248" t="s">
        <v>165</v>
      </c>
      <c r="AT193" s="248" t="s">
        <v>161</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815</v>
      </c>
    </row>
    <row r="194" s="2" customFormat="1" ht="16.5" customHeight="1">
      <c r="A194" s="38"/>
      <c r="B194" s="39"/>
      <c r="C194" s="276" t="s">
        <v>391</v>
      </c>
      <c r="D194" s="276" t="s">
        <v>288</v>
      </c>
      <c r="E194" s="277" t="s">
        <v>816</v>
      </c>
      <c r="F194" s="278" t="s">
        <v>817</v>
      </c>
      <c r="G194" s="279" t="s">
        <v>176</v>
      </c>
      <c r="H194" s="280">
        <v>7</v>
      </c>
      <c r="I194" s="281"/>
      <c r="J194" s="282">
        <f>ROUND(I194*H194,2)</f>
        <v>0</v>
      </c>
      <c r="K194" s="283"/>
      <c r="L194" s="284"/>
      <c r="M194" s="285" t="s">
        <v>1</v>
      </c>
      <c r="N194" s="286" t="s">
        <v>46</v>
      </c>
      <c r="O194" s="91"/>
      <c r="P194" s="246">
        <f>O194*H194</f>
        <v>0</v>
      </c>
      <c r="Q194" s="246">
        <v>0.059999999999999998</v>
      </c>
      <c r="R194" s="246">
        <f>Q194*H194</f>
        <v>0.41999999999999998</v>
      </c>
      <c r="S194" s="246">
        <v>0</v>
      </c>
      <c r="T194" s="247">
        <f>S194*H194</f>
        <v>0</v>
      </c>
      <c r="U194" s="38"/>
      <c r="V194" s="38"/>
      <c r="W194" s="38"/>
      <c r="X194" s="38"/>
      <c r="Y194" s="38"/>
      <c r="Z194" s="38"/>
      <c r="AA194" s="38"/>
      <c r="AB194" s="38"/>
      <c r="AC194" s="38"/>
      <c r="AD194" s="38"/>
      <c r="AE194" s="38"/>
      <c r="AR194" s="248" t="s">
        <v>201</v>
      </c>
      <c r="AT194" s="248" t="s">
        <v>288</v>
      </c>
      <c r="AU194" s="248" t="s">
        <v>21</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818</v>
      </c>
    </row>
    <row r="195" s="2" customFormat="1" ht="16.5" customHeight="1">
      <c r="A195" s="38"/>
      <c r="B195" s="39"/>
      <c r="C195" s="276" t="s">
        <v>231</v>
      </c>
      <c r="D195" s="276" t="s">
        <v>288</v>
      </c>
      <c r="E195" s="277" t="s">
        <v>819</v>
      </c>
      <c r="F195" s="278" t="s">
        <v>820</v>
      </c>
      <c r="G195" s="279" t="s">
        <v>176</v>
      </c>
      <c r="H195" s="280">
        <v>7</v>
      </c>
      <c r="I195" s="281"/>
      <c r="J195" s="282">
        <f>ROUND(I195*H195,2)</f>
        <v>0</v>
      </c>
      <c r="K195" s="283"/>
      <c r="L195" s="284"/>
      <c r="M195" s="285" t="s">
        <v>1</v>
      </c>
      <c r="N195" s="286" t="s">
        <v>46</v>
      </c>
      <c r="O195" s="91"/>
      <c r="P195" s="246">
        <f>O195*H195</f>
        <v>0</v>
      </c>
      <c r="Q195" s="246">
        <v>0.058000000000000003</v>
      </c>
      <c r="R195" s="246">
        <f>Q195*H195</f>
        <v>0.40600000000000003</v>
      </c>
      <c r="S195" s="246">
        <v>0</v>
      </c>
      <c r="T195" s="247">
        <f>S195*H195</f>
        <v>0</v>
      </c>
      <c r="U195" s="38"/>
      <c r="V195" s="38"/>
      <c r="W195" s="38"/>
      <c r="X195" s="38"/>
      <c r="Y195" s="38"/>
      <c r="Z195" s="38"/>
      <c r="AA195" s="38"/>
      <c r="AB195" s="38"/>
      <c r="AC195" s="38"/>
      <c r="AD195" s="38"/>
      <c r="AE195" s="38"/>
      <c r="AR195" s="248" t="s">
        <v>201</v>
      </c>
      <c r="AT195" s="248" t="s">
        <v>288</v>
      </c>
      <c r="AU195" s="248" t="s">
        <v>21</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821</v>
      </c>
    </row>
    <row r="196" s="2" customFormat="1">
      <c r="A196" s="38"/>
      <c r="B196" s="39"/>
      <c r="C196" s="40"/>
      <c r="D196" s="250" t="s">
        <v>167</v>
      </c>
      <c r="E196" s="40"/>
      <c r="F196" s="251" t="s">
        <v>822</v>
      </c>
      <c r="G196" s="40"/>
      <c r="H196" s="40"/>
      <c r="I196" s="144"/>
      <c r="J196" s="40"/>
      <c r="K196" s="40"/>
      <c r="L196" s="44"/>
      <c r="M196" s="252"/>
      <c r="N196" s="253"/>
      <c r="O196" s="91"/>
      <c r="P196" s="91"/>
      <c r="Q196" s="91"/>
      <c r="R196" s="91"/>
      <c r="S196" s="91"/>
      <c r="T196" s="92"/>
      <c r="U196" s="38"/>
      <c r="V196" s="38"/>
      <c r="W196" s="38"/>
      <c r="X196" s="38"/>
      <c r="Y196" s="38"/>
      <c r="Z196" s="38"/>
      <c r="AA196" s="38"/>
      <c r="AB196" s="38"/>
      <c r="AC196" s="38"/>
      <c r="AD196" s="38"/>
      <c r="AE196" s="38"/>
      <c r="AT196" s="16" t="s">
        <v>167</v>
      </c>
      <c r="AU196" s="16" t="s">
        <v>21</v>
      </c>
    </row>
    <row r="197" s="2" customFormat="1" ht="16.5" customHeight="1">
      <c r="A197" s="38"/>
      <c r="B197" s="39"/>
      <c r="C197" s="236" t="s">
        <v>400</v>
      </c>
      <c r="D197" s="236" t="s">
        <v>161</v>
      </c>
      <c r="E197" s="237" t="s">
        <v>823</v>
      </c>
      <c r="F197" s="238" t="s">
        <v>824</v>
      </c>
      <c r="G197" s="239" t="s">
        <v>176</v>
      </c>
      <c r="H197" s="240">
        <v>7</v>
      </c>
      <c r="I197" s="241"/>
      <c r="J197" s="242">
        <f>ROUND(I197*H197,2)</f>
        <v>0</v>
      </c>
      <c r="K197" s="243"/>
      <c r="L197" s="44"/>
      <c r="M197" s="244" t="s">
        <v>1</v>
      </c>
      <c r="N197" s="245" t="s">
        <v>46</v>
      </c>
      <c r="O197" s="91"/>
      <c r="P197" s="246">
        <f>O197*H197</f>
        <v>0</v>
      </c>
      <c r="Q197" s="246">
        <v>0</v>
      </c>
      <c r="R197" s="246">
        <f>Q197*H197</f>
        <v>0</v>
      </c>
      <c r="S197" s="246">
        <v>0</v>
      </c>
      <c r="T197" s="247">
        <f>S197*H197</f>
        <v>0</v>
      </c>
      <c r="U197" s="38"/>
      <c r="V197" s="38"/>
      <c r="W197" s="38"/>
      <c r="X197" s="38"/>
      <c r="Y197" s="38"/>
      <c r="Z197" s="38"/>
      <c r="AA197" s="38"/>
      <c r="AB197" s="38"/>
      <c r="AC197" s="38"/>
      <c r="AD197" s="38"/>
      <c r="AE197" s="38"/>
      <c r="AR197" s="248" t="s">
        <v>165</v>
      </c>
      <c r="AT197" s="248" t="s">
        <v>161</v>
      </c>
      <c r="AU197" s="248" t="s">
        <v>21</v>
      </c>
      <c r="AY197" s="16" t="s">
        <v>159</v>
      </c>
      <c r="BE197" s="249">
        <f>IF(N197="základní",J197,0)</f>
        <v>0</v>
      </c>
      <c r="BF197" s="249">
        <f>IF(N197="snížená",J197,0)</f>
        <v>0</v>
      </c>
      <c r="BG197" s="249">
        <f>IF(N197="zákl. přenesená",J197,0)</f>
        <v>0</v>
      </c>
      <c r="BH197" s="249">
        <f>IF(N197="sníž. přenesená",J197,0)</f>
        <v>0</v>
      </c>
      <c r="BI197" s="249">
        <f>IF(N197="nulová",J197,0)</f>
        <v>0</v>
      </c>
      <c r="BJ197" s="16" t="s">
        <v>89</v>
      </c>
      <c r="BK197" s="249">
        <f>ROUND(I197*H197,2)</f>
        <v>0</v>
      </c>
      <c r="BL197" s="16" t="s">
        <v>165</v>
      </c>
      <c r="BM197" s="248" t="s">
        <v>825</v>
      </c>
    </row>
    <row r="198" s="2" customFormat="1" ht="24" customHeight="1">
      <c r="A198" s="38"/>
      <c r="B198" s="39"/>
      <c r="C198" s="276" t="s">
        <v>405</v>
      </c>
      <c r="D198" s="276" t="s">
        <v>288</v>
      </c>
      <c r="E198" s="277" t="s">
        <v>826</v>
      </c>
      <c r="F198" s="278" t="s">
        <v>827</v>
      </c>
      <c r="G198" s="279" t="s">
        <v>176</v>
      </c>
      <c r="H198" s="280">
        <v>7</v>
      </c>
      <c r="I198" s="281"/>
      <c r="J198" s="282">
        <f>ROUND(I198*H198,2)</f>
        <v>0</v>
      </c>
      <c r="K198" s="283"/>
      <c r="L198" s="284"/>
      <c r="M198" s="285" t="s">
        <v>1</v>
      </c>
      <c r="N198" s="286" t="s">
        <v>46</v>
      </c>
      <c r="O198" s="91"/>
      <c r="P198" s="246">
        <f>O198*H198</f>
        <v>0</v>
      </c>
      <c r="Q198" s="246">
        <v>0.058000000000000003</v>
      </c>
      <c r="R198" s="246">
        <f>Q198*H198</f>
        <v>0.40600000000000003</v>
      </c>
      <c r="S198" s="246">
        <v>0</v>
      </c>
      <c r="T198" s="247">
        <f>S198*H198</f>
        <v>0</v>
      </c>
      <c r="U198" s="38"/>
      <c r="V198" s="38"/>
      <c r="W198" s="38"/>
      <c r="X198" s="38"/>
      <c r="Y198" s="38"/>
      <c r="Z198" s="38"/>
      <c r="AA198" s="38"/>
      <c r="AB198" s="38"/>
      <c r="AC198" s="38"/>
      <c r="AD198" s="38"/>
      <c r="AE198" s="38"/>
      <c r="AR198" s="248" t="s">
        <v>201</v>
      </c>
      <c r="AT198" s="248" t="s">
        <v>288</v>
      </c>
      <c r="AU198" s="248" t="s">
        <v>21</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828</v>
      </c>
    </row>
    <row r="199" s="2" customFormat="1" ht="24" customHeight="1">
      <c r="A199" s="38"/>
      <c r="B199" s="39"/>
      <c r="C199" s="276" t="s">
        <v>410</v>
      </c>
      <c r="D199" s="276" t="s">
        <v>288</v>
      </c>
      <c r="E199" s="277" t="s">
        <v>829</v>
      </c>
      <c r="F199" s="278" t="s">
        <v>830</v>
      </c>
      <c r="G199" s="279" t="s">
        <v>176</v>
      </c>
      <c r="H199" s="280">
        <v>7</v>
      </c>
      <c r="I199" s="281"/>
      <c r="J199" s="282">
        <f>ROUND(I199*H199,2)</f>
        <v>0</v>
      </c>
      <c r="K199" s="283"/>
      <c r="L199" s="284"/>
      <c r="M199" s="285" t="s">
        <v>1</v>
      </c>
      <c r="N199" s="286" t="s">
        <v>46</v>
      </c>
      <c r="O199" s="91"/>
      <c r="P199" s="246">
        <f>O199*H199</f>
        <v>0</v>
      </c>
      <c r="Q199" s="246">
        <v>0.057000000000000002</v>
      </c>
      <c r="R199" s="246">
        <f>Q199*H199</f>
        <v>0.39900000000000002</v>
      </c>
      <c r="S199" s="246">
        <v>0</v>
      </c>
      <c r="T199" s="247">
        <f>S199*H199</f>
        <v>0</v>
      </c>
      <c r="U199" s="38"/>
      <c r="V199" s="38"/>
      <c r="W199" s="38"/>
      <c r="X199" s="38"/>
      <c r="Y199" s="38"/>
      <c r="Z199" s="38"/>
      <c r="AA199" s="38"/>
      <c r="AB199" s="38"/>
      <c r="AC199" s="38"/>
      <c r="AD199" s="38"/>
      <c r="AE199" s="38"/>
      <c r="AR199" s="248" t="s">
        <v>201</v>
      </c>
      <c r="AT199" s="248" t="s">
        <v>288</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831</v>
      </c>
    </row>
    <row r="200" s="2" customFormat="1" ht="24" customHeight="1">
      <c r="A200" s="38"/>
      <c r="B200" s="39"/>
      <c r="C200" s="276" t="s">
        <v>414</v>
      </c>
      <c r="D200" s="276" t="s">
        <v>288</v>
      </c>
      <c r="E200" s="277" t="s">
        <v>832</v>
      </c>
      <c r="F200" s="278" t="s">
        <v>833</v>
      </c>
      <c r="G200" s="279" t="s">
        <v>176</v>
      </c>
      <c r="H200" s="280">
        <v>7</v>
      </c>
      <c r="I200" s="281"/>
      <c r="J200" s="282">
        <f>ROUND(I200*H200,2)</f>
        <v>0</v>
      </c>
      <c r="K200" s="283"/>
      <c r="L200" s="284"/>
      <c r="M200" s="285" t="s">
        <v>1</v>
      </c>
      <c r="N200" s="286" t="s">
        <v>46</v>
      </c>
      <c r="O200" s="91"/>
      <c r="P200" s="246">
        <f>O200*H200</f>
        <v>0</v>
      </c>
      <c r="Q200" s="246">
        <v>0.097000000000000003</v>
      </c>
      <c r="R200" s="246">
        <f>Q200*H200</f>
        <v>0.67900000000000005</v>
      </c>
      <c r="S200" s="246">
        <v>0</v>
      </c>
      <c r="T200" s="247">
        <f>S200*H200</f>
        <v>0</v>
      </c>
      <c r="U200" s="38"/>
      <c r="V200" s="38"/>
      <c r="W200" s="38"/>
      <c r="X200" s="38"/>
      <c r="Y200" s="38"/>
      <c r="Z200" s="38"/>
      <c r="AA200" s="38"/>
      <c r="AB200" s="38"/>
      <c r="AC200" s="38"/>
      <c r="AD200" s="38"/>
      <c r="AE200" s="38"/>
      <c r="AR200" s="248" t="s">
        <v>201</v>
      </c>
      <c r="AT200" s="248" t="s">
        <v>288</v>
      </c>
      <c r="AU200" s="248" t="s">
        <v>21</v>
      </c>
      <c r="AY200" s="16" t="s">
        <v>159</v>
      </c>
      <c r="BE200" s="249">
        <f>IF(N200="základní",J200,0)</f>
        <v>0</v>
      </c>
      <c r="BF200" s="249">
        <f>IF(N200="snížená",J200,0)</f>
        <v>0</v>
      </c>
      <c r="BG200" s="249">
        <f>IF(N200="zákl. přenesená",J200,0)</f>
        <v>0</v>
      </c>
      <c r="BH200" s="249">
        <f>IF(N200="sníž. přenesená",J200,0)</f>
        <v>0</v>
      </c>
      <c r="BI200" s="249">
        <f>IF(N200="nulová",J200,0)</f>
        <v>0</v>
      </c>
      <c r="BJ200" s="16" t="s">
        <v>89</v>
      </c>
      <c r="BK200" s="249">
        <f>ROUND(I200*H200,2)</f>
        <v>0</v>
      </c>
      <c r="BL200" s="16" t="s">
        <v>165</v>
      </c>
      <c r="BM200" s="248" t="s">
        <v>834</v>
      </c>
    </row>
    <row r="201" s="2" customFormat="1" ht="24" customHeight="1">
      <c r="A201" s="38"/>
      <c r="B201" s="39"/>
      <c r="C201" s="236" t="s">
        <v>421</v>
      </c>
      <c r="D201" s="236" t="s">
        <v>161</v>
      </c>
      <c r="E201" s="237" t="s">
        <v>835</v>
      </c>
      <c r="F201" s="238" t="s">
        <v>836</v>
      </c>
      <c r="G201" s="239" t="s">
        <v>229</v>
      </c>
      <c r="H201" s="240">
        <v>20</v>
      </c>
      <c r="I201" s="241"/>
      <c r="J201" s="242">
        <f>ROUND(I201*H201,2)</f>
        <v>0</v>
      </c>
      <c r="K201" s="243"/>
      <c r="L201" s="44"/>
      <c r="M201" s="244" t="s">
        <v>1</v>
      </c>
      <c r="N201" s="245" t="s">
        <v>46</v>
      </c>
      <c r="O201" s="91"/>
      <c r="P201" s="246">
        <f>O201*H201</f>
        <v>0</v>
      </c>
      <c r="Q201" s="246">
        <v>0.13095999999999999</v>
      </c>
      <c r="R201" s="246">
        <f>Q201*H201</f>
        <v>2.6191999999999998</v>
      </c>
      <c r="S201" s="246">
        <v>0</v>
      </c>
      <c r="T201" s="247">
        <f>S201*H201</f>
        <v>0</v>
      </c>
      <c r="U201" s="38"/>
      <c r="V201" s="38"/>
      <c r="W201" s="38"/>
      <c r="X201" s="38"/>
      <c r="Y201" s="38"/>
      <c r="Z201" s="38"/>
      <c r="AA201" s="38"/>
      <c r="AB201" s="38"/>
      <c r="AC201" s="38"/>
      <c r="AD201" s="38"/>
      <c r="AE201" s="38"/>
      <c r="AR201" s="248" t="s">
        <v>165</v>
      </c>
      <c r="AT201" s="248" t="s">
        <v>161</v>
      </c>
      <c r="AU201" s="248" t="s">
        <v>21</v>
      </c>
      <c r="AY201" s="16" t="s">
        <v>159</v>
      </c>
      <c r="BE201" s="249">
        <f>IF(N201="základní",J201,0)</f>
        <v>0</v>
      </c>
      <c r="BF201" s="249">
        <f>IF(N201="snížená",J201,0)</f>
        <v>0</v>
      </c>
      <c r="BG201" s="249">
        <f>IF(N201="zákl. přenesená",J201,0)</f>
        <v>0</v>
      </c>
      <c r="BH201" s="249">
        <f>IF(N201="sníž. přenesená",J201,0)</f>
        <v>0</v>
      </c>
      <c r="BI201" s="249">
        <f>IF(N201="nulová",J201,0)</f>
        <v>0</v>
      </c>
      <c r="BJ201" s="16" t="s">
        <v>89</v>
      </c>
      <c r="BK201" s="249">
        <f>ROUND(I201*H201,2)</f>
        <v>0</v>
      </c>
      <c r="BL201" s="16" t="s">
        <v>165</v>
      </c>
      <c r="BM201" s="248" t="s">
        <v>837</v>
      </c>
    </row>
    <row r="202" s="2" customFormat="1" ht="16.5" customHeight="1">
      <c r="A202" s="38"/>
      <c r="B202" s="39"/>
      <c r="C202" s="276" t="s">
        <v>426</v>
      </c>
      <c r="D202" s="276" t="s">
        <v>288</v>
      </c>
      <c r="E202" s="277" t="s">
        <v>838</v>
      </c>
      <c r="F202" s="278" t="s">
        <v>839</v>
      </c>
      <c r="G202" s="279" t="s">
        <v>176</v>
      </c>
      <c r="H202" s="280">
        <v>60</v>
      </c>
      <c r="I202" s="281"/>
      <c r="J202" s="282">
        <f>ROUND(I202*H202,2)</f>
        <v>0</v>
      </c>
      <c r="K202" s="283"/>
      <c r="L202" s="284"/>
      <c r="M202" s="285" t="s">
        <v>1</v>
      </c>
      <c r="N202" s="286" t="s">
        <v>46</v>
      </c>
      <c r="O202" s="91"/>
      <c r="P202" s="246">
        <f>O202*H202</f>
        <v>0</v>
      </c>
      <c r="Q202" s="246">
        <v>0.0094999999999999998</v>
      </c>
      <c r="R202" s="246">
        <f>Q202*H202</f>
        <v>0.56999999999999995</v>
      </c>
      <c r="S202" s="246">
        <v>0</v>
      </c>
      <c r="T202" s="247">
        <f>S202*H202</f>
        <v>0</v>
      </c>
      <c r="U202" s="38"/>
      <c r="V202" s="38"/>
      <c r="W202" s="38"/>
      <c r="X202" s="38"/>
      <c r="Y202" s="38"/>
      <c r="Z202" s="38"/>
      <c r="AA202" s="38"/>
      <c r="AB202" s="38"/>
      <c r="AC202" s="38"/>
      <c r="AD202" s="38"/>
      <c r="AE202" s="38"/>
      <c r="AR202" s="248" t="s">
        <v>201</v>
      </c>
      <c r="AT202" s="248" t="s">
        <v>288</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840</v>
      </c>
    </row>
    <row r="203" s="2" customFormat="1">
      <c r="A203" s="38"/>
      <c r="B203" s="39"/>
      <c r="C203" s="40"/>
      <c r="D203" s="250" t="s">
        <v>167</v>
      </c>
      <c r="E203" s="40"/>
      <c r="F203" s="251" t="s">
        <v>841</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193</v>
      </c>
      <c r="E204" s="256" t="s">
        <v>1</v>
      </c>
      <c r="F204" s="257" t="s">
        <v>842</v>
      </c>
      <c r="G204" s="255"/>
      <c r="H204" s="258">
        <v>60</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193</v>
      </c>
      <c r="AU204" s="264" t="s">
        <v>21</v>
      </c>
      <c r="AV204" s="13" t="s">
        <v>21</v>
      </c>
      <c r="AW204" s="13" t="s">
        <v>38</v>
      </c>
      <c r="AX204" s="13" t="s">
        <v>81</v>
      </c>
      <c r="AY204" s="264" t="s">
        <v>159</v>
      </c>
    </row>
    <row r="205" s="14" customFormat="1">
      <c r="A205" s="14"/>
      <c r="B205" s="265"/>
      <c r="C205" s="266"/>
      <c r="D205" s="250" t="s">
        <v>193</v>
      </c>
      <c r="E205" s="267" t="s">
        <v>1</v>
      </c>
      <c r="F205" s="268" t="s">
        <v>195</v>
      </c>
      <c r="G205" s="266"/>
      <c r="H205" s="269">
        <v>60</v>
      </c>
      <c r="I205" s="270"/>
      <c r="J205" s="266"/>
      <c r="K205" s="266"/>
      <c r="L205" s="271"/>
      <c r="M205" s="272"/>
      <c r="N205" s="273"/>
      <c r="O205" s="273"/>
      <c r="P205" s="273"/>
      <c r="Q205" s="273"/>
      <c r="R205" s="273"/>
      <c r="S205" s="273"/>
      <c r="T205" s="274"/>
      <c r="U205" s="14"/>
      <c r="V205" s="14"/>
      <c r="W205" s="14"/>
      <c r="X205" s="14"/>
      <c r="Y205" s="14"/>
      <c r="Z205" s="14"/>
      <c r="AA205" s="14"/>
      <c r="AB205" s="14"/>
      <c r="AC205" s="14"/>
      <c r="AD205" s="14"/>
      <c r="AE205" s="14"/>
      <c r="AT205" s="275" t="s">
        <v>193</v>
      </c>
      <c r="AU205" s="275" t="s">
        <v>21</v>
      </c>
      <c r="AV205" s="14" t="s">
        <v>165</v>
      </c>
      <c r="AW205" s="14" t="s">
        <v>38</v>
      </c>
      <c r="AX205" s="14" t="s">
        <v>89</v>
      </c>
      <c r="AY205" s="275" t="s">
        <v>159</v>
      </c>
    </row>
    <row r="206" s="2" customFormat="1" ht="24" customHeight="1">
      <c r="A206" s="38"/>
      <c r="B206" s="39"/>
      <c r="C206" s="276" t="s">
        <v>431</v>
      </c>
      <c r="D206" s="276" t="s">
        <v>288</v>
      </c>
      <c r="E206" s="277" t="s">
        <v>843</v>
      </c>
      <c r="F206" s="278" t="s">
        <v>844</v>
      </c>
      <c r="G206" s="279" t="s">
        <v>176</v>
      </c>
      <c r="H206" s="280">
        <v>2</v>
      </c>
      <c r="I206" s="281"/>
      <c r="J206" s="282">
        <f>ROUND(I206*H206,2)</f>
        <v>0</v>
      </c>
      <c r="K206" s="283"/>
      <c r="L206" s="284"/>
      <c r="M206" s="285" t="s">
        <v>1</v>
      </c>
      <c r="N206" s="286" t="s">
        <v>46</v>
      </c>
      <c r="O206" s="91"/>
      <c r="P206" s="246">
        <f>O206*H206</f>
        <v>0</v>
      </c>
      <c r="Q206" s="246">
        <v>0.058000000000000003</v>
      </c>
      <c r="R206" s="246">
        <f>Q206*H206</f>
        <v>0.11600000000000001</v>
      </c>
      <c r="S206" s="246">
        <v>0</v>
      </c>
      <c r="T206" s="247">
        <f>S206*H206</f>
        <v>0</v>
      </c>
      <c r="U206" s="38"/>
      <c r="V206" s="38"/>
      <c r="W206" s="38"/>
      <c r="X206" s="38"/>
      <c r="Y206" s="38"/>
      <c r="Z206" s="38"/>
      <c r="AA206" s="38"/>
      <c r="AB206" s="38"/>
      <c r="AC206" s="38"/>
      <c r="AD206" s="38"/>
      <c r="AE206" s="38"/>
      <c r="AR206" s="248" t="s">
        <v>201</v>
      </c>
      <c r="AT206" s="248" t="s">
        <v>288</v>
      </c>
      <c r="AU206" s="248" t="s">
        <v>21</v>
      </c>
      <c r="AY206" s="16" t="s">
        <v>159</v>
      </c>
      <c r="BE206" s="249">
        <f>IF(N206="základní",J206,0)</f>
        <v>0</v>
      </c>
      <c r="BF206" s="249">
        <f>IF(N206="snížená",J206,0)</f>
        <v>0</v>
      </c>
      <c r="BG206" s="249">
        <f>IF(N206="zákl. přenesená",J206,0)</f>
        <v>0</v>
      </c>
      <c r="BH206" s="249">
        <f>IF(N206="sníž. přenesená",J206,0)</f>
        <v>0</v>
      </c>
      <c r="BI206" s="249">
        <f>IF(N206="nulová",J206,0)</f>
        <v>0</v>
      </c>
      <c r="BJ206" s="16" t="s">
        <v>89</v>
      </c>
      <c r="BK206" s="249">
        <f>ROUND(I206*H206,2)</f>
        <v>0</v>
      </c>
      <c r="BL206" s="16" t="s">
        <v>165</v>
      </c>
      <c r="BM206" s="248" t="s">
        <v>845</v>
      </c>
    </row>
    <row r="207" s="2" customFormat="1">
      <c r="A207" s="38"/>
      <c r="B207" s="39"/>
      <c r="C207" s="40"/>
      <c r="D207" s="250" t="s">
        <v>167</v>
      </c>
      <c r="E207" s="40"/>
      <c r="F207" s="251" t="s">
        <v>846</v>
      </c>
      <c r="G207" s="40"/>
      <c r="H207" s="40"/>
      <c r="I207" s="144"/>
      <c r="J207" s="40"/>
      <c r="K207" s="40"/>
      <c r="L207" s="44"/>
      <c r="M207" s="252"/>
      <c r="N207" s="253"/>
      <c r="O207" s="91"/>
      <c r="P207" s="91"/>
      <c r="Q207" s="91"/>
      <c r="R207" s="91"/>
      <c r="S207" s="91"/>
      <c r="T207" s="92"/>
      <c r="U207" s="38"/>
      <c r="V207" s="38"/>
      <c r="W207" s="38"/>
      <c r="X207" s="38"/>
      <c r="Y207" s="38"/>
      <c r="Z207" s="38"/>
      <c r="AA207" s="38"/>
      <c r="AB207" s="38"/>
      <c r="AC207" s="38"/>
      <c r="AD207" s="38"/>
      <c r="AE207" s="38"/>
      <c r="AT207" s="16" t="s">
        <v>167</v>
      </c>
      <c r="AU207" s="16" t="s">
        <v>21</v>
      </c>
    </row>
    <row r="208" s="2" customFormat="1" ht="24" customHeight="1">
      <c r="A208" s="38"/>
      <c r="B208" s="39"/>
      <c r="C208" s="236" t="s">
        <v>436</v>
      </c>
      <c r="D208" s="236" t="s">
        <v>161</v>
      </c>
      <c r="E208" s="237" t="s">
        <v>847</v>
      </c>
      <c r="F208" s="238" t="s">
        <v>848</v>
      </c>
      <c r="G208" s="239" t="s">
        <v>176</v>
      </c>
      <c r="H208" s="240">
        <v>2</v>
      </c>
      <c r="I208" s="241"/>
      <c r="J208" s="242">
        <f>ROUND(I208*H208,2)</f>
        <v>0</v>
      </c>
      <c r="K208" s="243"/>
      <c r="L208" s="44"/>
      <c r="M208" s="244" t="s">
        <v>1</v>
      </c>
      <c r="N208" s="245" t="s">
        <v>46</v>
      </c>
      <c r="O208" s="91"/>
      <c r="P208" s="246">
        <f>O208*H208</f>
        <v>0</v>
      </c>
      <c r="Q208" s="246">
        <v>9.2261500000000005</v>
      </c>
      <c r="R208" s="246">
        <f>Q208*H208</f>
        <v>18.452300000000001</v>
      </c>
      <c r="S208" s="246">
        <v>0</v>
      </c>
      <c r="T208" s="247">
        <f>S208*H208</f>
        <v>0</v>
      </c>
      <c r="U208" s="38"/>
      <c r="V208" s="38"/>
      <c r="W208" s="38"/>
      <c r="X208" s="38"/>
      <c r="Y208" s="38"/>
      <c r="Z208" s="38"/>
      <c r="AA208" s="38"/>
      <c r="AB208" s="38"/>
      <c r="AC208" s="38"/>
      <c r="AD208" s="38"/>
      <c r="AE208" s="38"/>
      <c r="AR208" s="248" t="s">
        <v>165</v>
      </c>
      <c r="AT208" s="248" t="s">
        <v>161</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849</v>
      </c>
    </row>
    <row r="209" s="2" customFormat="1">
      <c r="A209" s="38"/>
      <c r="B209" s="39"/>
      <c r="C209" s="40"/>
      <c r="D209" s="250" t="s">
        <v>167</v>
      </c>
      <c r="E209" s="40"/>
      <c r="F209" s="251" t="s">
        <v>850</v>
      </c>
      <c r="G209" s="40"/>
      <c r="H209" s="40"/>
      <c r="I209" s="144"/>
      <c r="J209" s="40"/>
      <c r="K209" s="40"/>
      <c r="L209" s="44"/>
      <c r="M209" s="252"/>
      <c r="N209" s="253"/>
      <c r="O209" s="91"/>
      <c r="P209" s="91"/>
      <c r="Q209" s="91"/>
      <c r="R209" s="91"/>
      <c r="S209" s="91"/>
      <c r="T209" s="92"/>
      <c r="U209" s="38"/>
      <c r="V209" s="38"/>
      <c r="W209" s="38"/>
      <c r="X209" s="38"/>
      <c r="Y209" s="38"/>
      <c r="Z209" s="38"/>
      <c r="AA209" s="38"/>
      <c r="AB209" s="38"/>
      <c r="AC209" s="38"/>
      <c r="AD209" s="38"/>
      <c r="AE209" s="38"/>
      <c r="AT209" s="16" t="s">
        <v>167</v>
      </c>
      <c r="AU209" s="16" t="s">
        <v>21</v>
      </c>
    </row>
    <row r="210" s="12" customFormat="1" ht="20.88" customHeight="1">
      <c r="A210" s="12"/>
      <c r="B210" s="220"/>
      <c r="C210" s="221"/>
      <c r="D210" s="222" t="s">
        <v>80</v>
      </c>
      <c r="E210" s="234" t="s">
        <v>851</v>
      </c>
      <c r="F210" s="234" t="s">
        <v>852</v>
      </c>
      <c r="G210" s="221"/>
      <c r="H210" s="221"/>
      <c r="I210" s="224"/>
      <c r="J210" s="235">
        <f>BK210</f>
        <v>0</v>
      </c>
      <c r="K210" s="221"/>
      <c r="L210" s="226"/>
      <c r="M210" s="227"/>
      <c r="N210" s="228"/>
      <c r="O210" s="228"/>
      <c r="P210" s="229">
        <f>SUM(P211:P216)</f>
        <v>0</v>
      </c>
      <c r="Q210" s="228"/>
      <c r="R210" s="229">
        <f>SUM(R211:R216)</f>
        <v>0</v>
      </c>
      <c r="S210" s="228"/>
      <c r="T210" s="230">
        <f>SUM(T211:T216)</f>
        <v>0</v>
      </c>
      <c r="U210" s="12"/>
      <c r="V210" s="12"/>
      <c r="W210" s="12"/>
      <c r="X210" s="12"/>
      <c r="Y210" s="12"/>
      <c r="Z210" s="12"/>
      <c r="AA210" s="12"/>
      <c r="AB210" s="12"/>
      <c r="AC210" s="12"/>
      <c r="AD210" s="12"/>
      <c r="AE210" s="12"/>
      <c r="AR210" s="231" t="s">
        <v>89</v>
      </c>
      <c r="AT210" s="232" t="s">
        <v>80</v>
      </c>
      <c r="AU210" s="232" t="s">
        <v>21</v>
      </c>
      <c r="AY210" s="231" t="s">
        <v>159</v>
      </c>
      <c r="BK210" s="233">
        <f>SUM(BK211:BK216)</f>
        <v>0</v>
      </c>
    </row>
    <row r="211" s="2" customFormat="1" ht="24" customHeight="1">
      <c r="A211" s="38"/>
      <c r="B211" s="39"/>
      <c r="C211" s="236" t="s">
        <v>441</v>
      </c>
      <c r="D211" s="236" t="s">
        <v>161</v>
      </c>
      <c r="E211" s="237" t="s">
        <v>604</v>
      </c>
      <c r="F211" s="238" t="s">
        <v>605</v>
      </c>
      <c r="G211" s="239" t="s">
        <v>291</v>
      </c>
      <c r="H211" s="240">
        <v>280</v>
      </c>
      <c r="I211" s="241"/>
      <c r="J211" s="242">
        <f>ROUND(I211*H211,2)</f>
        <v>0</v>
      </c>
      <c r="K211" s="243"/>
      <c r="L211" s="44"/>
      <c r="M211" s="244" t="s">
        <v>1</v>
      </c>
      <c r="N211" s="245" t="s">
        <v>46</v>
      </c>
      <c r="O211" s="91"/>
      <c r="P211" s="246">
        <f>O211*H211</f>
        <v>0</v>
      </c>
      <c r="Q211" s="246">
        <v>0</v>
      </c>
      <c r="R211" s="246">
        <f>Q211*H211</f>
        <v>0</v>
      </c>
      <c r="S211" s="246">
        <v>0</v>
      </c>
      <c r="T211" s="247">
        <f>S211*H211</f>
        <v>0</v>
      </c>
      <c r="U211" s="38"/>
      <c r="V211" s="38"/>
      <c r="W211" s="38"/>
      <c r="X211" s="38"/>
      <c r="Y211" s="38"/>
      <c r="Z211" s="38"/>
      <c r="AA211" s="38"/>
      <c r="AB211" s="38"/>
      <c r="AC211" s="38"/>
      <c r="AD211" s="38"/>
      <c r="AE211" s="38"/>
      <c r="AR211" s="248" t="s">
        <v>165</v>
      </c>
      <c r="AT211" s="248" t="s">
        <v>161</v>
      </c>
      <c r="AU211" s="248" t="s">
        <v>173</v>
      </c>
      <c r="AY211" s="16" t="s">
        <v>159</v>
      </c>
      <c r="BE211" s="249">
        <f>IF(N211="základní",J211,0)</f>
        <v>0</v>
      </c>
      <c r="BF211" s="249">
        <f>IF(N211="snížená",J211,0)</f>
        <v>0</v>
      </c>
      <c r="BG211" s="249">
        <f>IF(N211="zákl. přenesená",J211,0)</f>
        <v>0</v>
      </c>
      <c r="BH211" s="249">
        <f>IF(N211="sníž. přenesená",J211,0)</f>
        <v>0</v>
      </c>
      <c r="BI211" s="249">
        <f>IF(N211="nulová",J211,0)</f>
        <v>0</v>
      </c>
      <c r="BJ211" s="16" t="s">
        <v>89</v>
      </c>
      <c r="BK211" s="249">
        <f>ROUND(I211*H211,2)</f>
        <v>0</v>
      </c>
      <c r="BL211" s="16" t="s">
        <v>165</v>
      </c>
      <c r="BM211" s="248" t="s">
        <v>853</v>
      </c>
    </row>
    <row r="212" s="13" customFormat="1">
      <c r="A212" s="13"/>
      <c r="B212" s="254"/>
      <c r="C212" s="255"/>
      <c r="D212" s="250" t="s">
        <v>193</v>
      </c>
      <c r="E212" s="256" t="s">
        <v>1</v>
      </c>
      <c r="F212" s="257" t="s">
        <v>854</v>
      </c>
      <c r="G212" s="255"/>
      <c r="H212" s="258">
        <v>280</v>
      </c>
      <c r="I212" s="259"/>
      <c r="J212" s="255"/>
      <c r="K212" s="255"/>
      <c r="L212" s="260"/>
      <c r="M212" s="261"/>
      <c r="N212" s="262"/>
      <c r="O212" s="262"/>
      <c r="P212" s="262"/>
      <c r="Q212" s="262"/>
      <c r="R212" s="262"/>
      <c r="S212" s="262"/>
      <c r="T212" s="263"/>
      <c r="U212" s="13"/>
      <c r="V212" s="13"/>
      <c r="W212" s="13"/>
      <c r="X212" s="13"/>
      <c r="Y212" s="13"/>
      <c r="Z212" s="13"/>
      <c r="AA212" s="13"/>
      <c r="AB212" s="13"/>
      <c r="AC212" s="13"/>
      <c r="AD212" s="13"/>
      <c r="AE212" s="13"/>
      <c r="AT212" s="264" t="s">
        <v>193</v>
      </c>
      <c r="AU212" s="264" t="s">
        <v>173</v>
      </c>
      <c r="AV212" s="13" t="s">
        <v>21</v>
      </c>
      <c r="AW212" s="13" t="s">
        <v>38</v>
      </c>
      <c r="AX212" s="13" t="s">
        <v>81</v>
      </c>
      <c r="AY212" s="264" t="s">
        <v>159</v>
      </c>
    </row>
    <row r="213" s="14" customFormat="1">
      <c r="A213" s="14"/>
      <c r="B213" s="265"/>
      <c r="C213" s="266"/>
      <c r="D213" s="250" t="s">
        <v>193</v>
      </c>
      <c r="E213" s="267" t="s">
        <v>1</v>
      </c>
      <c r="F213" s="268" t="s">
        <v>195</v>
      </c>
      <c r="G213" s="266"/>
      <c r="H213" s="269">
        <v>280</v>
      </c>
      <c r="I213" s="270"/>
      <c r="J213" s="266"/>
      <c r="K213" s="266"/>
      <c r="L213" s="271"/>
      <c r="M213" s="272"/>
      <c r="N213" s="273"/>
      <c r="O213" s="273"/>
      <c r="P213" s="273"/>
      <c r="Q213" s="273"/>
      <c r="R213" s="273"/>
      <c r="S213" s="273"/>
      <c r="T213" s="274"/>
      <c r="U213" s="14"/>
      <c r="V213" s="14"/>
      <c r="W213" s="14"/>
      <c r="X213" s="14"/>
      <c r="Y213" s="14"/>
      <c r="Z213" s="14"/>
      <c r="AA213" s="14"/>
      <c r="AB213" s="14"/>
      <c r="AC213" s="14"/>
      <c r="AD213" s="14"/>
      <c r="AE213" s="14"/>
      <c r="AT213" s="275" t="s">
        <v>193</v>
      </c>
      <c r="AU213" s="275" t="s">
        <v>173</v>
      </c>
      <c r="AV213" s="14" t="s">
        <v>165</v>
      </c>
      <c r="AW213" s="14" t="s">
        <v>38</v>
      </c>
      <c r="AX213" s="14" t="s">
        <v>89</v>
      </c>
      <c r="AY213" s="275" t="s">
        <v>159</v>
      </c>
    </row>
    <row r="214" s="2" customFormat="1" ht="24" customHeight="1">
      <c r="A214" s="38"/>
      <c r="B214" s="39"/>
      <c r="C214" s="236" t="s">
        <v>445</v>
      </c>
      <c r="D214" s="236" t="s">
        <v>161</v>
      </c>
      <c r="E214" s="237" t="s">
        <v>855</v>
      </c>
      <c r="F214" s="238" t="s">
        <v>856</v>
      </c>
      <c r="G214" s="239" t="s">
        <v>291</v>
      </c>
      <c r="H214" s="240">
        <v>95</v>
      </c>
      <c r="I214" s="241"/>
      <c r="J214" s="242">
        <f>ROUND(I214*H214,2)</f>
        <v>0</v>
      </c>
      <c r="K214" s="243"/>
      <c r="L214" s="44"/>
      <c r="M214" s="244" t="s">
        <v>1</v>
      </c>
      <c r="N214" s="245" t="s">
        <v>46</v>
      </c>
      <c r="O214" s="91"/>
      <c r="P214" s="246">
        <f>O214*H214</f>
        <v>0</v>
      </c>
      <c r="Q214" s="246">
        <v>0</v>
      </c>
      <c r="R214" s="246">
        <f>Q214*H214</f>
        <v>0</v>
      </c>
      <c r="S214" s="246">
        <v>0</v>
      </c>
      <c r="T214" s="247">
        <f>S214*H214</f>
        <v>0</v>
      </c>
      <c r="U214" s="38"/>
      <c r="V214" s="38"/>
      <c r="W214" s="38"/>
      <c r="X214" s="38"/>
      <c r="Y214" s="38"/>
      <c r="Z214" s="38"/>
      <c r="AA214" s="38"/>
      <c r="AB214" s="38"/>
      <c r="AC214" s="38"/>
      <c r="AD214" s="38"/>
      <c r="AE214" s="38"/>
      <c r="AR214" s="248" t="s">
        <v>165</v>
      </c>
      <c r="AT214" s="248" t="s">
        <v>161</v>
      </c>
      <c r="AU214" s="248" t="s">
        <v>173</v>
      </c>
      <c r="AY214" s="16" t="s">
        <v>159</v>
      </c>
      <c r="BE214" s="249">
        <f>IF(N214="základní",J214,0)</f>
        <v>0</v>
      </c>
      <c r="BF214" s="249">
        <f>IF(N214="snížená",J214,0)</f>
        <v>0</v>
      </c>
      <c r="BG214" s="249">
        <f>IF(N214="zákl. přenesená",J214,0)</f>
        <v>0</v>
      </c>
      <c r="BH214" s="249">
        <f>IF(N214="sníž. přenesená",J214,0)</f>
        <v>0</v>
      </c>
      <c r="BI214" s="249">
        <f>IF(N214="nulová",J214,0)</f>
        <v>0</v>
      </c>
      <c r="BJ214" s="16" t="s">
        <v>89</v>
      </c>
      <c r="BK214" s="249">
        <f>ROUND(I214*H214,2)</f>
        <v>0</v>
      </c>
      <c r="BL214" s="16" t="s">
        <v>165</v>
      </c>
      <c r="BM214" s="248" t="s">
        <v>857</v>
      </c>
    </row>
    <row r="215" s="13" customFormat="1">
      <c r="A215" s="13"/>
      <c r="B215" s="254"/>
      <c r="C215" s="255"/>
      <c r="D215" s="250" t="s">
        <v>193</v>
      </c>
      <c r="E215" s="256" t="s">
        <v>1</v>
      </c>
      <c r="F215" s="257" t="s">
        <v>858</v>
      </c>
      <c r="G215" s="255"/>
      <c r="H215" s="258">
        <v>95</v>
      </c>
      <c r="I215" s="259"/>
      <c r="J215" s="255"/>
      <c r="K215" s="255"/>
      <c r="L215" s="260"/>
      <c r="M215" s="261"/>
      <c r="N215" s="262"/>
      <c r="O215" s="262"/>
      <c r="P215" s="262"/>
      <c r="Q215" s="262"/>
      <c r="R215" s="262"/>
      <c r="S215" s="262"/>
      <c r="T215" s="263"/>
      <c r="U215" s="13"/>
      <c r="V215" s="13"/>
      <c r="W215" s="13"/>
      <c r="X215" s="13"/>
      <c r="Y215" s="13"/>
      <c r="Z215" s="13"/>
      <c r="AA215" s="13"/>
      <c r="AB215" s="13"/>
      <c r="AC215" s="13"/>
      <c r="AD215" s="13"/>
      <c r="AE215" s="13"/>
      <c r="AT215" s="264" t="s">
        <v>193</v>
      </c>
      <c r="AU215" s="264" t="s">
        <v>173</v>
      </c>
      <c r="AV215" s="13" t="s">
        <v>21</v>
      </c>
      <c r="AW215" s="13" t="s">
        <v>38</v>
      </c>
      <c r="AX215" s="13" t="s">
        <v>81</v>
      </c>
      <c r="AY215" s="264" t="s">
        <v>159</v>
      </c>
    </row>
    <row r="216" s="14" customFormat="1">
      <c r="A216" s="14"/>
      <c r="B216" s="265"/>
      <c r="C216" s="266"/>
      <c r="D216" s="250" t="s">
        <v>193</v>
      </c>
      <c r="E216" s="267" t="s">
        <v>1</v>
      </c>
      <c r="F216" s="268" t="s">
        <v>195</v>
      </c>
      <c r="G216" s="266"/>
      <c r="H216" s="269">
        <v>95</v>
      </c>
      <c r="I216" s="270"/>
      <c r="J216" s="266"/>
      <c r="K216" s="266"/>
      <c r="L216" s="271"/>
      <c r="M216" s="292"/>
      <c r="N216" s="293"/>
      <c r="O216" s="293"/>
      <c r="P216" s="293"/>
      <c r="Q216" s="293"/>
      <c r="R216" s="293"/>
      <c r="S216" s="293"/>
      <c r="T216" s="294"/>
      <c r="U216" s="14"/>
      <c r="V216" s="14"/>
      <c r="W216" s="14"/>
      <c r="X216" s="14"/>
      <c r="Y216" s="14"/>
      <c r="Z216" s="14"/>
      <c r="AA216" s="14"/>
      <c r="AB216" s="14"/>
      <c r="AC216" s="14"/>
      <c r="AD216" s="14"/>
      <c r="AE216" s="14"/>
      <c r="AT216" s="275" t="s">
        <v>193</v>
      </c>
      <c r="AU216" s="275" t="s">
        <v>173</v>
      </c>
      <c r="AV216" s="14" t="s">
        <v>165</v>
      </c>
      <c r="AW216" s="14" t="s">
        <v>38</v>
      </c>
      <c r="AX216" s="14" t="s">
        <v>89</v>
      </c>
      <c r="AY216" s="275" t="s">
        <v>159</v>
      </c>
    </row>
    <row r="217" s="2" customFormat="1" ht="6.96" customHeight="1">
      <c r="A217" s="38"/>
      <c r="B217" s="66"/>
      <c r="C217" s="67"/>
      <c r="D217" s="67"/>
      <c r="E217" s="67"/>
      <c r="F217" s="67"/>
      <c r="G217" s="67"/>
      <c r="H217" s="67"/>
      <c r="I217" s="183"/>
      <c r="J217" s="67"/>
      <c r="K217" s="67"/>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B4T7vppfXYstEGfWdWo7AlIsx4WDVKtj1Zj/w9o9CJ9BWCXMjxLwZkofMyz2UCRsFw9++MyPhvrurhIXdXN6kg==" hashValue="izk3CQx+QSSTyXM5x/xPCEeNY8l7e6PZYhxL5z9pxgGHEDg9FcYDlgTQysZMcoKSN8zUaVMs3u4YGcPG45JFeQ==" algorithmName="SHA-512" password="CC35"/>
  <autoFilter ref="C120:K216"/>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99</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859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ROUND((SUM(BE121:BE201)),  2)</f>
        <v>0</v>
      </c>
      <c r="G33" s="38"/>
      <c r="H33" s="38"/>
      <c r="I33" s="162">
        <v>0.20999999999999999</v>
      </c>
      <c r="J33" s="161">
        <f>ROUND(((SUM(BE121:BE201))*I33),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ROUND((SUM(BF121:BF201)),  2)</f>
        <v>0</v>
      </c>
      <c r="G34" s="38"/>
      <c r="H34" s="38"/>
      <c r="I34" s="162">
        <v>0.14999999999999999</v>
      </c>
      <c r="J34" s="161">
        <f>ROUND(((SUM(BF121:BF201))*I34),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ROUND((SUM(BG121:BG201)),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ROUND((SUM(BH121:BH201)),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ROUND((SUM(BI121:BI201)),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301-3 - SO 301-3 Stoka B</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J161</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143</v>
      </c>
      <c r="E101" s="203"/>
      <c r="F101" s="203"/>
      <c r="G101" s="203"/>
      <c r="H101" s="203"/>
      <c r="I101" s="204"/>
      <c r="J101" s="205">
        <f>J195</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301-3 - SO 301-3 Stoka B</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106.79725664</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P123+P154+P161+P195</f>
        <v>0</v>
      </c>
      <c r="Q122" s="228"/>
      <c r="R122" s="229">
        <f>R123+R154+R161+R195</f>
        <v>106.79725664</v>
      </c>
      <c r="S122" s="228"/>
      <c r="T122" s="230">
        <f>T123+T154+T161+T195</f>
        <v>0</v>
      </c>
      <c r="U122" s="12"/>
      <c r="V122" s="12"/>
      <c r="W122" s="12"/>
      <c r="X122" s="12"/>
      <c r="Y122" s="12"/>
      <c r="Z122" s="12"/>
      <c r="AA122" s="12"/>
      <c r="AB122" s="12"/>
      <c r="AC122" s="12"/>
      <c r="AD122" s="12"/>
      <c r="AE122" s="12"/>
      <c r="AR122" s="231" t="s">
        <v>89</v>
      </c>
      <c r="AT122" s="232" t="s">
        <v>80</v>
      </c>
      <c r="AU122" s="232" t="s">
        <v>81</v>
      </c>
      <c r="AY122" s="231" t="s">
        <v>159</v>
      </c>
      <c r="BK122" s="233">
        <f>BK123+BK154+BK161+BK195</f>
        <v>0</v>
      </c>
    </row>
    <row r="123" s="12" customFormat="1" ht="22.8" customHeight="1">
      <c r="A123" s="12"/>
      <c r="B123" s="220"/>
      <c r="C123" s="221"/>
      <c r="D123" s="222" t="s">
        <v>80</v>
      </c>
      <c r="E123" s="234" t="s">
        <v>89</v>
      </c>
      <c r="F123" s="234" t="s">
        <v>611</v>
      </c>
      <c r="G123" s="221"/>
      <c r="H123" s="221"/>
      <c r="I123" s="224"/>
      <c r="J123" s="235">
        <f>BK123</f>
        <v>0</v>
      </c>
      <c r="K123" s="221"/>
      <c r="L123" s="226"/>
      <c r="M123" s="227"/>
      <c r="N123" s="228"/>
      <c r="O123" s="228"/>
      <c r="P123" s="229">
        <f>SUM(P124:P153)</f>
        <v>0</v>
      </c>
      <c r="Q123" s="228"/>
      <c r="R123" s="229">
        <f>SUM(R124:R153)</f>
        <v>85.746679999999998</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4" customHeight="1">
      <c r="A124" s="38"/>
      <c r="B124" s="39"/>
      <c r="C124" s="236" t="s">
        <v>89</v>
      </c>
      <c r="D124" s="236" t="s">
        <v>161</v>
      </c>
      <c r="E124" s="237" t="s">
        <v>612</v>
      </c>
      <c r="F124" s="238" t="s">
        <v>613</v>
      </c>
      <c r="G124" s="239" t="s">
        <v>204</v>
      </c>
      <c r="H124" s="240">
        <v>5</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860</v>
      </c>
    </row>
    <row r="125" s="2" customFormat="1" ht="24" customHeight="1">
      <c r="A125" s="38"/>
      <c r="B125" s="39"/>
      <c r="C125" s="236" t="s">
        <v>21</v>
      </c>
      <c r="D125" s="236" t="s">
        <v>161</v>
      </c>
      <c r="E125" s="237" t="s">
        <v>615</v>
      </c>
      <c r="F125" s="238" t="s">
        <v>616</v>
      </c>
      <c r="G125" s="239" t="s">
        <v>204</v>
      </c>
      <c r="H125" s="240">
        <v>11.880000000000001</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861</v>
      </c>
    </row>
    <row r="126" s="13" customFormat="1">
      <c r="A126" s="13"/>
      <c r="B126" s="254"/>
      <c r="C126" s="255"/>
      <c r="D126" s="250" t="s">
        <v>193</v>
      </c>
      <c r="E126" s="256" t="s">
        <v>1</v>
      </c>
      <c r="F126" s="257" t="s">
        <v>862</v>
      </c>
      <c r="G126" s="255"/>
      <c r="H126" s="258">
        <v>11.880000000000001</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193</v>
      </c>
      <c r="AU126" s="264" t="s">
        <v>21</v>
      </c>
      <c r="AV126" s="13" t="s">
        <v>21</v>
      </c>
      <c r="AW126" s="13" t="s">
        <v>38</v>
      </c>
      <c r="AX126" s="13" t="s">
        <v>89</v>
      </c>
      <c r="AY126" s="264" t="s">
        <v>159</v>
      </c>
    </row>
    <row r="127" s="2" customFormat="1" ht="24" customHeight="1">
      <c r="A127" s="38"/>
      <c r="B127" s="39"/>
      <c r="C127" s="236" t="s">
        <v>173</v>
      </c>
      <c r="D127" s="236" t="s">
        <v>161</v>
      </c>
      <c r="E127" s="237" t="s">
        <v>696</v>
      </c>
      <c r="F127" s="238" t="s">
        <v>697</v>
      </c>
      <c r="G127" s="239" t="s">
        <v>204</v>
      </c>
      <c r="H127" s="240">
        <v>34.960000000000001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863</v>
      </c>
    </row>
    <row r="128" s="13" customFormat="1">
      <c r="A128" s="13"/>
      <c r="B128" s="254"/>
      <c r="C128" s="255"/>
      <c r="D128" s="250" t="s">
        <v>193</v>
      </c>
      <c r="E128" s="256" t="s">
        <v>1</v>
      </c>
      <c r="F128" s="257" t="s">
        <v>864</v>
      </c>
      <c r="G128" s="255"/>
      <c r="H128" s="258">
        <v>34.960000000000001</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193</v>
      </c>
      <c r="AU128" s="264" t="s">
        <v>21</v>
      </c>
      <c r="AV128" s="13" t="s">
        <v>21</v>
      </c>
      <c r="AW128" s="13" t="s">
        <v>38</v>
      </c>
      <c r="AX128" s="13" t="s">
        <v>81</v>
      </c>
      <c r="AY128" s="264" t="s">
        <v>159</v>
      </c>
    </row>
    <row r="129" s="2" customFormat="1" ht="16.5" customHeight="1">
      <c r="A129" s="38"/>
      <c r="B129" s="39"/>
      <c r="C129" s="236" t="s">
        <v>165</v>
      </c>
      <c r="D129" s="236" t="s">
        <v>161</v>
      </c>
      <c r="E129" s="237" t="s">
        <v>619</v>
      </c>
      <c r="F129" s="238" t="s">
        <v>620</v>
      </c>
      <c r="G129" s="239" t="s">
        <v>164</v>
      </c>
      <c r="H129" s="240">
        <v>127</v>
      </c>
      <c r="I129" s="241"/>
      <c r="J129" s="242">
        <f>ROUND(I129*H129,2)</f>
        <v>0</v>
      </c>
      <c r="K129" s="243"/>
      <c r="L129" s="44"/>
      <c r="M129" s="244" t="s">
        <v>1</v>
      </c>
      <c r="N129" s="245" t="s">
        <v>46</v>
      </c>
      <c r="O129" s="91"/>
      <c r="P129" s="246">
        <f>O129*H129</f>
        <v>0</v>
      </c>
      <c r="Q129" s="246">
        <v>0.00084000000000000003</v>
      </c>
      <c r="R129" s="246">
        <f>Q129*H129</f>
        <v>0.10668000000000001</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865</v>
      </c>
    </row>
    <row r="130" s="13" customFormat="1">
      <c r="A130" s="13"/>
      <c r="B130" s="254"/>
      <c r="C130" s="255"/>
      <c r="D130" s="250" t="s">
        <v>193</v>
      </c>
      <c r="E130" s="256" t="s">
        <v>1</v>
      </c>
      <c r="F130" s="257" t="s">
        <v>866</v>
      </c>
      <c r="G130" s="255"/>
      <c r="H130" s="258">
        <v>87.400000000000006</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193</v>
      </c>
      <c r="AU130" s="264" t="s">
        <v>21</v>
      </c>
      <c r="AV130" s="13" t="s">
        <v>21</v>
      </c>
      <c r="AW130" s="13" t="s">
        <v>38</v>
      </c>
      <c r="AX130" s="13" t="s">
        <v>81</v>
      </c>
      <c r="AY130" s="264" t="s">
        <v>159</v>
      </c>
    </row>
    <row r="131" s="13" customFormat="1">
      <c r="A131" s="13"/>
      <c r="B131" s="254"/>
      <c r="C131" s="255"/>
      <c r="D131" s="250" t="s">
        <v>193</v>
      </c>
      <c r="E131" s="256" t="s">
        <v>1</v>
      </c>
      <c r="F131" s="257" t="s">
        <v>867</v>
      </c>
      <c r="G131" s="255"/>
      <c r="H131" s="258">
        <v>39.600000000000001</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193</v>
      </c>
      <c r="AU131" s="264" t="s">
        <v>21</v>
      </c>
      <c r="AV131" s="13" t="s">
        <v>21</v>
      </c>
      <c r="AW131" s="13" t="s">
        <v>38</v>
      </c>
      <c r="AX131" s="13" t="s">
        <v>81</v>
      </c>
      <c r="AY131" s="264" t="s">
        <v>159</v>
      </c>
    </row>
    <row r="132" s="2" customFormat="1" ht="24" customHeight="1">
      <c r="A132" s="38"/>
      <c r="B132" s="39"/>
      <c r="C132" s="236" t="s">
        <v>183</v>
      </c>
      <c r="D132" s="236" t="s">
        <v>161</v>
      </c>
      <c r="E132" s="237" t="s">
        <v>623</v>
      </c>
      <c r="F132" s="238" t="s">
        <v>624</v>
      </c>
      <c r="G132" s="239" t="s">
        <v>164</v>
      </c>
      <c r="H132" s="240">
        <v>127</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868</v>
      </c>
    </row>
    <row r="133" s="2" customFormat="1" ht="24" customHeight="1">
      <c r="A133" s="38"/>
      <c r="B133" s="39"/>
      <c r="C133" s="236" t="s">
        <v>188</v>
      </c>
      <c r="D133" s="236" t="s">
        <v>161</v>
      </c>
      <c r="E133" s="237" t="s">
        <v>263</v>
      </c>
      <c r="F133" s="238" t="s">
        <v>264</v>
      </c>
      <c r="G133" s="239" t="s">
        <v>204</v>
      </c>
      <c r="H133" s="240">
        <v>46.840000000000003</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869</v>
      </c>
    </row>
    <row r="134" s="13" customFormat="1">
      <c r="A134" s="13"/>
      <c r="B134" s="254"/>
      <c r="C134" s="255"/>
      <c r="D134" s="250" t="s">
        <v>193</v>
      </c>
      <c r="E134" s="256" t="s">
        <v>1</v>
      </c>
      <c r="F134" s="257" t="s">
        <v>870</v>
      </c>
      <c r="G134" s="255"/>
      <c r="H134" s="258">
        <v>46.840000000000003</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193</v>
      </c>
      <c r="AU134" s="264" t="s">
        <v>21</v>
      </c>
      <c r="AV134" s="13" t="s">
        <v>21</v>
      </c>
      <c r="AW134" s="13" t="s">
        <v>38</v>
      </c>
      <c r="AX134" s="13" t="s">
        <v>89</v>
      </c>
      <c r="AY134" s="264" t="s">
        <v>159</v>
      </c>
    </row>
    <row r="135" s="2" customFormat="1" ht="24" customHeight="1">
      <c r="A135" s="38"/>
      <c r="B135" s="39"/>
      <c r="C135" s="236" t="s">
        <v>196</v>
      </c>
      <c r="D135" s="236" t="s">
        <v>161</v>
      </c>
      <c r="E135" s="237" t="s">
        <v>267</v>
      </c>
      <c r="F135" s="238" t="s">
        <v>268</v>
      </c>
      <c r="G135" s="239" t="s">
        <v>204</v>
      </c>
      <c r="H135" s="240">
        <v>46.840000000000003</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871</v>
      </c>
    </row>
    <row r="136" s="2" customFormat="1" ht="24" customHeight="1">
      <c r="A136" s="38"/>
      <c r="B136" s="39"/>
      <c r="C136" s="236" t="s">
        <v>201</v>
      </c>
      <c r="D136" s="236" t="s">
        <v>161</v>
      </c>
      <c r="E136" s="237" t="s">
        <v>272</v>
      </c>
      <c r="F136" s="238" t="s">
        <v>273</v>
      </c>
      <c r="G136" s="239" t="s">
        <v>204</v>
      </c>
      <c r="H136" s="240">
        <v>936.79999999999995</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872</v>
      </c>
    </row>
    <row r="137" s="13" customFormat="1">
      <c r="A137" s="13"/>
      <c r="B137" s="254"/>
      <c r="C137" s="255"/>
      <c r="D137" s="250" t="s">
        <v>193</v>
      </c>
      <c r="E137" s="256" t="s">
        <v>1</v>
      </c>
      <c r="F137" s="257" t="s">
        <v>873</v>
      </c>
      <c r="G137" s="255"/>
      <c r="H137" s="258">
        <v>936.79999999999995</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193</v>
      </c>
      <c r="AU137" s="264" t="s">
        <v>21</v>
      </c>
      <c r="AV137" s="13" t="s">
        <v>21</v>
      </c>
      <c r="AW137" s="13" t="s">
        <v>38</v>
      </c>
      <c r="AX137" s="13" t="s">
        <v>81</v>
      </c>
      <c r="AY137" s="264" t="s">
        <v>159</v>
      </c>
    </row>
    <row r="138" s="14" customFormat="1">
      <c r="A138" s="14"/>
      <c r="B138" s="265"/>
      <c r="C138" s="266"/>
      <c r="D138" s="250" t="s">
        <v>193</v>
      </c>
      <c r="E138" s="267" t="s">
        <v>1</v>
      </c>
      <c r="F138" s="268" t="s">
        <v>195</v>
      </c>
      <c r="G138" s="266"/>
      <c r="H138" s="269">
        <v>936.79999999999995</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193</v>
      </c>
      <c r="AU138" s="275" t="s">
        <v>21</v>
      </c>
      <c r="AV138" s="14" t="s">
        <v>165</v>
      </c>
      <c r="AW138" s="14" t="s">
        <v>38</v>
      </c>
      <c r="AX138" s="14" t="s">
        <v>89</v>
      </c>
      <c r="AY138" s="275" t="s">
        <v>159</v>
      </c>
    </row>
    <row r="139" s="2" customFormat="1" ht="16.5" customHeight="1">
      <c r="A139" s="38"/>
      <c r="B139" s="39"/>
      <c r="C139" s="236" t="s">
        <v>207</v>
      </c>
      <c r="D139" s="236" t="s">
        <v>161</v>
      </c>
      <c r="E139" s="237" t="s">
        <v>630</v>
      </c>
      <c r="F139" s="238" t="s">
        <v>631</v>
      </c>
      <c r="G139" s="239" t="s">
        <v>204</v>
      </c>
      <c r="H139" s="240">
        <v>46.840000000000003</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874</v>
      </c>
    </row>
    <row r="140" s="2" customFormat="1" ht="24" customHeight="1">
      <c r="A140" s="38"/>
      <c r="B140" s="39"/>
      <c r="C140" s="236" t="s">
        <v>215</v>
      </c>
      <c r="D140" s="236" t="s">
        <v>161</v>
      </c>
      <c r="E140" s="237" t="s">
        <v>633</v>
      </c>
      <c r="F140" s="238" t="s">
        <v>634</v>
      </c>
      <c r="G140" s="239" t="s">
        <v>291</v>
      </c>
      <c r="H140" s="240">
        <v>93.680000000000007</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875</v>
      </c>
    </row>
    <row r="141" s="13" customFormat="1">
      <c r="A141" s="13"/>
      <c r="B141" s="254"/>
      <c r="C141" s="255"/>
      <c r="D141" s="250" t="s">
        <v>193</v>
      </c>
      <c r="E141" s="255"/>
      <c r="F141" s="257" t="s">
        <v>876</v>
      </c>
      <c r="G141" s="255"/>
      <c r="H141" s="258">
        <v>93.680000000000007</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193</v>
      </c>
      <c r="AU141" s="264" t="s">
        <v>21</v>
      </c>
      <c r="AV141" s="13" t="s">
        <v>21</v>
      </c>
      <c r="AW141" s="13" t="s">
        <v>4</v>
      </c>
      <c r="AX141" s="13" t="s">
        <v>89</v>
      </c>
      <c r="AY141" s="264" t="s">
        <v>159</v>
      </c>
    </row>
    <row r="142" s="2" customFormat="1" ht="24" customHeight="1">
      <c r="A142" s="38"/>
      <c r="B142" s="39"/>
      <c r="C142" s="236" t="s">
        <v>221</v>
      </c>
      <c r="D142" s="236" t="s">
        <v>161</v>
      </c>
      <c r="E142" s="237" t="s">
        <v>277</v>
      </c>
      <c r="F142" s="238" t="s">
        <v>278</v>
      </c>
      <c r="G142" s="239" t="s">
        <v>204</v>
      </c>
      <c r="H142" s="240">
        <v>28.684000000000001</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877</v>
      </c>
    </row>
    <row r="143" s="13" customFormat="1">
      <c r="A143" s="13"/>
      <c r="B143" s="254"/>
      <c r="C143" s="255"/>
      <c r="D143" s="250" t="s">
        <v>193</v>
      </c>
      <c r="E143" s="256" t="s">
        <v>1</v>
      </c>
      <c r="F143" s="257" t="s">
        <v>878</v>
      </c>
      <c r="G143" s="255"/>
      <c r="H143" s="258">
        <v>7.524</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21</v>
      </c>
      <c r="AV143" s="13" t="s">
        <v>21</v>
      </c>
      <c r="AW143" s="13" t="s">
        <v>38</v>
      </c>
      <c r="AX143" s="13" t="s">
        <v>81</v>
      </c>
      <c r="AY143" s="264" t="s">
        <v>159</v>
      </c>
    </row>
    <row r="144" s="13" customFormat="1">
      <c r="A144" s="13"/>
      <c r="B144" s="254"/>
      <c r="C144" s="255"/>
      <c r="D144" s="250" t="s">
        <v>193</v>
      </c>
      <c r="E144" s="256" t="s">
        <v>1</v>
      </c>
      <c r="F144" s="257" t="s">
        <v>879</v>
      </c>
      <c r="G144" s="255"/>
      <c r="H144" s="258">
        <v>21.16</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193</v>
      </c>
      <c r="AU144" s="264" t="s">
        <v>21</v>
      </c>
      <c r="AV144" s="13" t="s">
        <v>21</v>
      </c>
      <c r="AW144" s="13" t="s">
        <v>38</v>
      </c>
      <c r="AX144" s="13" t="s">
        <v>81</v>
      </c>
      <c r="AY144" s="264" t="s">
        <v>159</v>
      </c>
    </row>
    <row r="145" s="2" customFormat="1" ht="16.5" customHeight="1">
      <c r="A145" s="38"/>
      <c r="B145" s="39"/>
      <c r="C145" s="276" t="s">
        <v>226</v>
      </c>
      <c r="D145" s="276" t="s">
        <v>288</v>
      </c>
      <c r="E145" s="277" t="s">
        <v>289</v>
      </c>
      <c r="F145" s="278" t="s">
        <v>290</v>
      </c>
      <c r="G145" s="279" t="s">
        <v>291</v>
      </c>
      <c r="H145" s="280">
        <v>57.368000000000002</v>
      </c>
      <c r="I145" s="281"/>
      <c r="J145" s="282">
        <f>ROUND(I145*H145,2)</f>
        <v>0</v>
      </c>
      <c r="K145" s="283"/>
      <c r="L145" s="284"/>
      <c r="M145" s="285" t="s">
        <v>1</v>
      </c>
      <c r="N145" s="286" t="s">
        <v>46</v>
      </c>
      <c r="O145" s="91"/>
      <c r="P145" s="246">
        <f>O145*H145</f>
        <v>0</v>
      </c>
      <c r="Q145" s="246">
        <v>1</v>
      </c>
      <c r="R145" s="246">
        <f>Q145*H145</f>
        <v>57.368000000000002</v>
      </c>
      <c r="S145" s="246">
        <v>0</v>
      </c>
      <c r="T145" s="247">
        <f>S145*H145</f>
        <v>0</v>
      </c>
      <c r="U145" s="38"/>
      <c r="V145" s="38"/>
      <c r="W145" s="38"/>
      <c r="X145" s="38"/>
      <c r="Y145" s="38"/>
      <c r="Z145" s="38"/>
      <c r="AA145" s="38"/>
      <c r="AB145" s="38"/>
      <c r="AC145" s="38"/>
      <c r="AD145" s="38"/>
      <c r="AE145" s="38"/>
      <c r="AR145" s="248" t="s">
        <v>201</v>
      </c>
      <c r="AT145" s="248" t="s">
        <v>288</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880</v>
      </c>
    </row>
    <row r="146" s="13" customFormat="1">
      <c r="A146" s="13"/>
      <c r="B146" s="254"/>
      <c r="C146" s="255"/>
      <c r="D146" s="250" t="s">
        <v>193</v>
      </c>
      <c r="E146" s="255"/>
      <c r="F146" s="257" t="s">
        <v>881</v>
      </c>
      <c r="G146" s="255"/>
      <c r="H146" s="258">
        <v>57.368000000000002</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193</v>
      </c>
      <c r="AU146" s="264" t="s">
        <v>21</v>
      </c>
      <c r="AV146" s="13" t="s">
        <v>21</v>
      </c>
      <c r="AW146" s="13" t="s">
        <v>4</v>
      </c>
      <c r="AX146" s="13" t="s">
        <v>89</v>
      </c>
      <c r="AY146" s="264" t="s">
        <v>159</v>
      </c>
    </row>
    <row r="147" s="2" customFormat="1" ht="24" customHeight="1">
      <c r="A147" s="38"/>
      <c r="B147" s="39"/>
      <c r="C147" s="236" t="s">
        <v>232</v>
      </c>
      <c r="D147" s="236" t="s">
        <v>161</v>
      </c>
      <c r="E147" s="237" t="s">
        <v>641</v>
      </c>
      <c r="F147" s="238" t="s">
        <v>642</v>
      </c>
      <c r="G147" s="239" t="s">
        <v>204</v>
      </c>
      <c r="H147" s="240">
        <v>14.135999999999999</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882</v>
      </c>
    </row>
    <row r="148" s="13" customFormat="1">
      <c r="A148" s="13"/>
      <c r="B148" s="254"/>
      <c r="C148" s="255"/>
      <c r="D148" s="250" t="s">
        <v>193</v>
      </c>
      <c r="E148" s="256" t="s">
        <v>1</v>
      </c>
      <c r="F148" s="257" t="s">
        <v>883</v>
      </c>
      <c r="G148" s="255"/>
      <c r="H148" s="258">
        <v>3.5640000000000001</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38</v>
      </c>
      <c r="AX148" s="13" t="s">
        <v>81</v>
      </c>
      <c r="AY148" s="264" t="s">
        <v>159</v>
      </c>
    </row>
    <row r="149" s="13" customFormat="1">
      <c r="A149" s="13"/>
      <c r="B149" s="254"/>
      <c r="C149" s="255"/>
      <c r="D149" s="250" t="s">
        <v>193</v>
      </c>
      <c r="E149" s="256" t="s">
        <v>1</v>
      </c>
      <c r="F149" s="257" t="s">
        <v>884</v>
      </c>
      <c r="G149" s="255"/>
      <c r="H149" s="258">
        <v>11.960000000000001</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193</v>
      </c>
      <c r="AU149" s="264" t="s">
        <v>21</v>
      </c>
      <c r="AV149" s="13" t="s">
        <v>21</v>
      </c>
      <c r="AW149" s="13" t="s">
        <v>38</v>
      </c>
      <c r="AX149" s="13" t="s">
        <v>81</v>
      </c>
      <c r="AY149" s="264" t="s">
        <v>159</v>
      </c>
    </row>
    <row r="150" s="13" customFormat="1">
      <c r="A150" s="13"/>
      <c r="B150" s="254"/>
      <c r="C150" s="255"/>
      <c r="D150" s="250" t="s">
        <v>193</v>
      </c>
      <c r="E150" s="256" t="s">
        <v>1</v>
      </c>
      <c r="F150" s="257" t="s">
        <v>885</v>
      </c>
      <c r="G150" s="255"/>
      <c r="H150" s="258">
        <v>-0.23799999999999999</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3" customFormat="1">
      <c r="A151" s="13"/>
      <c r="B151" s="254"/>
      <c r="C151" s="255"/>
      <c r="D151" s="250" t="s">
        <v>193</v>
      </c>
      <c r="E151" s="256" t="s">
        <v>1</v>
      </c>
      <c r="F151" s="257" t="s">
        <v>886</v>
      </c>
      <c r="G151" s="255"/>
      <c r="H151" s="258">
        <v>-1.1499999999999999</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193</v>
      </c>
      <c r="AU151" s="264" t="s">
        <v>21</v>
      </c>
      <c r="AV151" s="13" t="s">
        <v>21</v>
      </c>
      <c r="AW151" s="13" t="s">
        <v>38</v>
      </c>
      <c r="AX151" s="13" t="s">
        <v>81</v>
      </c>
      <c r="AY151" s="264" t="s">
        <v>159</v>
      </c>
    </row>
    <row r="152" s="2" customFormat="1" ht="16.5" customHeight="1">
      <c r="A152" s="38"/>
      <c r="B152" s="39"/>
      <c r="C152" s="276" t="s">
        <v>239</v>
      </c>
      <c r="D152" s="276" t="s">
        <v>288</v>
      </c>
      <c r="E152" s="277" t="s">
        <v>289</v>
      </c>
      <c r="F152" s="278" t="s">
        <v>290</v>
      </c>
      <c r="G152" s="279" t="s">
        <v>291</v>
      </c>
      <c r="H152" s="280">
        <v>28.271999999999998</v>
      </c>
      <c r="I152" s="281"/>
      <c r="J152" s="282">
        <f>ROUND(I152*H152,2)</f>
        <v>0</v>
      </c>
      <c r="K152" s="283"/>
      <c r="L152" s="284"/>
      <c r="M152" s="285" t="s">
        <v>1</v>
      </c>
      <c r="N152" s="286" t="s">
        <v>46</v>
      </c>
      <c r="O152" s="91"/>
      <c r="P152" s="246">
        <f>O152*H152</f>
        <v>0</v>
      </c>
      <c r="Q152" s="246">
        <v>1</v>
      </c>
      <c r="R152" s="246">
        <f>Q152*H152</f>
        <v>28.271999999999998</v>
      </c>
      <c r="S152" s="246">
        <v>0</v>
      </c>
      <c r="T152" s="247">
        <f>S152*H152</f>
        <v>0</v>
      </c>
      <c r="U152" s="38"/>
      <c r="V152" s="38"/>
      <c r="W152" s="38"/>
      <c r="X152" s="38"/>
      <c r="Y152" s="38"/>
      <c r="Z152" s="38"/>
      <c r="AA152" s="38"/>
      <c r="AB152" s="38"/>
      <c r="AC152" s="38"/>
      <c r="AD152" s="38"/>
      <c r="AE152" s="38"/>
      <c r="AR152" s="248" t="s">
        <v>201</v>
      </c>
      <c r="AT152" s="248" t="s">
        <v>288</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887</v>
      </c>
    </row>
    <row r="153" s="13" customFormat="1">
      <c r="A153" s="13"/>
      <c r="B153" s="254"/>
      <c r="C153" s="255"/>
      <c r="D153" s="250" t="s">
        <v>193</v>
      </c>
      <c r="E153" s="255"/>
      <c r="F153" s="257" t="s">
        <v>888</v>
      </c>
      <c r="G153" s="255"/>
      <c r="H153" s="258">
        <v>28.271999999999998</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193</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SUM(P155:P160)</f>
        <v>0</v>
      </c>
      <c r="Q154" s="228"/>
      <c r="R154" s="229">
        <f>SUM(R155:R160)</f>
        <v>5.2409066400000004</v>
      </c>
      <c r="S154" s="228"/>
      <c r="T154" s="230">
        <f>SUM(T155:T160)</f>
        <v>0</v>
      </c>
      <c r="U154" s="12"/>
      <c r="V154" s="12"/>
      <c r="W154" s="12"/>
      <c r="X154" s="12"/>
      <c r="Y154" s="12"/>
      <c r="Z154" s="12"/>
      <c r="AA154" s="12"/>
      <c r="AB154" s="12"/>
      <c r="AC154" s="12"/>
      <c r="AD154" s="12"/>
      <c r="AE154" s="12"/>
      <c r="AR154" s="231" t="s">
        <v>89</v>
      </c>
      <c r="AT154" s="232" t="s">
        <v>80</v>
      </c>
      <c r="AU154" s="232" t="s">
        <v>89</v>
      </c>
      <c r="AY154" s="231" t="s">
        <v>159</v>
      </c>
      <c r="BK154" s="233">
        <f>SUM(BK155:BK160)</f>
        <v>0</v>
      </c>
    </row>
    <row r="155" s="2" customFormat="1" ht="24" customHeight="1">
      <c r="A155" s="38"/>
      <c r="B155" s="39"/>
      <c r="C155" s="236" t="s">
        <v>8</v>
      </c>
      <c r="D155" s="236" t="s">
        <v>161</v>
      </c>
      <c r="E155" s="237" t="s">
        <v>651</v>
      </c>
      <c r="F155" s="238" t="s">
        <v>652</v>
      </c>
      <c r="G155" s="239" t="s">
        <v>204</v>
      </c>
      <c r="H155" s="240">
        <v>2.6320000000000001</v>
      </c>
      <c r="I155" s="241"/>
      <c r="J155" s="242">
        <f>ROUND(I155*H155,2)</f>
        <v>0</v>
      </c>
      <c r="K155" s="243"/>
      <c r="L155" s="44"/>
      <c r="M155" s="244" t="s">
        <v>1</v>
      </c>
      <c r="N155" s="245" t="s">
        <v>46</v>
      </c>
      <c r="O155" s="91"/>
      <c r="P155" s="246">
        <f>O155*H155</f>
        <v>0</v>
      </c>
      <c r="Q155" s="246">
        <v>1.8907700000000001</v>
      </c>
      <c r="R155" s="246">
        <f>Q155*H155</f>
        <v>4.9765066400000002</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889</v>
      </c>
    </row>
    <row r="156" s="13" customFormat="1">
      <c r="A156" s="13"/>
      <c r="B156" s="254"/>
      <c r="C156" s="255"/>
      <c r="D156" s="250" t="s">
        <v>193</v>
      </c>
      <c r="E156" s="256" t="s">
        <v>1</v>
      </c>
      <c r="F156" s="257" t="s">
        <v>890</v>
      </c>
      <c r="G156" s="255"/>
      <c r="H156" s="258">
        <v>0.79200000000000004</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193</v>
      </c>
      <c r="AU156" s="264" t="s">
        <v>21</v>
      </c>
      <c r="AV156" s="13" t="s">
        <v>21</v>
      </c>
      <c r="AW156" s="13" t="s">
        <v>38</v>
      </c>
      <c r="AX156" s="13" t="s">
        <v>81</v>
      </c>
      <c r="AY156" s="264" t="s">
        <v>159</v>
      </c>
    </row>
    <row r="157" s="13" customFormat="1">
      <c r="A157" s="13"/>
      <c r="B157" s="254"/>
      <c r="C157" s="255"/>
      <c r="D157" s="250" t="s">
        <v>193</v>
      </c>
      <c r="E157" s="256" t="s">
        <v>1</v>
      </c>
      <c r="F157" s="257" t="s">
        <v>891</v>
      </c>
      <c r="G157" s="255"/>
      <c r="H157" s="258">
        <v>1.8400000000000001</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193</v>
      </c>
      <c r="AU157" s="264" t="s">
        <v>21</v>
      </c>
      <c r="AV157" s="13" t="s">
        <v>21</v>
      </c>
      <c r="AW157" s="13" t="s">
        <v>38</v>
      </c>
      <c r="AX157" s="13" t="s">
        <v>81</v>
      </c>
      <c r="AY157" s="264" t="s">
        <v>159</v>
      </c>
    </row>
    <row r="158" s="2" customFormat="1" ht="16.5" customHeight="1">
      <c r="A158" s="38"/>
      <c r="B158" s="39"/>
      <c r="C158" s="236" t="s">
        <v>249</v>
      </c>
      <c r="D158" s="236" t="s">
        <v>161</v>
      </c>
      <c r="E158" s="237" t="s">
        <v>727</v>
      </c>
      <c r="F158" s="238" t="s">
        <v>728</v>
      </c>
      <c r="G158" s="239" t="s">
        <v>176</v>
      </c>
      <c r="H158" s="240">
        <v>4</v>
      </c>
      <c r="I158" s="241"/>
      <c r="J158" s="242">
        <f>ROUND(I158*H158,2)</f>
        <v>0</v>
      </c>
      <c r="K158" s="243"/>
      <c r="L158" s="44"/>
      <c r="M158" s="244" t="s">
        <v>1</v>
      </c>
      <c r="N158" s="245" t="s">
        <v>46</v>
      </c>
      <c r="O158" s="91"/>
      <c r="P158" s="246">
        <f>O158*H158</f>
        <v>0</v>
      </c>
      <c r="Q158" s="246">
        <v>0.0066</v>
      </c>
      <c r="R158" s="246">
        <f>Q158*H158</f>
        <v>0.0264</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892</v>
      </c>
    </row>
    <row r="159" s="2" customFormat="1" ht="24" customHeight="1">
      <c r="A159" s="38"/>
      <c r="B159" s="39"/>
      <c r="C159" s="276" t="s">
        <v>253</v>
      </c>
      <c r="D159" s="276" t="s">
        <v>288</v>
      </c>
      <c r="E159" s="277" t="s">
        <v>730</v>
      </c>
      <c r="F159" s="278" t="s">
        <v>731</v>
      </c>
      <c r="G159" s="279" t="s">
        <v>176</v>
      </c>
      <c r="H159" s="280">
        <v>2</v>
      </c>
      <c r="I159" s="281"/>
      <c r="J159" s="282">
        <f>ROUND(I159*H159,2)</f>
        <v>0</v>
      </c>
      <c r="K159" s="283"/>
      <c r="L159" s="284"/>
      <c r="M159" s="285" t="s">
        <v>1</v>
      </c>
      <c r="N159" s="286" t="s">
        <v>46</v>
      </c>
      <c r="O159" s="91"/>
      <c r="P159" s="246">
        <f>O159*H159</f>
        <v>0</v>
      </c>
      <c r="Q159" s="246">
        <v>0.050999999999999997</v>
      </c>
      <c r="R159" s="246">
        <f>Q159*H159</f>
        <v>0.10199999999999999</v>
      </c>
      <c r="S159" s="246">
        <v>0</v>
      </c>
      <c r="T159" s="247">
        <f>S159*H159</f>
        <v>0</v>
      </c>
      <c r="U159" s="38"/>
      <c r="V159" s="38"/>
      <c r="W159" s="38"/>
      <c r="X159" s="38"/>
      <c r="Y159" s="38"/>
      <c r="Z159" s="38"/>
      <c r="AA159" s="38"/>
      <c r="AB159" s="38"/>
      <c r="AC159" s="38"/>
      <c r="AD159" s="38"/>
      <c r="AE159" s="38"/>
      <c r="AR159" s="248" t="s">
        <v>201</v>
      </c>
      <c r="AT159" s="248" t="s">
        <v>288</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893</v>
      </c>
    </row>
    <row r="160" s="2" customFormat="1" ht="24" customHeight="1">
      <c r="A160" s="38"/>
      <c r="B160" s="39"/>
      <c r="C160" s="276" t="s">
        <v>258</v>
      </c>
      <c r="D160" s="276" t="s">
        <v>288</v>
      </c>
      <c r="E160" s="277" t="s">
        <v>894</v>
      </c>
      <c r="F160" s="278" t="s">
        <v>895</v>
      </c>
      <c r="G160" s="279" t="s">
        <v>176</v>
      </c>
      <c r="H160" s="280">
        <v>2</v>
      </c>
      <c r="I160" s="281"/>
      <c r="J160" s="282">
        <f>ROUND(I160*H160,2)</f>
        <v>0</v>
      </c>
      <c r="K160" s="283"/>
      <c r="L160" s="284"/>
      <c r="M160" s="285" t="s">
        <v>1</v>
      </c>
      <c r="N160" s="286" t="s">
        <v>46</v>
      </c>
      <c r="O160" s="91"/>
      <c r="P160" s="246">
        <f>O160*H160</f>
        <v>0</v>
      </c>
      <c r="Q160" s="246">
        <v>0.068000000000000005</v>
      </c>
      <c r="R160" s="246">
        <f>Q160*H160</f>
        <v>0.13600000000000001</v>
      </c>
      <c r="S160" s="246">
        <v>0</v>
      </c>
      <c r="T160" s="247">
        <f>S160*H160</f>
        <v>0</v>
      </c>
      <c r="U160" s="38"/>
      <c r="V160" s="38"/>
      <c r="W160" s="38"/>
      <c r="X160" s="38"/>
      <c r="Y160" s="38"/>
      <c r="Z160" s="38"/>
      <c r="AA160" s="38"/>
      <c r="AB160" s="38"/>
      <c r="AC160" s="38"/>
      <c r="AD160" s="38"/>
      <c r="AE160" s="38"/>
      <c r="AR160" s="248" t="s">
        <v>201</v>
      </c>
      <c r="AT160" s="248" t="s">
        <v>288</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896</v>
      </c>
    </row>
    <row r="161" s="12" customFormat="1" ht="22.8" customHeight="1">
      <c r="A161" s="12"/>
      <c r="B161" s="220"/>
      <c r="C161" s="221"/>
      <c r="D161" s="222" t="s">
        <v>80</v>
      </c>
      <c r="E161" s="234" t="s">
        <v>201</v>
      </c>
      <c r="F161" s="234" t="s">
        <v>655</v>
      </c>
      <c r="G161" s="221"/>
      <c r="H161" s="221"/>
      <c r="I161" s="224"/>
      <c r="J161" s="235">
        <f>BK161</f>
        <v>0</v>
      </c>
      <c r="K161" s="221"/>
      <c r="L161" s="226"/>
      <c r="M161" s="227"/>
      <c r="N161" s="228"/>
      <c r="O161" s="228"/>
      <c r="P161" s="229">
        <f>SUM(P162:P194)</f>
        <v>0</v>
      </c>
      <c r="Q161" s="228"/>
      <c r="R161" s="229">
        <f>SUM(R162:R194)</f>
        <v>15.809669999999999</v>
      </c>
      <c r="S161" s="228"/>
      <c r="T161" s="230">
        <f>SUM(T162:T194)</f>
        <v>0</v>
      </c>
      <c r="U161" s="12"/>
      <c r="V161" s="12"/>
      <c r="W161" s="12"/>
      <c r="X161" s="12"/>
      <c r="Y161" s="12"/>
      <c r="Z161" s="12"/>
      <c r="AA161" s="12"/>
      <c r="AB161" s="12"/>
      <c r="AC161" s="12"/>
      <c r="AD161" s="12"/>
      <c r="AE161" s="12"/>
      <c r="AR161" s="231" t="s">
        <v>89</v>
      </c>
      <c r="AT161" s="232" t="s">
        <v>80</v>
      </c>
      <c r="AU161" s="232" t="s">
        <v>89</v>
      </c>
      <c r="AY161" s="231" t="s">
        <v>159</v>
      </c>
      <c r="BK161" s="233">
        <f>SUM(BK162:BK194)</f>
        <v>0</v>
      </c>
    </row>
    <row r="162" s="2" customFormat="1" ht="24" customHeight="1">
      <c r="A162" s="38"/>
      <c r="B162" s="39"/>
      <c r="C162" s="236" t="s">
        <v>262</v>
      </c>
      <c r="D162" s="236" t="s">
        <v>161</v>
      </c>
      <c r="E162" s="237" t="s">
        <v>745</v>
      </c>
      <c r="F162" s="238" t="s">
        <v>897</v>
      </c>
      <c r="G162" s="239" t="s">
        <v>229</v>
      </c>
      <c r="H162" s="240">
        <v>13.199999999999999</v>
      </c>
      <c r="I162" s="241"/>
      <c r="J162" s="242">
        <f>ROUND(I162*H162,2)</f>
        <v>0</v>
      </c>
      <c r="K162" s="243"/>
      <c r="L162" s="44"/>
      <c r="M162" s="244" t="s">
        <v>1</v>
      </c>
      <c r="N162" s="245" t="s">
        <v>46</v>
      </c>
      <c r="O162" s="91"/>
      <c r="P162" s="246">
        <f>O162*H162</f>
        <v>0</v>
      </c>
      <c r="Q162" s="246">
        <v>1.0000000000000001E-05</v>
      </c>
      <c r="R162" s="246">
        <f>Q162*H162</f>
        <v>0.00013200000000000001</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898</v>
      </c>
    </row>
    <row r="163" s="2" customFormat="1" ht="24" customHeight="1">
      <c r="A163" s="38"/>
      <c r="B163" s="39"/>
      <c r="C163" s="276" t="s">
        <v>266</v>
      </c>
      <c r="D163" s="276" t="s">
        <v>288</v>
      </c>
      <c r="E163" s="277" t="s">
        <v>748</v>
      </c>
      <c r="F163" s="278" t="s">
        <v>749</v>
      </c>
      <c r="G163" s="279" t="s">
        <v>176</v>
      </c>
      <c r="H163" s="280">
        <v>5.5</v>
      </c>
      <c r="I163" s="281"/>
      <c r="J163" s="282">
        <f>ROUND(I163*H163,2)</f>
        <v>0</v>
      </c>
      <c r="K163" s="283"/>
      <c r="L163" s="284"/>
      <c r="M163" s="285" t="s">
        <v>1</v>
      </c>
      <c r="N163" s="286" t="s">
        <v>46</v>
      </c>
      <c r="O163" s="91"/>
      <c r="P163" s="246">
        <f>O163*H163</f>
        <v>0</v>
      </c>
      <c r="Q163" s="246">
        <v>0.0064999999999999997</v>
      </c>
      <c r="R163" s="246">
        <f>Q163*H163</f>
        <v>0.035749999999999997</v>
      </c>
      <c r="S163" s="246">
        <v>0</v>
      </c>
      <c r="T163" s="247">
        <f>S163*H163</f>
        <v>0</v>
      </c>
      <c r="U163" s="38"/>
      <c r="V163" s="38"/>
      <c r="W163" s="38"/>
      <c r="X163" s="38"/>
      <c r="Y163" s="38"/>
      <c r="Z163" s="38"/>
      <c r="AA163" s="38"/>
      <c r="AB163" s="38"/>
      <c r="AC163" s="38"/>
      <c r="AD163" s="38"/>
      <c r="AE163" s="38"/>
      <c r="AR163" s="248" t="s">
        <v>201</v>
      </c>
      <c r="AT163" s="248" t="s">
        <v>288</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899</v>
      </c>
    </row>
    <row r="164" s="13" customFormat="1">
      <c r="A164" s="13"/>
      <c r="B164" s="254"/>
      <c r="C164" s="255"/>
      <c r="D164" s="250" t="s">
        <v>193</v>
      </c>
      <c r="E164" s="255"/>
      <c r="F164" s="257" t="s">
        <v>900</v>
      </c>
      <c r="G164" s="255"/>
      <c r="H164" s="258">
        <v>5.5</v>
      </c>
      <c r="I164" s="259"/>
      <c r="J164" s="255"/>
      <c r="K164" s="255"/>
      <c r="L164" s="260"/>
      <c r="M164" s="261"/>
      <c r="N164" s="262"/>
      <c r="O164" s="262"/>
      <c r="P164" s="262"/>
      <c r="Q164" s="262"/>
      <c r="R164" s="262"/>
      <c r="S164" s="262"/>
      <c r="T164" s="263"/>
      <c r="U164" s="13"/>
      <c r="V164" s="13"/>
      <c r="W164" s="13"/>
      <c r="X164" s="13"/>
      <c r="Y164" s="13"/>
      <c r="Z164" s="13"/>
      <c r="AA164" s="13"/>
      <c r="AB164" s="13"/>
      <c r="AC164" s="13"/>
      <c r="AD164" s="13"/>
      <c r="AE164" s="13"/>
      <c r="AT164" s="264" t="s">
        <v>193</v>
      </c>
      <c r="AU164" s="264" t="s">
        <v>21</v>
      </c>
      <c r="AV164" s="13" t="s">
        <v>21</v>
      </c>
      <c r="AW164" s="13" t="s">
        <v>4</v>
      </c>
      <c r="AX164" s="13" t="s">
        <v>89</v>
      </c>
      <c r="AY164" s="264" t="s">
        <v>159</v>
      </c>
    </row>
    <row r="165" s="2" customFormat="1" ht="24" customHeight="1">
      <c r="A165" s="38"/>
      <c r="B165" s="39"/>
      <c r="C165" s="236" t="s">
        <v>7</v>
      </c>
      <c r="D165" s="236" t="s">
        <v>161</v>
      </c>
      <c r="E165" s="237" t="s">
        <v>752</v>
      </c>
      <c r="F165" s="238" t="s">
        <v>753</v>
      </c>
      <c r="G165" s="239" t="s">
        <v>229</v>
      </c>
      <c r="H165" s="240">
        <v>23</v>
      </c>
      <c r="I165" s="241"/>
      <c r="J165" s="242">
        <f>ROUND(I165*H165,2)</f>
        <v>0</v>
      </c>
      <c r="K165" s="243"/>
      <c r="L165" s="44"/>
      <c r="M165" s="244" t="s">
        <v>1</v>
      </c>
      <c r="N165" s="245" t="s">
        <v>46</v>
      </c>
      <c r="O165" s="91"/>
      <c r="P165" s="246">
        <f>O165*H165</f>
        <v>0</v>
      </c>
      <c r="Q165" s="246">
        <v>2.0000000000000002E-05</v>
      </c>
      <c r="R165" s="246">
        <f>Q165*H165</f>
        <v>0.00046000000000000001</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901</v>
      </c>
    </row>
    <row r="166" s="2" customFormat="1" ht="24" customHeight="1">
      <c r="A166" s="38"/>
      <c r="B166" s="39"/>
      <c r="C166" s="276" t="s">
        <v>276</v>
      </c>
      <c r="D166" s="276" t="s">
        <v>288</v>
      </c>
      <c r="E166" s="277" t="s">
        <v>755</v>
      </c>
      <c r="F166" s="278" t="s">
        <v>756</v>
      </c>
      <c r="G166" s="279" t="s">
        <v>176</v>
      </c>
      <c r="H166" s="280">
        <v>5.5</v>
      </c>
      <c r="I166" s="281"/>
      <c r="J166" s="282">
        <f>ROUND(I166*H166,2)</f>
        <v>0</v>
      </c>
      <c r="K166" s="283"/>
      <c r="L166" s="284"/>
      <c r="M166" s="285" t="s">
        <v>1</v>
      </c>
      <c r="N166" s="286" t="s">
        <v>46</v>
      </c>
      <c r="O166" s="91"/>
      <c r="P166" s="246">
        <f>O166*H166</f>
        <v>0</v>
      </c>
      <c r="Q166" s="246">
        <v>0.025600000000000001</v>
      </c>
      <c r="R166" s="246">
        <f>Q166*H166</f>
        <v>0.14080000000000001</v>
      </c>
      <c r="S166" s="246">
        <v>0</v>
      </c>
      <c r="T166" s="247">
        <f>S166*H166</f>
        <v>0</v>
      </c>
      <c r="U166" s="38"/>
      <c r="V166" s="38"/>
      <c r="W166" s="38"/>
      <c r="X166" s="38"/>
      <c r="Y166" s="38"/>
      <c r="Z166" s="38"/>
      <c r="AA166" s="38"/>
      <c r="AB166" s="38"/>
      <c r="AC166" s="38"/>
      <c r="AD166" s="38"/>
      <c r="AE166" s="38"/>
      <c r="AR166" s="248" t="s">
        <v>201</v>
      </c>
      <c r="AT166" s="248" t="s">
        <v>288</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902</v>
      </c>
    </row>
    <row r="167" s="13" customFormat="1">
      <c r="A167" s="13"/>
      <c r="B167" s="254"/>
      <c r="C167" s="255"/>
      <c r="D167" s="250" t="s">
        <v>193</v>
      </c>
      <c r="E167" s="255"/>
      <c r="F167" s="257" t="s">
        <v>900</v>
      </c>
      <c r="G167" s="255"/>
      <c r="H167" s="258">
        <v>5.5</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193</v>
      </c>
      <c r="AU167" s="264" t="s">
        <v>21</v>
      </c>
      <c r="AV167" s="13" t="s">
        <v>21</v>
      </c>
      <c r="AW167" s="13" t="s">
        <v>4</v>
      </c>
      <c r="AX167" s="13" t="s">
        <v>89</v>
      </c>
      <c r="AY167" s="264" t="s">
        <v>159</v>
      </c>
    </row>
    <row r="168" s="2" customFormat="1" ht="24" customHeight="1">
      <c r="A168" s="38"/>
      <c r="B168" s="39"/>
      <c r="C168" s="236" t="s">
        <v>282</v>
      </c>
      <c r="D168" s="236" t="s">
        <v>161</v>
      </c>
      <c r="E168" s="237" t="s">
        <v>759</v>
      </c>
      <c r="F168" s="238" t="s">
        <v>760</v>
      </c>
      <c r="G168" s="239" t="s">
        <v>176</v>
      </c>
      <c r="H168" s="240">
        <v>1</v>
      </c>
      <c r="I168" s="241"/>
      <c r="J168" s="242">
        <f>ROUND(I168*H168,2)</f>
        <v>0</v>
      </c>
      <c r="K168" s="243"/>
      <c r="L168" s="44"/>
      <c r="M168" s="244" t="s">
        <v>1</v>
      </c>
      <c r="N168" s="245" t="s">
        <v>46</v>
      </c>
      <c r="O168" s="91"/>
      <c r="P168" s="246">
        <f>O168*H168</f>
        <v>0</v>
      </c>
      <c r="Q168" s="246">
        <v>8.0000000000000007E-05</v>
      </c>
      <c r="R168" s="246">
        <f>Q168*H168</f>
        <v>8.0000000000000007E-05</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903</v>
      </c>
    </row>
    <row r="169" s="2" customFormat="1" ht="16.5" customHeight="1">
      <c r="A169" s="38"/>
      <c r="B169" s="39"/>
      <c r="C169" s="276" t="s">
        <v>287</v>
      </c>
      <c r="D169" s="276" t="s">
        <v>288</v>
      </c>
      <c r="E169" s="277" t="s">
        <v>762</v>
      </c>
      <c r="F169" s="278" t="s">
        <v>763</v>
      </c>
      <c r="G169" s="279" t="s">
        <v>176</v>
      </c>
      <c r="H169" s="280">
        <v>1</v>
      </c>
      <c r="I169" s="281"/>
      <c r="J169" s="282">
        <f>ROUND(I169*H169,2)</f>
        <v>0</v>
      </c>
      <c r="K169" s="283"/>
      <c r="L169" s="284"/>
      <c r="M169" s="285" t="s">
        <v>1</v>
      </c>
      <c r="N169" s="286" t="s">
        <v>46</v>
      </c>
      <c r="O169" s="91"/>
      <c r="P169" s="246">
        <f>O169*H169</f>
        <v>0</v>
      </c>
      <c r="Q169" s="246">
        <v>0.00062</v>
      </c>
      <c r="R169" s="246">
        <f>Q169*H169</f>
        <v>0.00062</v>
      </c>
      <c r="S169" s="246">
        <v>0</v>
      </c>
      <c r="T169" s="247">
        <f>S169*H169</f>
        <v>0</v>
      </c>
      <c r="U169" s="38"/>
      <c r="V169" s="38"/>
      <c r="W169" s="38"/>
      <c r="X169" s="38"/>
      <c r="Y169" s="38"/>
      <c r="Z169" s="38"/>
      <c r="AA169" s="38"/>
      <c r="AB169" s="38"/>
      <c r="AC169" s="38"/>
      <c r="AD169" s="38"/>
      <c r="AE169" s="38"/>
      <c r="AR169" s="248" t="s">
        <v>201</v>
      </c>
      <c r="AT169" s="248" t="s">
        <v>288</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904</v>
      </c>
    </row>
    <row r="170" s="2" customFormat="1" ht="24" customHeight="1">
      <c r="A170" s="38"/>
      <c r="B170" s="39"/>
      <c r="C170" s="236" t="s">
        <v>295</v>
      </c>
      <c r="D170" s="236" t="s">
        <v>161</v>
      </c>
      <c r="E170" s="237" t="s">
        <v>765</v>
      </c>
      <c r="F170" s="238" t="s">
        <v>766</v>
      </c>
      <c r="G170" s="239" t="s">
        <v>176</v>
      </c>
      <c r="H170" s="240">
        <v>1</v>
      </c>
      <c r="I170" s="241"/>
      <c r="J170" s="242">
        <f>ROUND(I170*H170,2)</f>
        <v>0</v>
      </c>
      <c r="K170" s="243"/>
      <c r="L170" s="44"/>
      <c r="M170" s="244" t="s">
        <v>1</v>
      </c>
      <c r="N170" s="245" t="s">
        <v>46</v>
      </c>
      <c r="O170" s="91"/>
      <c r="P170" s="246">
        <f>O170*H170</f>
        <v>0</v>
      </c>
      <c r="Q170" s="246">
        <v>0.00010000000000000001</v>
      </c>
      <c r="R170" s="246">
        <f>Q170*H170</f>
        <v>0.00010000000000000001</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905</v>
      </c>
    </row>
    <row r="171" s="2" customFormat="1" ht="24" customHeight="1">
      <c r="A171" s="38"/>
      <c r="B171" s="39"/>
      <c r="C171" s="276" t="s">
        <v>299</v>
      </c>
      <c r="D171" s="276" t="s">
        <v>288</v>
      </c>
      <c r="E171" s="277" t="s">
        <v>768</v>
      </c>
      <c r="F171" s="278" t="s">
        <v>769</v>
      </c>
      <c r="G171" s="279" t="s">
        <v>176</v>
      </c>
      <c r="H171" s="280">
        <v>1</v>
      </c>
      <c r="I171" s="281"/>
      <c r="J171" s="282">
        <f>ROUND(I171*H171,2)</f>
        <v>0</v>
      </c>
      <c r="K171" s="283"/>
      <c r="L171" s="284"/>
      <c r="M171" s="285" t="s">
        <v>1</v>
      </c>
      <c r="N171" s="286" t="s">
        <v>46</v>
      </c>
      <c r="O171" s="91"/>
      <c r="P171" s="246">
        <f>O171*H171</f>
        <v>0</v>
      </c>
      <c r="Q171" s="246">
        <v>0.0037000000000000002</v>
      </c>
      <c r="R171" s="246">
        <f>Q171*H171</f>
        <v>0.0037000000000000002</v>
      </c>
      <c r="S171" s="246">
        <v>0</v>
      </c>
      <c r="T171" s="247">
        <f>S171*H171</f>
        <v>0</v>
      </c>
      <c r="U171" s="38"/>
      <c r="V171" s="38"/>
      <c r="W171" s="38"/>
      <c r="X171" s="38"/>
      <c r="Y171" s="38"/>
      <c r="Z171" s="38"/>
      <c r="AA171" s="38"/>
      <c r="AB171" s="38"/>
      <c r="AC171" s="38"/>
      <c r="AD171" s="38"/>
      <c r="AE171" s="38"/>
      <c r="AR171" s="248" t="s">
        <v>201</v>
      </c>
      <c r="AT171" s="248" t="s">
        <v>288</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906</v>
      </c>
    </row>
    <row r="172" s="2" customFormat="1" ht="16.5" customHeight="1">
      <c r="A172" s="38"/>
      <c r="B172" s="39"/>
      <c r="C172" s="236" t="s">
        <v>303</v>
      </c>
      <c r="D172" s="236" t="s">
        <v>161</v>
      </c>
      <c r="E172" s="237" t="s">
        <v>771</v>
      </c>
      <c r="F172" s="238" t="s">
        <v>772</v>
      </c>
      <c r="G172" s="239" t="s">
        <v>229</v>
      </c>
      <c r="H172" s="240">
        <v>36</v>
      </c>
      <c r="I172" s="241"/>
      <c r="J172" s="242">
        <f>ROUND(I172*H172,2)</f>
        <v>0</v>
      </c>
      <c r="K172" s="243"/>
      <c r="L172" s="44"/>
      <c r="M172" s="244" t="s">
        <v>1</v>
      </c>
      <c r="N172" s="245" t="s">
        <v>46</v>
      </c>
      <c r="O172" s="91"/>
      <c r="P172" s="246">
        <f>O172*H172</f>
        <v>0</v>
      </c>
      <c r="Q172" s="246">
        <v>0</v>
      </c>
      <c r="R172" s="246">
        <f>Q172*H172</f>
        <v>0</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907</v>
      </c>
    </row>
    <row r="173" s="13" customFormat="1">
      <c r="A173" s="13"/>
      <c r="B173" s="254"/>
      <c r="C173" s="255"/>
      <c r="D173" s="250" t="s">
        <v>193</v>
      </c>
      <c r="E173" s="256" t="s">
        <v>1</v>
      </c>
      <c r="F173" s="257" t="s">
        <v>908</v>
      </c>
      <c r="G173" s="255"/>
      <c r="H173" s="258">
        <v>36</v>
      </c>
      <c r="I173" s="259"/>
      <c r="J173" s="255"/>
      <c r="K173" s="255"/>
      <c r="L173" s="260"/>
      <c r="M173" s="261"/>
      <c r="N173" s="262"/>
      <c r="O173" s="262"/>
      <c r="P173" s="262"/>
      <c r="Q173" s="262"/>
      <c r="R173" s="262"/>
      <c r="S173" s="262"/>
      <c r="T173" s="263"/>
      <c r="U173" s="13"/>
      <c r="V173" s="13"/>
      <c r="W173" s="13"/>
      <c r="X173" s="13"/>
      <c r="Y173" s="13"/>
      <c r="Z173" s="13"/>
      <c r="AA173" s="13"/>
      <c r="AB173" s="13"/>
      <c r="AC173" s="13"/>
      <c r="AD173" s="13"/>
      <c r="AE173" s="13"/>
      <c r="AT173" s="264" t="s">
        <v>193</v>
      </c>
      <c r="AU173" s="264" t="s">
        <v>21</v>
      </c>
      <c r="AV173" s="13" t="s">
        <v>21</v>
      </c>
      <c r="AW173" s="13" t="s">
        <v>38</v>
      </c>
      <c r="AX173" s="13" t="s">
        <v>81</v>
      </c>
      <c r="AY173" s="264" t="s">
        <v>159</v>
      </c>
    </row>
    <row r="174" s="14" customFormat="1">
      <c r="A174" s="14"/>
      <c r="B174" s="265"/>
      <c r="C174" s="266"/>
      <c r="D174" s="250" t="s">
        <v>193</v>
      </c>
      <c r="E174" s="267" t="s">
        <v>1</v>
      </c>
      <c r="F174" s="268" t="s">
        <v>195</v>
      </c>
      <c r="G174" s="266"/>
      <c r="H174" s="269">
        <v>36</v>
      </c>
      <c r="I174" s="270"/>
      <c r="J174" s="266"/>
      <c r="K174" s="266"/>
      <c r="L174" s="271"/>
      <c r="M174" s="272"/>
      <c r="N174" s="273"/>
      <c r="O174" s="273"/>
      <c r="P174" s="273"/>
      <c r="Q174" s="273"/>
      <c r="R174" s="273"/>
      <c r="S174" s="273"/>
      <c r="T174" s="274"/>
      <c r="U174" s="14"/>
      <c r="V174" s="14"/>
      <c r="W174" s="14"/>
      <c r="X174" s="14"/>
      <c r="Y174" s="14"/>
      <c r="Z174" s="14"/>
      <c r="AA174" s="14"/>
      <c r="AB174" s="14"/>
      <c r="AC174" s="14"/>
      <c r="AD174" s="14"/>
      <c r="AE174" s="14"/>
      <c r="AT174" s="275" t="s">
        <v>193</v>
      </c>
      <c r="AU174" s="275" t="s">
        <v>21</v>
      </c>
      <c r="AV174" s="14" t="s">
        <v>165</v>
      </c>
      <c r="AW174" s="14" t="s">
        <v>38</v>
      </c>
      <c r="AX174" s="14" t="s">
        <v>89</v>
      </c>
      <c r="AY174" s="275" t="s">
        <v>159</v>
      </c>
    </row>
    <row r="175" s="2" customFormat="1" ht="16.5" customHeight="1">
      <c r="A175" s="38"/>
      <c r="B175" s="39"/>
      <c r="C175" s="236" t="s">
        <v>307</v>
      </c>
      <c r="D175" s="236" t="s">
        <v>161</v>
      </c>
      <c r="E175" s="237" t="s">
        <v>775</v>
      </c>
      <c r="F175" s="238" t="s">
        <v>776</v>
      </c>
      <c r="G175" s="239" t="s">
        <v>176</v>
      </c>
      <c r="H175" s="240">
        <v>1</v>
      </c>
      <c r="I175" s="241"/>
      <c r="J175" s="242">
        <f>ROUND(I175*H175,2)</f>
        <v>0</v>
      </c>
      <c r="K175" s="243"/>
      <c r="L175" s="44"/>
      <c r="M175" s="244" t="s">
        <v>1</v>
      </c>
      <c r="N175" s="245" t="s">
        <v>46</v>
      </c>
      <c r="O175" s="91"/>
      <c r="P175" s="246">
        <f>O175*H175</f>
        <v>0</v>
      </c>
      <c r="Q175" s="246">
        <v>0.035729999999999998</v>
      </c>
      <c r="R175" s="246">
        <f>Q175*H175</f>
        <v>0.035729999999999998</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909</v>
      </c>
    </row>
    <row r="176" s="2" customFormat="1" ht="16.5" customHeight="1">
      <c r="A176" s="38"/>
      <c r="B176" s="39"/>
      <c r="C176" s="236" t="s">
        <v>311</v>
      </c>
      <c r="D176" s="236" t="s">
        <v>161</v>
      </c>
      <c r="E176" s="237" t="s">
        <v>687</v>
      </c>
      <c r="F176" s="238" t="s">
        <v>688</v>
      </c>
      <c r="G176" s="239" t="s">
        <v>229</v>
      </c>
      <c r="H176" s="240">
        <v>36.200000000000003</v>
      </c>
      <c r="I176" s="241"/>
      <c r="J176" s="242">
        <f>ROUND(I176*H176,2)</f>
        <v>0</v>
      </c>
      <c r="K176" s="243"/>
      <c r="L176" s="44"/>
      <c r="M176" s="244" t="s">
        <v>1</v>
      </c>
      <c r="N176" s="245" t="s">
        <v>46</v>
      </c>
      <c r="O176" s="91"/>
      <c r="P176" s="246">
        <f>O176*H176</f>
        <v>0</v>
      </c>
      <c r="Q176" s="246">
        <v>9.0000000000000006E-05</v>
      </c>
      <c r="R176" s="246">
        <f>Q176*H176</f>
        <v>0.0032580000000000005</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910</v>
      </c>
    </row>
    <row r="177" s="13" customFormat="1">
      <c r="A177" s="13"/>
      <c r="B177" s="254"/>
      <c r="C177" s="255"/>
      <c r="D177" s="250" t="s">
        <v>193</v>
      </c>
      <c r="E177" s="256" t="s">
        <v>1</v>
      </c>
      <c r="F177" s="257" t="s">
        <v>911</v>
      </c>
      <c r="G177" s="255"/>
      <c r="H177" s="258">
        <v>36.200000000000003</v>
      </c>
      <c r="I177" s="259"/>
      <c r="J177" s="255"/>
      <c r="K177" s="255"/>
      <c r="L177" s="260"/>
      <c r="M177" s="261"/>
      <c r="N177" s="262"/>
      <c r="O177" s="262"/>
      <c r="P177" s="262"/>
      <c r="Q177" s="262"/>
      <c r="R177" s="262"/>
      <c r="S177" s="262"/>
      <c r="T177" s="263"/>
      <c r="U177" s="13"/>
      <c r="V177" s="13"/>
      <c r="W177" s="13"/>
      <c r="X177" s="13"/>
      <c r="Y177" s="13"/>
      <c r="Z177" s="13"/>
      <c r="AA177" s="13"/>
      <c r="AB177" s="13"/>
      <c r="AC177" s="13"/>
      <c r="AD177" s="13"/>
      <c r="AE177" s="13"/>
      <c r="AT177" s="264" t="s">
        <v>193</v>
      </c>
      <c r="AU177" s="264" t="s">
        <v>21</v>
      </c>
      <c r="AV177" s="13" t="s">
        <v>21</v>
      </c>
      <c r="AW177" s="13" t="s">
        <v>38</v>
      </c>
      <c r="AX177" s="13" t="s">
        <v>81</v>
      </c>
      <c r="AY177" s="264" t="s">
        <v>159</v>
      </c>
    </row>
    <row r="178" s="2" customFormat="1" ht="24" customHeight="1">
      <c r="A178" s="38"/>
      <c r="B178" s="39"/>
      <c r="C178" s="236" t="s">
        <v>318</v>
      </c>
      <c r="D178" s="236" t="s">
        <v>161</v>
      </c>
      <c r="E178" s="237" t="s">
        <v>781</v>
      </c>
      <c r="F178" s="238" t="s">
        <v>782</v>
      </c>
      <c r="G178" s="239" t="s">
        <v>176</v>
      </c>
      <c r="H178" s="240">
        <v>2</v>
      </c>
      <c r="I178" s="241"/>
      <c r="J178" s="242">
        <f>ROUND(I178*H178,2)</f>
        <v>0</v>
      </c>
      <c r="K178" s="243"/>
      <c r="L178" s="44"/>
      <c r="M178" s="244" t="s">
        <v>1</v>
      </c>
      <c r="N178" s="245" t="s">
        <v>46</v>
      </c>
      <c r="O178" s="91"/>
      <c r="P178" s="246">
        <f>O178*H178</f>
        <v>0</v>
      </c>
      <c r="Q178" s="246">
        <v>2.1167600000000002</v>
      </c>
      <c r="R178" s="246">
        <f>Q178*H178</f>
        <v>4.2335200000000004</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912</v>
      </c>
    </row>
    <row r="179" s="2" customFormat="1" ht="24" customHeight="1">
      <c r="A179" s="38"/>
      <c r="B179" s="39"/>
      <c r="C179" s="276" t="s">
        <v>324</v>
      </c>
      <c r="D179" s="276" t="s">
        <v>288</v>
      </c>
      <c r="E179" s="277" t="s">
        <v>784</v>
      </c>
      <c r="F179" s="278" t="s">
        <v>785</v>
      </c>
      <c r="G179" s="279" t="s">
        <v>176</v>
      </c>
      <c r="H179" s="280">
        <v>2</v>
      </c>
      <c r="I179" s="281"/>
      <c r="J179" s="282">
        <f>ROUND(I179*H179,2)</f>
        <v>0</v>
      </c>
      <c r="K179" s="283"/>
      <c r="L179" s="284"/>
      <c r="M179" s="285" t="s">
        <v>1</v>
      </c>
      <c r="N179" s="286" t="s">
        <v>46</v>
      </c>
      <c r="O179" s="91"/>
      <c r="P179" s="246">
        <f>O179*H179</f>
        <v>0</v>
      </c>
      <c r="Q179" s="246">
        <v>0.58499999999999996</v>
      </c>
      <c r="R179" s="246">
        <f>Q179*H179</f>
        <v>1.1699999999999999</v>
      </c>
      <c r="S179" s="246">
        <v>0</v>
      </c>
      <c r="T179" s="247">
        <f>S179*H179</f>
        <v>0</v>
      </c>
      <c r="U179" s="38"/>
      <c r="V179" s="38"/>
      <c r="W179" s="38"/>
      <c r="X179" s="38"/>
      <c r="Y179" s="38"/>
      <c r="Z179" s="38"/>
      <c r="AA179" s="38"/>
      <c r="AB179" s="38"/>
      <c r="AC179" s="38"/>
      <c r="AD179" s="38"/>
      <c r="AE179" s="38"/>
      <c r="AR179" s="248" t="s">
        <v>786</v>
      </c>
      <c r="AT179" s="248" t="s">
        <v>288</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786</v>
      </c>
      <c r="BM179" s="248" t="s">
        <v>913</v>
      </c>
    </row>
    <row r="180" s="13" customFormat="1">
      <c r="A180" s="13"/>
      <c r="B180" s="254"/>
      <c r="C180" s="255"/>
      <c r="D180" s="250" t="s">
        <v>193</v>
      </c>
      <c r="E180" s="255"/>
      <c r="F180" s="257" t="s">
        <v>914</v>
      </c>
      <c r="G180" s="255"/>
      <c r="H180" s="258">
        <v>2</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193</v>
      </c>
      <c r="AU180" s="264" t="s">
        <v>21</v>
      </c>
      <c r="AV180" s="13" t="s">
        <v>21</v>
      </c>
      <c r="AW180" s="13" t="s">
        <v>4</v>
      </c>
      <c r="AX180" s="13" t="s">
        <v>89</v>
      </c>
      <c r="AY180" s="264" t="s">
        <v>159</v>
      </c>
    </row>
    <row r="181" s="2" customFormat="1" ht="24" customHeight="1">
      <c r="A181" s="38"/>
      <c r="B181" s="39"/>
      <c r="C181" s="276" t="s">
        <v>330</v>
      </c>
      <c r="D181" s="276" t="s">
        <v>288</v>
      </c>
      <c r="E181" s="277" t="s">
        <v>792</v>
      </c>
      <c r="F181" s="278" t="s">
        <v>793</v>
      </c>
      <c r="G181" s="279" t="s">
        <v>176</v>
      </c>
      <c r="H181" s="280">
        <v>1</v>
      </c>
      <c r="I181" s="281"/>
      <c r="J181" s="282">
        <f>ROUND(I181*H181,2)</f>
        <v>0</v>
      </c>
      <c r="K181" s="283"/>
      <c r="L181" s="284"/>
      <c r="M181" s="285" t="s">
        <v>1</v>
      </c>
      <c r="N181" s="286" t="s">
        <v>46</v>
      </c>
      <c r="O181" s="91"/>
      <c r="P181" s="246">
        <f>O181*H181</f>
        <v>0</v>
      </c>
      <c r="Q181" s="246">
        <v>0.50600000000000001</v>
      </c>
      <c r="R181" s="246">
        <f>Q181*H181</f>
        <v>0.50600000000000001</v>
      </c>
      <c r="S181" s="246">
        <v>0</v>
      </c>
      <c r="T181" s="247">
        <f>S181*H181</f>
        <v>0</v>
      </c>
      <c r="U181" s="38"/>
      <c r="V181" s="38"/>
      <c r="W181" s="38"/>
      <c r="X181" s="38"/>
      <c r="Y181" s="38"/>
      <c r="Z181" s="38"/>
      <c r="AA181" s="38"/>
      <c r="AB181" s="38"/>
      <c r="AC181" s="38"/>
      <c r="AD181" s="38"/>
      <c r="AE181" s="38"/>
      <c r="AR181" s="248" t="s">
        <v>786</v>
      </c>
      <c r="AT181" s="248" t="s">
        <v>288</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786</v>
      </c>
      <c r="BM181" s="248" t="s">
        <v>915</v>
      </c>
    </row>
    <row r="182" s="2" customFormat="1" ht="16.5" customHeight="1">
      <c r="A182" s="38"/>
      <c r="B182" s="39"/>
      <c r="C182" s="276" t="s">
        <v>335</v>
      </c>
      <c r="D182" s="276" t="s">
        <v>288</v>
      </c>
      <c r="E182" s="277" t="s">
        <v>795</v>
      </c>
      <c r="F182" s="278" t="s">
        <v>796</v>
      </c>
      <c r="G182" s="279" t="s">
        <v>176</v>
      </c>
      <c r="H182" s="280">
        <v>2</v>
      </c>
      <c r="I182" s="281"/>
      <c r="J182" s="282">
        <f>ROUND(I182*H182,2)</f>
        <v>0</v>
      </c>
      <c r="K182" s="283"/>
      <c r="L182" s="284"/>
      <c r="M182" s="285" t="s">
        <v>1</v>
      </c>
      <c r="N182" s="286" t="s">
        <v>46</v>
      </c>
      <c r="O182" s="91"/>
      <c r="P182" s="246">
        <f>O182*H182</f>
        <v>0</v>
      </c>
      <c r="Q182" s="246">
        <v>1.363</v>
      </c>
      <c r="R182" s="246">
        <f>Q182*H182</f>
        <v>2.726</v>
      </c>
      <c r="S182" s="246">
        <v>0</v>
      </c>
      <c r="T182" s="247">
        <f>S182*H182</f>
        <v>0</v>
      </c>
      <c r="U182" s="38"/>
      <c r="V182" s="38"/>
      <c r="W182" s="38"/>
      <c r="X182" s="38"/>
      <c r="Y182" s="38"/>
      <c r="Z182" s="38"/>
      <c r="AA182" s="38"/>
      <c r="AB182" s="38"/>
      <c r="AC182" s="38"/>
      <c r="AD182" s="38"/>
      <c r="AE182" s="38"/>
      <c r="AR182" s="248" t="s">
        <v>786</v>
      </c>
      <c r="AT182" s="248" t="s">
        <v>288</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786</v>
      </c>
      <c r="BM182" s="248" t="s">
        <v>916</v>
      </c>
    </row>
    <row r="183" s="2" customFormat="1" ht="16.5" customHeight="1">
      <c r="A183" s="38"/>
      <c r="B183" s="39"/>
      <c r="C183" s="276" t="s">
        <v>342</v>
      </c>
      <c r="D183" s="276" t="s">
        <v>288</v>
      </c>
      <c r="E183" s="277" t="s">
        <v>798</v>
      </c>
      <c r="F183" s="278" t="s">
        <v>799</v>
      </c>
      <c r="G183" s="279" t="s">
        <v>176</v>
      </c>
      <c r="H183" s="280">
        <v>3</v>
      </c>
      <c r="I183" s="281"/>
      <c r="J183" s="282">
        <f>ROUND(I183*H183,2)</f>
        <v>0</v>
      </c>
      <c r="K183" s="283"/>
      <c r="L183" s="284"/>
      <c r="M183" s="285" t="s">
        <v>1</v>
      </c>
      <c r="N183" s="286" t="s">
        <v>46</v>
      </c>
      <c r="O183" s="91"/>
      <c r="P183" s="246">
        <f>O183*H183</f>
        <v>0</v>
      </c>
      <c r="Q183" s="246">
        <v>1.3500000000000001</v>
      </c>
      <c r="R183" s="246">
        <f>Q183*H183</f>
        <v>4.0500000000000007</v>
      </c>
      <c r="S183" s="246">
        <v>0</v>
      </c>
      <c r="T183" s="247">
        <f>S183*H183</f>
        <v>0</v>
      </c>
      <c r="U183" s="38"/>
      <c r="V183" s="38"/>
      <c r="W183" s="38"/>
      <c r="X183" s="38"/>
      <c r="Y183" s="38"/>
      <c r="Z183" s="38"/>
      <c r="AA183" s="38"/>
      <c r="AB183" s="38"/>
      <c r="AC183" s="38"/>
      <c r="AD183" s="38"/>
      <c r="AE183" s="38"/>
      <c r="AR183" s="248" t="s">
        <v>786</v>
      </c>
      <c r="AT183" s="248" t="s">
        <v>288</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786</v>
      </c>
      <c r="BM183" s="248" t="s">
        <v>917</v>
      </c>
    </row>
    <row r="184" s="2" customFormat="1" ht="16.5" customHeight="1">
      <c r="A184" s="38"/>
      <c r="B184" s="39"/>
      <c r="C184" s="236" t="s">
        <v>347</v>
      </c>
      <c r="D184" s="236" t="s">
        <v>161</v>
      </c>
      <c r="E184" s="237" t="s">
        <v>801</v>
      </c>
      <c r="F184" s="238" t="s">
        <v>802</v>
      </c>
      <c r="G184" s="239" t="s">
        <v>176</v>
      </c>
      <c r="H184" s="240">
        <v>3</v>
      </c>
      <c r="I184" s="241"/>
      <c r="J184" s="242">
        <f>ROUND(I184*H184,2)</f>
        <v>0</v>
      </c>
      <c r="K184" s="243"/>
      <c r="L184" s="44"/>
      <c r="M184" s="244" t="s">
        <v>1</v>
      </c>
      <c r="N184" s="245" t="s">
        <v>46</v>
      </c>
      <c r="O184" s="91"/>
      <c r="P184" s="246">
        <f>O184*H184</f>
        <v>0</v>
      </c>
      <c r="Q184" s="246">
        <v>0.14494000000000001</v>
      </c>
      <c r="R184" s="246">
        <f>Q184*H184</f>
        <v>0.43482000000000004</v>
      </c>
      <c r="S184" s="246">
        <v>0</v>
      </c>
      <c r="T184" s="247">
        <f>S184*H184</f>
        <v>0</v>
      </c>
      <c r="U184" s="38"/>
      <c r="V184" s="38"/>
      <c r="W184" s="38"/>
      <c r="X184" s="38"/>
      <c r="Y184" s="38"/>
      <c r="Z184" s="38"/>
      <c r="AA184" s="38"/>
      <c r="AB184" s="38"/>
      <c r="AC184" s="38"/>
      <c r="AD184" s="38"/>
      <c r="AE184" s="38"/>
      <c r="AR184" s="248" t="s">
        <v>165</v>
      </c>
      <c r="AT184" s="248" t="s">
        <v>161</v>
      </c>
      <c r="AU184" s="248" t="s">
        <v>21</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918</v>
      </c>
    </row>
    <row r="185" s="2" customFormat="1" ht="24" customHeight="1">
      <c r="A185" s="38"/>
      <c r="B185" s="39"/>
      <c r="C185" s="236" t="s">
        <v>351</v>
      </c>
      <c r="D185" s="236" t="s">
        <v>161</v>
      </c>
      <c r="E185" s="237" t="s">
        <v>919</v>
      </c>
      <c r="F185" s="238" t="s">
        <v>920</v>
      </c>
      <c r="G185" s="239" t="s">
        <v>176</v>
      </c>
      <c r="H185" s="240">
        <v>2</v>
      </c>
      <c r="I185" s="241"/>
      <c r="J185" s="242">
        <f>ROUND(I185*H185,2)</f>
        <v>0</v>
      </c>
      <c r="K185" s="243"/>
      <c r="L185" s="44"/>
      <c r="M185" s="244" t="s">
        <v>1</v>
      </c>
      <c r="N185" s="245" t="s">
        <v>46</v>
      </c>
      <c r="O185" s="91"/>
      <c r="P185" s="246">
        <f>O185*H185</f>
        <v>0</v>
      </c>
      <c r="Q185" s="246">
        <v>0.21734000000000001</v>
      </c>
      <c r="R185" s="246">
        <f>Q185*H185</f>
        <v>0.43468000000000001</v>
      </c>
      <c r="S185" s="246">
        <v>0</v>
      </c>
      <c r="T185" s="247">
        <f>S185*H185</f>
        <v>0</v>
      </c>
      <c r="U185" s="38"/>
      <c r="V185" s="38"/>
      <c r="W185" s="38"/>
      <c r="X185" s="38"/>
      <c r="Y185" s="38"/>
      <c r="Z185" s="38"/>
      <c r="AA185" s="38"/>
      <c r="AB185" s="38"/>
      <c r="AC185" s="38"/>
      <c r="AD185" s="38"/>
      <c r="AE185" s="38"/>
      <c r="AR185" s="248" t="s">
        <v>165</v>
      </c>
      <c r="AT185" s="248" t="s">
        <v>161</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921</v>
      </c>
    </row>
    <row r="186" s="2" customFormat="1" ht="24" customHeight="1">
      <c r="A186" s="38"/>
      <c r="B186" s="39"/>
      <c r="C186" s="276" t="s">
        <v>356</v>
      </c>
      <c r="D186" s="276" t="s">
        <v>288</v>
      </c>
      <c r="E186" s="277" t="s">
        <v>922</v>
      </c>
      <c r="F186" s="278" t="s">
        <v>923</v>
      </c>
      <c r="G186" s="279" t="s">
        <v>176</v>
      </c>
      <c r="H186" s="280">
        <v>2</v>
      </c>
      <c r="I186" s="281"/>
      <c r="J186" s="282">
        <f>ROUND(I186*H186,2)</f>
        <v>0</v>
      </c>
      <c r="K186" s="283"/>
      <c r="L186" s="284"/>
      <c r="M186" s="285" t="s">
        <v>1</v>
      </c>
      <c r="N186" s="286" t="s">
        <v>46</v>
      </c>
      <c r="O186" s="91"/>
      <c r="P186" s="246">
        <f>O186*H186</f>
        <v>0</v>
      </c>
      <c r="Q186" s="246">
        <v>0.19600000000000001</v>
      </c>
      <c r="R186" s="246">
        <f>Q186*H186</f>
        <v>0.39200000000000002</v>
      </c>
      <c r="S186" s="246">
        <v>0</v>
      </c>
      <c r="T186" s="247">
        <f>S186*H186</f>
        <v>0</v>
      </c>
      <c r="U186" s="38"/>
      <c r="V186" s="38"/>
      <c r="W186" s="38"/>
      <c r="X186" s="38"/>
      <c r="Y186" s="38"/>
      <c r="Z186" s="38"/>
      <c r="AA186" s="38"/>
      <c r="AB186" s="38"/>
      <c r="AC186" s="38"/>
      <c r="AD186" s="38"/>
      <c r="AE186" s="38"/>
      <c r="AR186" s="248" t="s">
        <v>201</v>
      </c>
      <c r="AT186" s="248" t="s">
        <v>288</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924</v>
      </c>
    </row>
    <row r="187" s="2" customFormat="1" ht="24" customHeight="1">
      <c r="A187" s="38"/>
      <c r="B187" s="39"/>
      <c r="C187" s="236" t="s">
        <v>360</v>
      </c>
      <c r="D187" s="236" t="s">
        <v>161</v>
      </c>
      <c r="E187" s="237" t="s">
        <v>813</v>
      </c>
      <c r="F187" s="238" t="s">
        <v>814</v>
      </c>
      <c r="G187" s="239" t="s">
        <v>176</v>
      </c>
      <c r="H187" s="240">
        <v>3</v>
      </c>
      <c r="I187" s="241"/>
      <c r="J187" s="242">
        <f>ROUND(I187*H187,2)</f>
        <v>0</v>
      </c>
      <c r="K187" s="243"/>
      <c r="L187" s="44"/>
      <c r="M187" s="244" t="s">
        <v>1</v>
      </c>
      <c r="N187" s="245" t="s">
        <v>46</v>
      </c>
      <c r="O187" s="91"/>
      <c r="P187" s="246">
        <f>O187*H187</f>
        <v>0</v>
      </c>
      <c r="Q187" s="246">
        <v>0.21734000000000001</v>
      </c>
      <c r="R187" s="246">
        <f>Q187*H187</f>
        <v>0.65202000000000004</v>
      </c>
      <c r="S187" s="246">
        <v>0</v>
      </c>
      <c r="T187" s="247">
        <f>S187*H187</f>
        <v>0</v>
      </c>
      <c r="U187" s="38"/>
      <c r="V187" s="38"/>
      <c r="W187" s="38"/>
      <c r="X187" s="38"/>
      <c r="Y187" s="38"/>
      <c r="Z187" s="38"/>
      <c r="AA187" s="38"/>
      <c r="AB187" s="38"/>
      <c r="AC187" s="38"/>
      <c r="AD187" s="38"/>
      <c r="AE187" s="38"/>
      <c r="AR187" s="248" t="s">
        <v>165</v>
      </c>
      <c r="AT187" s="248" t="s">
        <v>161</v>
      </c>
      <c r="AU187" s="248" t="s">
        <v>21</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925</v>
      </c>
    </row>
    <row r="188" s="2" customFormat="1" ht="16.5" customHeight="1">
      <c r="A188" s="38"/>
      <c r="B188" s="39"/>
      <c r="C188" s="276" t="s">
        <v>366</v>
      </c>
      <c r="D188" s="276" t="s">
        <v>288</v>
      </c>
      <c r="E188" s="277" t="s">
        <v>816</v>
      </c>
      <c r="F188" s="278" t="s">
        <v>817</v>
      </c>
      <c r="G188" s="279" t="s">
        <v>176</v>
      </c>
      <c r="H188" s="280">
        <v>3</v>
      </c>
      <c r="I188" s="281"/>
      <c r="J188" s="282">
        <f>ROUND(I188*H188,2)</f>
        <v>0</v>
      </c>
      <c r="K188" s="283"/>
      <c r="L188" s="284"/>
      <c r="M188" s="285" t="s">
        <v>1</v>
      </c>
      <c r="N188" s="286" t="s">
        <v>46</v>
      </c>
      <c r="O188" s="91"/>
      <c r="P188" s="246">
        <f>O188*H188</f>
        <v>0</v>
      </c>
      <c r="Q188" s="246">
        <v>0.059999999999999998</v>
      </c>
      <c r="R188" s="246">
        <f>Q188*H188</f>
        <v>0.17999999999999999</v>
      </c>
      <c r="S188" s="246">
        <v>0</v>
      </c>
      <c r="T188" s="247">
        <f>S188*H188</f>
        <v>0</v>
      </c>
      <c r="U188" s="38"/>
      <c r="V188" s="38"/>
      <c r="W188" s="38"/>
      <c r="X188" s="38"/>
      <c r="Y188" s="38"/>
      <c r="Z188" s="38"/>
      <c r="AA188" s="38"/>
      <c r="AB188" s="38"/>
      <c r="AC188" s="38"/>
      <c r="AD188" s="38"/>
      <c r="AE188" s="38"/>
      <c r="AR188" s="248" t="s">
        <v>201</v>
      </c>
      <c r="AT188" s="248" t="s">
        <v>288</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926</v>
      </c>
    </row>
    <row r="189" s="2" customFormat="1" ht="16.5" customHeight="1">
      <c r="A189" s="38"/>
      <c r="B189" s="39"/>
      <c r="C189" s="276" t="s">
        <v>372</v>
      </c>
      <c r="D189" s="276" t="s">
        <v>288</v>
      </c>
      <c r="E189" s="277" t="s">
        <v>819</v>
      </c>
      <c r="F189" s="278" t="s">
        <v>820</v>
      </c>
      <c r="G189" s="279" t="s">
        <v>176</v>
      </c>
      <c r="H189" s="280">
        <v>3</v>
      </c>
      <c r="I189" s="281"/>
      <c r="J189" s="282">
        <f>ROUND(I189*H189,2)</f>
        <v>0</v>
      </c>
      <c r="K189" s="283"/>
      <c r="L189" s="284"/>
      <c r="M189" s="285" t="s">
        <v>1</v>
      </c>
      <c r="N189" s="286" t="s">
        <v>46</v>
      </c>
      <c r="O189" s="91"/>
      <c r="P189" s="246">
        <f>O189*H189</f>
        <v>0</v>
      </c>
      <c r="Q189" s="246">
        <v>0.058000000000000003</v>
      </c>
      <c r="R189" s="246">
        <f>Q189*H189</f>
        <v>0.17400000000000002</v>
      </c>
      <c r="S189" s="246">
        <v>0</v>
      </c>
      <c r="T189" s="247">
        <f>S189*H189</f>
        <v>0</v>
      </c>
      <c r="U189" s="38"/>
      <c r="V189" s="38"/>
      <c r="W189" s="38"/>
      <c r="X189" s="38"/>
      <c r="Y189" s="38"/>
      <c r="Z189" s="38"/>
      <c r="AA189" s="38"/>
      <c r="AB189" s="38"/>
      <c r="AC189" s="38"/>
      <c r="AD189" s="38"/>
      <c r="AE189" s="38"/>
      <c r="AR189" s="248" t="s">
        <v>201</v>
      </c>
      <c r="AT189" s="248" t="s">
        <v>288</v>
      </c>
      <c r="AU189" s="248" t="s">
        <v>21</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927</v>
      </c>
    </row>
    <row r="190" s="2" customFormat="1">
      <c r="A190" s="38"/>
      <c r="B190" s="39"/>
      <c r="C190" s="40"/>
      <c r="D190" s="250" t="s">
        <v>167</v>
      </c>
      <c r="E190" s="40"/>
      <c r="F190" s="251" t="s">
        <v>822</v>
      </c>
      <c r="G190" s="40"/>
      <c r="H190" s="40"/>
      <c r="I190" s="144"/>
      <c r="J190" s="40"/>
      <c r="K190" s="40"/>
      <c r="L190" s="44"/>
      <c r="M190" s="252"/>
      <c r="N190" s="253"/>
      <c r="O190" s="91"/>
      <c r="P190" s="91"/>
      <c r="Q190" s="91"/>
      <c r="R190" s="91"/>
      <c r="S190" s="91"/>
      <c r="T190" s="92"/>
      <c r="U190" s="38"/>
      <c r="V190" s="38"/>
      <c r="W190" s="38"/>
      <c r="X190" s="38"/>
      <c r="Y190" s="38"/>
      <c r="Z190" s="38"/>
      <c r="AA190" s="38"/>
      <c r="AB190" s="38"/>
      <c r="AC190" s="38"/>
      <c r="AD190" s="38"/>
      <c r="AE190" s="38"/>
      <c r="AT190" s="16" t="s">
        <v>167</v>
      </c>
      <c r="AU190" s="16" t="s">
        <v>21</v>
      </c>
    </row>
    <row r="191" s="2" customFormat="1" ht="16.5" customHeight="1">
      <c r="A191" s="38"/>
      <c r="B191" s="39"/>
      <c r="C191" s="236" t="s">
        <v>378</v>
      </c>
      <c r="D191" s="236" t="s">
        <v>161</v>
      </c>
      <c r="E191" s="237" t="s">
        <v>823</v>
      </c>
      <c r="F191" s="238" t="s">
        <v>824</v>
      </c>
      <c r="G191" s="239" t="s">
        <v>176</v>
      </c>
      <c r="H191" s="240">
        <v>3</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928</v>
      </c>
    </row>
    <row r="192" s="2" customFormat="1" ht="24" customHeight="1">
      <c r="A192" s="38"/>
      <c r="B192" s="39"/>
      <c r="C192" s="276" t="s">
        <v>29</v>
      </c>
      <c r="D192" s="276" t="s">
        <v>288</v>
      </c>
      <c r="E192" s="277" t="s">
        <v>826</v>
      </c>
      <c r="F192" s="278" t="s">
        <v>827</v>
      </c>
      <c r="G192" s="279" t="s">
        <v>176</v>
      </c>
      <c r="H192" s="280">
        <v>3</v>
      </c>
      <c r="I192" s="281"/>
      <c r="J192" s="282">
        <f>ROUND(I192*H192,2)</f>
        <v>0</v>
      </c>
      <c r="K192" s="283"/>
      <c r="L192" s="284"/>
      <c r="M192" s="285" t="s">
        <v>1</v>
      </c>
      <c r="N192" s="286" t="s">
        <v>46</v>
      </c>
      <c r="O192" s="91"/>
      <c r="P192" s="246">
        <f>O192*H192</f>
        <v>0</v>
      </c>
      <c r="Q192" s="246">
        <v>0.058000000000000003</v>
      </c>
      <c r="R192" s="246">
        <f>Q192*H192</f>
        <v>0.17400000000000002</v>
      </c>
      <c r="S192" s="246">
        <v>0</v>
      </c>
      <c r="T192" s="247">
        <f>S192*H192</f>
        <v>0</v>
      </c>
      <c r="U192" s="38"/>
      <c r="V192" s="38"/>
      <c r="W192" s="38"/>
      <c r="X192" s="38"/>
      <c r="Y192" s="38"/>
      <c r="Z192" s="38"/>
      <c r="AA192" s="38"/>
      <c r="AB192" s="38"/>
      <c r="AC192" s="38"/>
      <c r="AD192" s="38"/>
      <c r="AE192" s="38"/>
      <c r="AR192" s="248" t="s">
        <v>201</v>
      </c>
      <c r="AT192" s="248" t="s">
        <v>288</v>
      </c>
      <c r="AU192" s="248" t="s">
        <v>21</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929</v>
      </c>
    </row>
    <row r="193" s="2" customFormat="1" ht="24" customHeight="1">
      <c r="A193" s="38"/>
      <c r="B193" s="39"/>
      <c r="C193" s="276" t="s">
        <v>387</v>
      </c>
      <c r="D193" s="276" t="s">
        <v>288</v>
      </c>
      <c r="E193" s="277" t="s">
        <v>829</v>
      </c>
      <c r="F193" s="278" t="s">
        <v>830</v>
      </c>
      <c r="G193" s="279" t="s">
        <v>176</v>
      </c>
      <c r="H193" s="280">
        <v>3</v>
      </c>
      <c r="I193" s="281"/>
      <c r="J193" s="282">
        <f>ROUND(I193*H193,2)</f>
        <v>0</v>
      </c>
      <c r="K193" s="283"/>
      <c r="L193" s="284"/>
      <c r="M193" s="285" t="s">
        <v>1</v>
      </c>
      <c r="N193" s="286" t="s">
        <v>46</v>
      </c>
      <c r="O193" s="91"/>
      <c r="P193" s="246">
        <f>O193*H193</f>
        <v>0</v>
      </c>
      <c r="Q193" s="246">
        <v>0.057000000000000002</v>
      </c>
      <c r="R193" s="246">
        <f>Q193*H193</f>
        <v>0.17100000000000001</v>
      </c>
      <c r="S193" s="246">
        <v>0</v>
      </c>
      <c r="T193" s="247">
        <f>S193*H193</f>
        <v>0</v>
      </c>
      <c r="U193" s="38"/>
      <c r="V193" s="38"/>
      <c r="W193" s="38"/>
      <c r="X193" s="38"/>
      <c r="Y193" s="38"/>
      <c r="Z193" s="38"/>
      <c r="AA193" s="38"/>
      <c r="AB193" s="38"/>
      <c r="AC193" s="38"/>
      <c r="AD193" s="38"/>
      <c r="AE193" s="38"/>
      <c r="AR193" s="248" t="s">
        <v>201</v>
      </c>
      <c r="AT193" s="248" t="s">
        <v>288</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930</v>
      </c>
    </row>
    <row r="194" s="2" customFormat="1" ht="24" customHeight="1">
      <c r="A194" s="38"/>
      <c r="B194" s="39"/>
      <c r="C194" s="276" t="s">
        <v>391</v>
      </c>
      <c r="D194" s="276" t="s">
        <v>288</v>
      </c>
      <c r="E194" s="277" t="s">
        <v>832</v>
      </c>
      <c r="F194" s="278" t="s">
        <v>833</v>
      </c>
      <c r="G194" s="279" t="s">
        <v>176</v>
      </c>
      <c r="H194" s="280">
        <v>3</v>
      </c>
      <c r="I194" s="281"/>
      <c r="J194" s="282">
        <f>ROUND(I194*H194,2)</f>
        <v>0</v>
      </c>
      <c r="K194" s="283"/>
      <c r="L194" s="284"/>
      <c r="M194" s="285" t="s">
        <v>1</v>
      </c>
      <c r="N194" s="286" t="s">
        <v>46</v>
      </c>
      <c r="O194" s="91"/>
      <c r="P194" s="246">
        <f>O194*H194</f>
        <v>0</v>
      </c>
      <c r="Q194" s="246">
        <v>0.097000000000000003</v>
      </c>
      <c r="R194" s="246">
        <f>Q194*H194</f>
        <v>0.29100000000000004</v>
      </c>
      <c r="S194" s="246">
        <v>0</v>
      </c>
      <c r="T194" s="247">
        <f>S194*H194</f>
        <v>0</v>
      </c>
      <c r="U194" s="38"/>
      <c r="V194" s="38"/>
      <c r="W194" s="38"/>
      <c r="X194" s="38"/>
      <c r="Y194" s="38"/>
      <c r="Z194" s="38"/>
      <c r="AA194" s="38"/>
      <c r="AB194" s="38"/>
      <c r="AC194" s="38"/>
      <c r="AD194" s="38"/>
      <c r="AE194" s="38"/>
      <c r="AR194" s="248" t="s">
        <v>201</v>
      </c>
      <c r="AT194" s="248" t="s">
        <v>288</v>
      </c>
      <c r="AU194" s="248" t="s">
        <v>21</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931</v>
      </c>
    </row>
    <row r="195" s="12" customFormat="1" ht="22.8" customHeight="1">
      <c r="A195" s="12"/>
      <c r="B195" s="220"/>
      <c r="C195" s="221"/>
      <c r="D195" s="222" t="s">
        <v>80</v>
      </c>
      <c r="E195" s="234" t="s">
        <v>601</v>
      </c>
      <c r="F195" s="234" t="s">
        <v>602</v>
      </c>
      <c r="G195" s="221"/>
      <c r="H195" s="221"/>
      <c r="I195" s="224"/>
      <c r="J195" s="235">
        <f>BK195</f>
        <v>0</v>
      </c>
      <c r="K195" s="221"/>
      <c r="L195" s="226"/>
      <c r="M195" s="227"/>
      <c r="N195" s="228"/>
      <c r="O195" s="228"/>
      <c r="P195" s="229">
        <f>SUM(P196:P201)</f>
        <v>0</v>
      </c>
      <c r="Q195" s="228"/>
      <c r="R195" s="229">
        <f>SUM(R196:R201)</f>
        <v>0</v>
      </c>
      <c r="S195" s="228"/>
      <c r="T195" s="230">
        <f>SUM(T196:T201)</f>
        <v>0</v>
      </c>
      <c r="U195" s="12"/>
      <c r="V195" s="12"/>
      <c r="W195" s="12"/>
      <c r="X195" s="12"/>
      <c r="Y195" s="12"/>
      <c r="Z195" s="12"/>
      <c r="AA195" s="12"/>
      <c r="AB195" s="12"/>
      <c r="AC195" s="12"/>
      <c r="AD195" s="12"/>
      <c r="AE195" s="12"/>
      <c r="AR195" s="231" t="s">
        <v>89</v>
      </c>
      <c r="AT195" s="232" t="s">
        <v>80</v>
      </c>
      <c r="AU195" s="232" t="s">
        <v>89</v>
      </c>
      <c r="AY195" s="231" t="s">
        <v>159</v>
      </c>
      <c r="BK195" s="233">
        <f>SUM(BK196:BK201)</f>
        <v>0</v>
      </c>
    </row>
    <row r="196" s="2" customFormat="1" ht="24" customHeight="1">
      <c r="A196" s="38"/>
      <c r="B196" s="39"/>
      <c r="C196" s="236" t="s">
        <v>231</v>
      </c>
      <c r="D196" s="236" t="s">
        <v>161</v>
      </c>
      <c r="E196" s="237" t="s">
        <v>604</v>
      </c>
      <c r="F196" s="238" t="s">
        <v>605</v>
      </c>
      <c r="G196" s="239" t="s">
        <v>291</v>
      </c>
      <c r="H196" s="240">
        <v>86</v>
      </c>
      <c r="I196" s="241"/>
      <c r="J196" s="242">
        <f>ROUND(I196*H196,2)</f>
        <v>0</v>
      </c>
      <c r="K196" s="243"/>
      <c r="L196" s="44"/>
      <c r="M196" s="244" t="s">
        <v>1</v>
      </c>
      <c r="N196" s="245" t="s">
        <v>46</v>
      </c>
      <c r="O196" s="91"/>
      <c r="P196" s="246">
        <f>O196*H196</f>
        <v>0</v>
      </c>
      <c r="Q196" s="246">
        <v>0</v>
      </c>
      <c r="R196" s="246">
        <f>Q196*H196</f>
        <v>0</v>
      </c>
      <c r="S196" s="246">
        <v>0</v>
      </c>
      <c r="T196" s="247">
        <f>S196*H196</f>
        <v>0</v>
      </c>
      <c r="U196" s="38"/>
      <c r="V196" s="38"/>
      <c r="W196" s="38"/>
      <c r="X196" s="38"/>
      <c r="Y196" s="38"/>
      <c r="Z196" s="38"/>
      <c r="AA196" s="38"/>
      <c r="AB196" s="38"/>
      <c r="AC196" s="38"/>
      <c r="AD196" s="38"/>
      <c r="AE196" s="38"/>
      <c r="AR196" s="248" t="s">
        <v>165</v>
      </c>
      <c r="AT196" s="248" t="s">
        <v>161</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932</v>
      </c>
    </row>
    <row r="197" s="13" customFormat="1">
      <c r="A197" s="13"/>
      <c r="B197" s="254"/>
      <c r="C197" s="255"/>
      <c r="D197" s="250" t="s">
        <v>193</v>
      </c>
      <c r="E197" s="256" t="s">
        <v>1</v>
      </c>
      <c r="F197" s="257" t="s">
        <v>592</v>
      </c>
      <c r="G197" s="255"/>
      <c r="H197" s="258">
        <v>86</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193</v>
      </c>
      <c r="AU197" s="264" t="s">
        <v>21</v>
      </c>
      <c r="AV197" s="13" t="s">
        <v>21</v>
      </c>
      <c r="AW197" s="13" t="s">
        <v>38</v>
      </c>
      <c r="AX197" s="13" t="s">
        <v>81</v>
      </c>
      <c r="AY197" s="264" t="s">
        <v>159</v>
      </c>
    </row>
    <row r="198" s="14" customFormat="1">
      <c r="A198" s="14"/>
      <c r="B198" s="265"/>
      <c r="C198" s="266"/>
      <c r="D198" s="250" t="s">
        <v>193</v>
      </c>
      <c r="E198" s="267" t="s">
        <v>1</v>
      </c>
      <c r="F198" s="268" t="s">
        <v>195</v>
      </c>
      <c r="G198" s="266"/>
      <c r="H198" s="269">
        <v>86</v>
      </c>
      <c r="I198" s="270"/>
      <c r="J198" s="266"/>
      <c r="K198" s="266"/>
      <c r="L198" s="271"/>
      <c r="M198" s="272"/>
      <c r="N198" s="273"/>
      <c r="O198" s="273"/>
      <c r="P198" s="273"/>
      <c r="Q198" s="273"/>
      <c r="R198" s="273"/>
      <c r="S198" s="273"/>
      <c r="T198" s="274"/>
      <c r="U198" s="14"/>
      <c r="V198" s="14"/>
      <c r="W198" s="14"/>
      <c r="X198" s="14"/>
      <c r="Y198" s="14"/>
      <c r="Z198" s="14"/>
      <c r="AA198" s="14"/>
      <c r="AB198" s="14"/>
      <c r="AC198" s="14"/>
      <c r="AD198" s="14"/>
      <c r="AE198" s="14"/>
      <c r="AT198" s="275" t="s">
        <v>193</v>
      </c>
      <c r="AU198" s="275" t="s">
        <v>21</v>
      </c>
      <c r="AV198" s="14" t="s">
        <v>165</v>
      </c>
      <c r="AW198" s="14" t="s">
        <v>38</v>
      </c>
      <c r="AX198" s="14" t="s">
        <v>89</v>
      </c>
      <c r="AY198" s="275" t="s">
        <v>159</v>
      </c>
    </row>
    <row r="199" s="2" customFormat="1" ht="24" customHeight="1">
      <c r="A199" s="38"/>
      <c r="B199" s="39"/>
      <c r="C199" s="236" t="s">
        <v>400</v>
      </c>
      <c r="D199" s="236" t="s">
        <v>161</v>
      </c>
      <c r="E199" s="237" t="s">
        <v>933</v>
      </c>
      <c r="F199" s="238" t="s">
        <v>856</v>
      </c>
      <c r="G199" s="239" t="s">
        <v>291</v>
      </c>
      <c r="H199" s="240">
        <v>20</v>
      </c>
      <c r="I199" s="241"/>
      <c r="J199" s="242">
        <f>ROUND(I199*H199,2)</f>
        <v>0</v>
      </c>
      <c r="K199" s="243"/>
      <c r="L199" s="44"/>
      <c r="M199" s="244" t="s">
        <v>1</v>
      </c>
      <c r="N199" s="245" t="s">
        <v>46</v>
      </c>
      <c r="O199" s="91"/>
      <c r="P199" s="246">
        <f>O199*H199</f>
        <v>0</v>
      </c>
      <c r="Q199" s="246">
        <v>0</v>
      </c>
      <c r="R199" s="246">
        <f>Q199*H199</f>
        <v>0</v>
      </c>
      <c r="S199" s="246">
        <v>0</v>
      </c>
      <c r="T199" s="247">
        <f>S199*H199</f>
        <v>0</v>
      </c>
      <c r="U199" s="38"/>
      <c r="V199" s="38"/>
      <c r="W199" s="38"/>
      <c r="X199" s="38"/>
      <c r="Y199" s="38"/>
      <c r="Z199" s="38"/>
      <c r="AA199" s="38"/>
      <c r="AB199" s="38"/>
      <c r="AC199" s="38"/>
      <c r="AD199" s="38"/>
      <c r="AE199" s="38"/>
      <c r="AR199" s="248" t="s">
        <v>165</v>
      </c>
      <c r="AT199" s="248" t="s">
        <v>161</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934</v>
      </c>
    </row>
    <row r="200" s="13" customFormat="1">
      <c r="A200" s="13"/>
      <c r="B200" s="254"/>
      <c r="C200" s="255"/>
      <c r="D200" s="250" t="s">
        <v>193</v>
      </c>
      <c r="E200" s="256" t="s">
        <v>1</v>
      </c>
      <c r="F200" s="257" t="s">
        <v>266</v>
      </c>
      <c r="G200" s="255"/>
      <c r="H200" s="258">
        <v>20</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193</v>
      </c>
      <c r="AU200" s="264" t="s">
        <v>21</v>
      </c>
      <c r="AV200" s="13" t="s">
        <v>21</v>
      </c>
      <c r="AW200" s="13" t="s">
        <v>38</v>
      </c>
      <c r="AX200" s="13" t="s">
        <v>81</v>
      </c>
      <c r="AY200" s="264" t="s">
        <v>159</v>
      </c>
    </row>
    <row r="201" s="14" customFormat="1">
      <c r="A201" s="14"/>
      <c r="B201" s="265"/>
      <c r="C201" s="266"/>
      <c r="D201" s="250" t="s">
        <v>193</v>
      </c>
      <c r="E201" s="267" t="s">
        <v>1</v>
      </c>
      <c r="F201" s="268" t="s">
        <v>195</v>
      </c>
      <c r="G201" s="266"/>
      <c r="H201" s="269">
        <v>20</v>
      </c>
      <c r="I201" s="270"/>
      <c r="J201" s="266"/>
      <c r="K201" s="266"/>
      <c r="L201" s="271"/>
      <c r="M201" s="292"/>
      <c r="N201" s="293"/>
      <c r="O201" s="293"/>
      <c r="P201" s="293"/>
      <c r="Q201" s="293"/>
      <c r="R201" s="293"/>
      <c r="S201" s="293"/>
      <c r="T201" s="294"/>
      <c r="U201" s="14"/>
      <c r="V201" s="14"/>
      <c r="W201" s="14"/>
      <c r="X201" s="14"/>
      <c r="Y201" s="14"/>
      <c r="Z201" s="14"/>
      <c r="AA201" s="14"/>
      <c r="AB201" s="14"/>
      <c r="AC201" s="14"/>
      <c r="AD201" s="14"/>
      <c r="AE201" s="14"/>
      <c r="AT201" s="275" t="s">
        <v>193</v>
      </c>
      <c r="AU201" s="275" t="s">
        <v>21</v>
      </c>
      <c r="AV201" s="14" t="s">
        <v>165</v>
      </c>
      <c r="AW201" s="14" t="s">
        <v>38</v>
      </c>
      <c r="AX201" s="14" t="s">
        <v>89</v>
      </c>
      <c r="AY201" s="275" t="s">
        <v>159</v>
      </c>
    </row>
    <row r="202" s="2" customFormat="1" ht="6.96" customHeight="1">
      <c r="A202" s="38"/>
      <c r="B202" s="66"/>
      <c r="C202" s="67"/>
      <c r="D202" s="67"/>
      <c r="E202" s="67"/>
      <c r="F202" s="67"/>
      <c r="G202" s="67"/>
      <c r="H202" s="67"/>
      <c r="I202" s="183"/>
      <c r="J202" s="67"/>
      <c r="K202" s="67"/>
      <c r="L202" s="44"/>
      <c r="M202" s="38"/>
      <c r="O202" s="38"/>
      <c r="P202" s="38"/>
      <c r="Q202" s="38"/>
      <c r="R202" s="38"/>
      <c r="S202" s="38"/>
      <c r="T202" s="38"/>
      <c r="U202" s="38"/>
      <c r="V202" s="38"/>
      <c r="W202" s="38"/>
      <c r="X202" s="38"/>
      <c r="Y202" s="38"/>
      <c r="Z202" s="38"/>
      <c r="AA202" s="38"/>
      <c r="AB202" s="38"/>
      <c r="AC202" s="38"/>
      <c r="AD202" s="38"/>
      <c r="AE202" s="38"/>
    </row>
  </sheetData>
  <sheetProtection sheet="1" autoFilter="0" formatColumns="0" formatRows="0" objects="1" scenarios="1" spinCount="100000" saltValue="FRdeEzIRSBuAiiZ0iO5RnOb56wGeM4mWC3r2lloLgqZPd3R0n3WZ+LJNNUdAVazXbpqnv/fTV45dmojpIcD2MQ==" hashValue="tCBIUbUcfo8cdDM1/Z7d6Ih6yQjtN/6x4PpmP4Xyd8u76Tfiqxgoslkrc7VQWyuAtepbvWMqVs2pKP8Io+4bGw==" algorithmName="SHA-512" password="CC35"/>
  <autoFilter ref="C120:K20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102</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935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ROUND((SUM(BE122:BE219)),  2)</f>
        <v>0</v>
      </c>
      <c r="G33" s="38"/>
      <c r="H33" s="38"/>
      <c r="I33" s="162">
        <v>0.20999999999999999</v>
      </c>
      <c r="J33" s="161">
        <f>ROUND(((SUM(BE122:BE219))*I33),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ROUND((SUM(BF122:BF219)),  2)</f>
        <v>0</v>
      </c>
      <c r="G34" s="38"/>
      <c r="H34" s="38"/>
      <c r="I34" s="162">
        <v>0.14999999999999999</v>
      </c>
      <c r="J34" s="161">
        <f>ROUND(((SUM(BF122:BF219))*I34),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ROUND((SUM(BG122:BG219)),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ROUND((SUM(BH122:BH219)),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ROUND((SUM(BI122:BI219)),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301-4 - SO 301-4 Stoka C</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J122</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J123</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J124</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J160</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141</v>
      </c>
      <c r="E101" s="203"/>
      <c r="F101" s="203"/>
      <c r="G101" s="203"/>
      <c r="H101" s="203"/>
      <c r="I101" s="204"/>
      <c r="J101" s="205">
        <f>J211</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143</v>
      </c>
      <c r="E102" s="203"/>
      <c r="F102" s="203"/>
      <c r="G102" s="203"/>
      <c r="H102" s="203"/>
      <c r="I102" s="204"/>
      <c r="J102" s="205">
        <f>J214</f>
        <v>0</v>
      </c>
      <c r="K102" s="201"/>
      <c r="L102" s="206"/>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2" t="s">
        <v>144</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 xml:space="preserve">822018  Odstavná a parkovací plocha u lékárny v Rotavě</v>
      </c>
      <c r="F112" s="31"/>
      <c r="G112" s="31"/>
      <c r="H112" s="31"/>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1" t="s">
        <v>128</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301-4 - SO 301-4 Stoka C</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1" t="s">
        <v>22</v>
      </c>
      <c r="D116" s="40"/>
      <c r="E116" s="40"/>
      <c r="F116" s="26" t="str">
        <f>F12</f>
        <v>Rotava</v>
      </c>
      <c r="G116" s="40"/>
      <c r="H116" s="40"/>
      <c r="I116" s="147" t="s">
        <v>24</v>
      </c>
      <c r="J116" s="79" t="str">
        <f>IF(J12="","",J12)</f>
        <v>30. 6. 2019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1" t="s">
        <v>30</v>
      </c>
      <c r="D118" s="40"/>
      <c r="E118" s="40"/>
      <c r="F118" s="26" t="str">
        <f>E15</f>
        <v>Město Rotava</v>
      </c>
      <c r="G118" s="40"/>
      <c r="H118" s="40"/>
      <c r="I118" s="147" t="s">
        <v>36</v>
      </c>
      <c r="J118" s="36" t="str">
        <f>E21</f>
        <v>pan Stejskal</v>
      </c>
      <c r="K118" s="40"/>
      <c r="L118" s="63"/>
      <c r="S118" s="38"/>
      <c r="T118" s="38"/>
      <c r="U118" s="38"/>
      <c r="V118" s="38"/>
      <c r="W118" s="38"/>
      <c r="X118" s="38"/>
      <c r="Y118" s="38"/>
      <c r="Z118" s="38"/>
      <c r="AA118" s="38"/>
      <c r="AB118" s="38"/>
      <c r="AC118" s="38"/>
      <c r="AD118" s="38"/>
      <c r="AE118" s="38"/>
    </row>
    <row r="119" s="2" customFormat="1" ht="15.15" customHeight="1">
      <c r="A119" s="38"/>
      <c r="B119" s="39"/>
      <c r="C119" s="31" t="s">
        <v>34</v>
      </c>
      <c r="D119" s="40"/>
      <c r="E119" s="40"/>
      <c r="F119" s="26" t="str">
        <f>IF(E18="","",E18)</f>
        <v>Vyplň údaj</v>
      </c>
      <c r="G119" s="40"/>
      <c r="H119" s="40"/>
      <c r="I119" s="147" t="s">
        <v>39</v>
      </c>
      <c r="J119" s="36" t="str">
        <f>E24</f>
        <v>pan Stejskal</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145</v>
      </c>
      <c r="D121" s="210" t="s">
        <v>66</v>
      </c>
      <c r="E121" s="210" t="s">
        <v>62</v>
      </c>
      <c r="F121" s="210" t="s">
        <v>63</v>
      </c>
      <c r="G121" s="210" t="s">
        <v>146</v>
      </c>
      <c r="H121" s="210" t="s">
        <v>147</v>
      </c>
      <c r="I121" s="211" t="s">
        <v>148</v>
      </c>
      <c r="J121" s="212" t="s">
        <v>132</v>
      </c>
      <c r="K121" s="213" t="s">
        <v>149</v>
      </c>
      <c r="L121" s="214"/>
      <c r="M121" s="100" t="s">
        <v>1</v>
      </c>
      <c r="N121" s="101" t="s">
        <v>45</v>
      </c>
      <c r="O121" s="101" t="s">
        <v>150</v>
      </c>
      <c r="P121" s="101" t="s">
        <v>151</v>
      </c>
      <c r="Q121" s="101" t="s">
        <v>152</v>
      </c>
      <c r="R121" s="101" t="s">
        <v>153</v>
      </c>
      <c r="S121" s="101" t="s">
        <v>154</v>
      </c>
      <c r="T121" s="102" t="s">
        <v>155</v>
      </c>
      <c r="U121" s="207"/>
      <c r="V121" s="207"/>
      <c r="W121" s="207"/>
      <c r="X121" s="207"/>
      <c r="Y121" s="207"/>
      <c r="Z121" s="207"/>
      <c r="AA121" s="207"/>
      <c r="AB121" s="207"/>
      <c r="AC121" s="207"/>
      <c r="AD121" s="207"/>
      <c r="AE121" s="207"/>
    </row>
    <row r="122" s="2" customFormat="1" ht="22.8" customHeight="1">
      <c r="A122" s="38"/>
      <c r="B122" s="39"/>
      <c r="C122" s="107" t="s">
        <v>156</v>
      </c>
      <c r="D122" s="40"/>
      <c r="E122" s="40"/>
      <c r="F122" s="40"/>
      <c r="G122" s="40"/>
      <c r="H122" s="40"/>
      <c r="I122" s="144"/>
      <c r="J122" s="215">
        <f>BK122</f>
        <v>0</v>
      </c>
      <c r="K122" s="40"/>
      <c r="L122" s="44"/>
      <c r="M122" s="103"/>
      <c r="N122" s="216"/>
      <c r="O122" s="104"/>
      <c r="P122" s="217">
        <f>P123</f>
        <v>0</v>
      </c>
      <c r="Q122" s="104"/>
      <c r="R122" s="217">
        <f>R123</f>
        <v>96.449442280000014</v>
      </c>
      <c r="S122" s="104"/>
      <c r="T122" s="218">
        <f>T123</f>
        <v>0</v>
      </c>
      <c r="U122" s="38"/>
      <c r="V122" s="38"/>
      <c r="W122" s="38"/>
      <c r="X122" s="38"/>
      <c r="Y122" s="38"/>
      <c r="Z122" s="38"/>
      <c r="AA122" s="38"/>
      <c r="AB122" s="38"/>
      <c r="AC122" s="38"/>
      <c r="AD122" s="38"/>
      <c r="AE122" s="38"/>
      <c r="AT122" s="16" t="s">
        <v>80</v>
      </c>
      <c r="AU122" s="16" t="s">
        <v>134</v>
      </c>
      <c r="BK122" s="219">
        <f>BK123</f>
        <v>0</v>
      </c>
    </row>
    <row r="123" s="12" customFormat="1" ht="25.92" customHeight="1">
      <c r="A123" s="12"/>
      <c r="B123" s="220"/>
      <c r="C123" s="221"/>
      <c r="D123" s="222" t="s">
        <v>80</v>
      </c>
      <c r="E123" s="223" t="s">
        <v>157</v>
      </c>
      <c r="F123" s="223" t="s">
        <v>158</v>
      </c>
      <c r="G123" s="221"/>
      <c r="H123" s="221"/>
      <c r="I123" s="224"/>
      <c r="J123" s="225">
        <f>BK123</f>
        <v>0</v>
      </c>
      <c r="K123" s="221"/>
      <c r="L123" s="226"/>
      <c r="M123" s="227"/>
      <c r="N123" s="228"/>
      <c r="O123" s="228"/>
      <c r="P123" s="229">
        <f>P124+P154+P160+P211+P214</f>
        <v>0</v>
      </c>
      <c r="Q123" s="228"/>
      <c r="R123" s="229">
        <f>R124+R154+R160+R211+R214</f>
        <v>96.449442280000014</v>
      </c>
      <c r="S123" s="228"/>
      <c r="T123" s="230">
        <f>T124+T154+T160+T211+T214</f>
        <v>0</v>
      </c>
      <c r="U123" s="12"/>
      <c r="V123" s="12"/>
      <c r="W123" s="12"/>
      <c r="X123" s="12"/>
      <c r="Y123" s="12"/>
      <c r="Z123" s="12"/>
      <c r="AA123" s="12"/>
      <c r="AB123" s="12"/>
      <c r="AC123" s="12"/>
      <c r="AD123" s="12"/>
      <c r="AE123" s="12"/>
      <c r="AR123" s="231" t="s">
        <v>89</v>
      </c>
      <c r="AT123" s="232" t="s">
        <v>80</v>
      </c>
      <c r="AU123" s="232" t="s">
        <v>81</v>
      </c>
      <c r="AY123" s="231" t="s">
        <v>159</v>
      </c>
      <c r="BK123" s="233">
        <f>BK124+BK154+BK160+BK211+BK214</f>
        <v>0</v>
      </c>
    </row>
    <row r="124" s="12" customFormat="1" ht="22.8" customHeight="1">
      <c r="A124" s="12"/>
      <c r="B124" s="220"/>
      <c r="C124" s="221"/>
      <c r="D124" s="222" t="s">
        <v>80</v>
      </c>
      <c r="E124" s="234" t="s">
        <v>89</v>
      </c>
      <c r="F124" s="234" t="s">
        <v>611</v>
      </c>
      <c r="G124" s="221"/>
      <c r="H124" s="221"/>
      <c r="I124" s="224"/>
      <c r="J124" s="235">
        <f>BK124</f>
        <v>0</v>
      </c>
      <c r="K124" s="221"/>
      <c r="L124" s="226"/>
      <c r="M124" s="227"/>
      <c r="N124" s="228"/>
      <c r="O124" s="228"/>
      <c r="P124" s="229">
        <f>SUM(P125:P153)</f>
        <v>0</v>
      </c>
      <c r="Q124" s="228"/>
      <c r="R124" s="229">
        <f>SUM(R125:R153)</f>
        <v>80.340888000000007</v>
      </c>
      <c r="S124" s="228"/>
      <c r="T124" s="230">
        <f>SUM(T125:T153)</f>
        <v>0</v>
      </c>
      <c r="U124" s="12"/>
      <c r="V124" s="12"/>
      <c r="W124" s="12"/>
      <c r="X124" s="12"/>
      <c r="Y124" s="12"/>
      <c r="Z124" s="12"/>
      <c r="AA124" s="12"/>
      <c r="AB124" s="12"/>
      <c r="AC124" s="12"/>
      <c r="AD124" s="12"/>
      <c r="AE124" s="12"/>
      <c r="AR124" s="231" t="s">
        <v>89</v>
      </c>
      <c r="AT124" s="232" t="s">
        <v>80</v>
      </c>
      <c r="AU124" s="232" t="s">
        <v>89</v>
      </c>
      <c r="AY124" s="231" t="s">
        <v>159</v>
      </c>
      <c r="BK124" s="233">
        <f>SUM(BK125:BK153)</f>
        <v>0</v>
      </c>
    </row>
    <row r="125" s="2" customFormat="1" ht="24" customHeight="1">
      <c r="A125" s="38"/>
      <c r="B125" s="39"/>
      <c r="C125" s="236" t="s">
        <v>89</v>
      </c>
      <c r="D125" s="236" t="s">
        <v>161</v>
      </c>
      <c r="E125" s="237" t="s">
        <v>612</v>
      </c>
      <c r="F125" s="238" t="s">
        <v>613</v>
      </c>
      <c r="G125" s="239" t="s">
        <v>204</v>
      </c>
      <c r="H125" s="240">
        <v>10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936</v>
      </c>
    </row>
    <row r="126" s="2" customFormat="1" ht="24" customHeight="1">
      <c r="A126" s="38"/>
      <c r="B126" s="39"/>
      <c r="C126" s="236" t="s">
        <v>21</v>
      </c>
      <c r="D126" s="236" t="s">
        <v>161</v>
      </c>
      <c r="E126" s="237" t="s">
        <v>615</v>
      </c>
      <c r="F126" s="238" t="s">
        <v>616</v>
      </c>
      <c r="G126" s="239" t="s">
        <v>204</v>
      </c>
      <c r="H126" s="240">
        <v>21.744</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937</v>
      </c>
    </row>
    <row r="127" s="13" customFormat="1">
      <c r="A127" s="13"/>
      <c r="B127" s="254"/>
      <c r="C127" s="255"/>
      <c r="D127" s="250" t="s">
        <v>193</v>
      </c>
      <c r="E127" s="256" t="s">
        <v>1</v>
      </c>
      <c r="F127" s="257" t="s">
        <v>938</v>
      </c>
      <c r="G127" s="255"/>
      <c r="H127" s="258">
        <v>21.744</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193</v>
      </c>
      <c r="AU127" s="264" t="s">
        <v>21</v>
      </c>
      <c r="AV127" s="13" t="s">
        <v>21</v>
      </c>
      <c r="AW127" s="13" t="s">
        <v>38</v>
      </c>
      <c r="AX127" s="13" t="s">
        <v>89</v>
      </c>
      <c r="AY127" s="264" t="s">
        <v>159</v>
      </c>
    </row>
    <row r="128" s="2" customFormat="1" ht="24" customHeight="1">
      <c r="A128" s="38"/>
      <c r="B128" s="39"/>
      <c r="C128" s="236" t="s">
        <v>173</v>
      </c>
      <c r="D128" s="236" t="s">
        <v>161</v>
      </c>
      <c r="E128" s="237" t="s">
        <v>696</v>
      </c>
      <c r="F128" s="238" t="s">
        <v>697</v>
      </c>
      <c r="G128" s="239" t="s">
        <v>204</v>
      </c>
      <c r="H128" s="240">
        <v>23.280000000000001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939</v>
      </c>
    </row>
    <row r="129" s="13" customFormat="1">
      <c r="A129" s="13"/>
      <c r="B129" s="254"/>
      <c r="C129" s="255"/>
      <c r="D129" s="250" t="s">
        <v>193</v>
      </c>
      <c r="E129" s="256" t="s">
        <v>1</v>
      </c>
      <c r="F129" s="257" t="s">
        <v>940</v>
      </c>
      <c r="G129" s="255"/>
      <c r="H129" s="258">
        <v>23.280000000000001</v>
      </c>
      <c r="I129" s="259"/>
      <c r="J129" s="255"/>
      <c r="K129" s="255"/>
      <c r="L129" s="260"/>
      <c r="M129" s="261"/>
      <c r="N129" s="262"/>
      <c r="O129" s="262"/>
      <c r="P129" s="262"/>
      <c r="Q129" s="262"/>
      <c r="R129" s="262"/>
      <c r="S129" s="262"/>
      <c r="T129" s="263"/>
      <c r="U129" s="13"/>
      <c r="V129" s="13"/>
      <c r="W129" s="13"/>
      <c r="X129" s="13"/>
      <c r="Y129" s="13"/>
      <c r="Z129" s="13"/>
      <c r="AA129" s="13"/>
      <c r="AB129" s="13"/>
      <c r="AC129" s="13"/>
      <c r="AD129" s="13"/>
      <c r="AE129" s="13"/>
      <c r="AT129" s="264" t="s">
        <v>193</v>
      </c>
      <c r="AU129" s="264" t="s">
        <v>21</v>
      </c>
      <c r="AV129" s="13" t="s">
        <v>21</v>
      </c>
      <c r="AW129" s="13" t="s">
        <v>38</v>
      </c>
      <c r="AX129" s="13" t="s">
        <v>81</v>
      </c>
      <c r="AY129" s="264" t="s">
        <v>159</v>
      </c>
    </row>
    <row r="130" s="2" customFormat="1" ht="16.5" customHeight="1">
      <c r="A130" s="38"/>
      <c r="B130" s="39"/>
      <c r="C130" s="236" t="s">
        <v>165</v>
      </c>
      <c r="D130" s="236" t="s">
        <v>161</v>
      </c>
      <c r="E130" s="237" t="s">
        <v>619</v>
      </c>
      <c r="F130" s="238" t="s">
        <v>620</v>
      </c>
      <c r="G130" s="239" t="s">
        <v>164</v>
      </c>
      <c r="H130" s="240">
        <v>58.200000000000003</v>
      </c>
      <c r="I130" s="241"/>
      <c r="J130" s="242">
        <f>ROUND(I130*H130,2)</f>
        <v>0</v>
      </c>
      <c r="K130" s="243"/>
      <c r="L130" s="44"/>
      <c r="M130" s="244" t="s">
        <v>1</v>
      </c>
      <c r="N130" s="245" t="s">
        <v>46</v>
      </c>
      <c r="O130" s="91"/>
      <c r="P130" s="246">
        <f>O130*H130</f>
        <v>0</v>
      </c>
      <c r="Q130" s="246">
        <v>0.00084000000000000003</v>
      </c>
      <c r="R130" s="246">
        <f>Q130*H130</f>
        <v>0.048888000000000008</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941</v>
      </c>
    </row>
    <row r="131" s="13" customFormat="1">
      <c r="A131" s="13"/>
      <c r="B131" s="254"/>
      <c r="C131" s="255"/>
      <c r="D131" s="250" t="s">
        <v>193</v>
      </c>
      <c r="E131" s="256" t="s">
        <v>1</v>
      </c>
      <c r="F131" s="257" t="s">
        <v>942</v>
      </c>
      <c r="G131" s="255"/>
      <c r="H131" s="258">
        <v>58.200000000000003</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193</v>
      </c>
      <c r="AU131" s="264" t="s">
        <v>21</v>
      </c>
      <c r="AV131" s="13" t="s">
        <v>21</v>
      </c>
      <c r="AW131" s="13" t="s">
        <v>38</v>
      </c>
      <c r="AX131" s="13" t="s">
        <v>81</v>
      </c>
      <c r="AY131" s="264" t="s">
        <v>159</v>
      </c>
    </row>
    <row r="132" s="2" customFormat="1" ht="24" customHeight="1">
      <c r="A132" s="38"/>
      <c r="B132" s="39"/>
      <c r="C132" s="236" t="s">
        <v>183</v>
      </c>
      <c r="D132" s="236" t="s">
        <v>161</v>
      </c>
      <c r="E132" s="237" t="s">
        <v>623</v>
      </c>
      <c r="F132" s="238" t="s">
        <v>624</v>
      </c>
      <c r="G132" s="239" t="s">
        <v>164</v>
      </c>
      <c r="H132" s="240">
        <v>58.200000000000003</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943</v>
      </c>
    </row>
    <row r="133" s="2" customFormat="1" ht="24" customHeight="1">
      <c r="A133" s="38"/>
      <c r="B133" s="39"/>
      <c r="C133" s="236" t="s">
        <v>188</v>
      </c>
      <c r="D133" s="236" t="s">
        <v>161</v>
      </c>
      <c r="E133" s="237" t="s">
        <v>263</v>
      </c>
      <c r="F133" s="238" t="s">
        <v>264</v>
      </c>
      <c r="G133" s="239" t="s">
        <v>204</v>
      </c>
      <c r="H133" s="240">
        <v>45.024000000000001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944</v>
      </c>
    </row>
    <row r="134" s="13" customFormat="1">
      <c r="A134" s="13"/>
      <c r="B134" s="254"/>
      <c r="C134" s="255"/>
      <c r="D134" s="250" t="s">
        <v>193</v>
      </c>
      <c r="E134" s="256" t="s">
        <v>1</v>
      </c>
      <c r="F134" s="257" t="s">
        <v>945</v>
      </c>
      <c r="G134" s="255"/>
      <c r="H134" s="258">
        <v>45.024000000000001</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193</v>
      </c>
      <c r="AU134" s="264" t="s">
        <v>21</v>
      </c>
      <c r="AV134" s="13" t="s">
        <v>21</v>
      </c>
      <c r="AW134" s="13" t="s">
        <v>38</v>
      </c>
      <c r="AX134" s="13" t="s">
        <v>89</v>
      </c>
      <c r="AY134" s="264" t="s">
        <v>159</v>
      </c>
    </row>
    <row r="135" s="2" customFormat="1" ht="24" customHeight="1">
      <c r="A135" s="38"/>
      <c r="B135" s="39"/>
      <c r="C135" s="236" t="s">
        <v>196</v>
      </c>
      <c r="D135" s="236" t="s">
        <v>161</v>
      </c>
      <c r="E135" s="237" t="s">
        <v>267</v>
      </c>
      <c r="F135" s="238" t="s">
        <v>268</v>
      </c>
      <c r="G135" s="239" t="s">
        <v>204</v>
      </c>
      <c r="H135" s="240">
        <v>45.024000000000001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946</v>
      </c>
    </row>
    <row r="136" s="2" customFormat="1" ht="24" customHeight="1">
      <c r="A136" s="38"/>
      <c r="B136" s="39"/>
      <c r="C136" s="236" t="s">
        <v>201</v>
      </c>
      <c r="D136" s="236" t="s">
        <v>161</v>
      </c>
      <c r="E136" s="237" t="s">
        <v>272</v>
      </c>
      <c r="F136" s="238" t="s">
        <v>273</v>
      </c>
      <c r="G136" s="239" t="s">
        <v>204</v>
      </c>
      <c r="H136" s="240">
        <v>900.79999999999995</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947</v>
      </c>
    </row>
    <row r="137" s="13" customFormat="1">
      <c r="A137" s="13"/>
      <c r="B137" s="254"/>
      <c r="C137" s="255"/>
      <c r="D137" s="250" t="s">
        <v>193</v>
      </c>
      <c r="E137" s="256" t="s">
        <v>1</v>
      </c>
      <c r="F137" s="257" t="s">
        <v>948</v>
      </c>
      <c r="G137" s="255"/>
      <c r="H137" s="258">
        <v>900.79999999999995</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193</v>
      </c>
      <c r="AU137" s="264" t="s">
        <v>21</v>
      </c>
      <c r="AV137" s="13" t="s">
        <v>21</v>
      </c>
      <c r="AW137" s="13" t="s">
        <v>38</v>
      </c>
      <c r="AX137" s="13" t="s">
        <v>81</v>
      </c>
      <c r="AY137" s="264" t="s">
        <v>159</v>
      </c>
    </row>
    <row r="138" s="14" customFormat="1">
      <c r="A138" s="14"/>
      <c r="B138" s="265"/>
      <c r="C138" s="266"/>
      <c r="D138" s="250" t="s">
        <v>193</v>
      </c>
      <c r="E138" s="267" t="s">
        <v>1</v>
      </c>
      <c r="F138" s="268" t="s">
        <v>195</v>
      </c>
      <c r="G138" s="266"/>
      <c r="H138" s="269">
        <v>900.79999999999995</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193</v>
      </c>
      <c r="AU138" s="275" t="s">
        <v>21</v>
      </c>
      <c r="AV138" s="14" t="s">
        <v>165</v>
      </c>
      <c r="AW138" s="14" t="s">
        <v>38</v>
      </c>
      <c r="AX138" s="14" t="s">
        <v>89</v>
      </c>
      <c r="AY138" s="275" t="s">
        <v>159</v>
      </c>
    </row>
    <row r="139" s="2" customFormat="1" ht="16.5" customHeight="1">
      <c r="A139" s="38"/>
      <c r="B139" s="39"/>
      <c r="C139" s="236" t="s">
        <v>207</v>
      </c>
      <c r="D139" s="236" t="s">
        <v>161</v>
      </c>
      <c r="E139" s="237" t="s">
        <v>630</v>
      </c>
      <c r="F139" s="238" t="s">
        <v>631</v>
      </c>
      <c r="G139" s="239" t="s">
        <v>204</v>
      </c>
      <c r="H139" s="240">
        <v>45.024000000000001</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949</v>
      </c>
    </row>
    <row r="140" s="2" customFormat="1" ht="24" customHeight="1">
      <c r="A140" s="38"/>
      <c r="B140" s="39"/>
      <c r="C140" s="236" t="s">
        <v>215</v>
      </c>
      <c r="D140" s="236" t="s">
        <v>161</v>
      </c>
      <c r="E140" s="237" t="s">
        <v>633</v>
      </c>
      <c r="F140" s="238" t="s">
        <v>634</v>
      </c>
      <c r="G140" s="239" t="s">
        <v>291</v>
      </c>
      <c r="H140" s="240">
        <v>90.048000000000002</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950</v>
      </c>
    </row>
    <row r="141" s="13" customFormat="1">
      <c r="A141" s="13"/>
      <c r="B141" s="254"/>
      <c r="C141" s="255"/>
      <c r="D141" s="250" t="s">
        <v>193</v>
      </c>
      <c r="E141" s="255"/>
      <c r="F141" s="257" t="s">
        <v>951</v>
      </c>
      <c r="G141" s="255"/>
      <c r="H141" s="258">
        <v>90.048000000000002</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193</v>
      </c>
      <c r="AU141" s="264" t="s">
        <v>21</v>
      </c>
      <c r="AV141" s="13" t="s">
        <v>21</v>
      </c>
      <c r="AW141" s="13" t="s">
        <v>4</v>
      </c>
      <c r="AX141" s="13" t="s">
        <v>89</v>
      </c>
      <c r="AY141" s="264" t="s">
        <v>159</v>
      </c>
    </row>
    <row r="142" s="2" customFormat="1" ht="24" customHeight="1">
      <c r="A142" s="38"/>
      <c r="B142" s="39"/>
      <c r="C142" s="236" t="s">
        <v>221</v>
      </c>
      <c r="D142" s="236" t="s">
        <v>161</v>
      </c>
      <c r="E142" s="237" t="s">
        <v>277</v>
      </c>
      <c r="F142" s="238" t="s">
        <v>278</v>
      </c>
      <c r="G142" s="239" t="s">
        <v>204</v>
      </c>
      <c r="H142" s="240">
        <v>23.417999999999999</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952</v>
      </c>
    </row>
    <row r="143" s="13" customFormat="1">
      <c r="A143" s="13"/>
      <c r="B143" s="254"/>
      <c r="C143" s="255"/>
      <c r="D143" s="250" t="s">
        <v>193</v>
      </c>
      <c r="E143" s="256" t="s">
        <v>1</v>
      </c>
      <c r="F143" s="257" t="s">
        <v>953</v>
      </c>
      <c r="G143" s="255"/>
      <c r="H143" s="258">
        <v>11.778000000000001</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21</v>
      </c>
      <c r="AV143" s="13" t="s">
        <v>21</v>
      </c>
      <c r="AW143" s="13" t="s">
        <v>38</v>
      </c>
      <c r="AX143" s="13" t="s">
        <v>81</v>
      </c>
      <c r="AY143" s="264" t="s">
        <v>159</v>
      </c>
    </row>
    <row r="144" s="13" customFormat="1">
      <c r="A144" s="13"/>
      <c r="B144" s="254"/>
      <c r="C144" s="255"/>
      <c r="D144" s="250" t="s">
        <v>193</v>
      </c>
      <c r="E144" s="256" t="s">
        <v>1</v>
      </c>
      <c r="F144" s="257" t="s">
        <v>954</v>
      </c>
      <c r="G144" s="255"/>
      <c r="H144" s="258">
        <v>11.640000000000001</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193</v>
      </c>
      <c r="AU144" s="264" t="s">
        <v>21</v>
      </c>
      <c r="AV144" s="13" t="s">
        <v>21</v>
      </c>
      <c r="AW144" s="13" t="s">
        <v>38</v>
      </c>
      <c r="AX144" s="13" t="s">
        <v>81</v>
      </c>
      <c r="AY144" s="264" t="s">
        <v>159</v>
      </c>
    </row>
    <row r="145" s="2" customFormat="1" ht="16.5" customHeight="1">
      <c r="A145" s="38"/>
      <c r="B145" s="39"/>
      <c r="C145" s="276" t="s">
        <v>226</v>
      </c>
      <c r="D145" s="276" t="s">
        <v>288</v>
      </c>
      <c r="E145" s="277" t="s">
        <v>289</v>
      </c>
      <c r="F145" s="278" t="s">
        <v>290</v>
      </c>
      <c r="G145" s="279" t="s">
        <v>291</v>
      </c>
      <c r="H145" s="280">
        <v>46.835999999999999</v>
      </c>
      <c r="I145" s="281"/>
      <c r="J145" s="282">
        <f>ROUND(I145*H145,2)</f>
        <v>0</v>
      </c>
      <c r="K145" s="283"/>
      <c r="L145" s="284"/>
      <c r="M145" s="285" t="s">
        <v>1</v>
      </c>
      <c r="N145" s="286" t="s">
        <v>46</v>
      </c>
      <c r="O145" s="91"/>
      <c r="P145" s="246">
        <f>O145*H145</f>
        <v>0</v>
      </c>
      <c r="Q145" s="246">
        <v>1</v>
      </c>
      <c r="R145" s="246">
        <f>Q145*H145</f>
        <v>46.835999999999999</v>
      </c>
      <c r="S145" s="246">
        <v>0</v>
      </c>
      <c r="T145" s="247">
        <f>S145*H145</f>
        <v>0</v>
      </c>
      <c r="U145" s="38"/>
      <c r="V145" s="38"/>
      <c r="W145" s="38"/>
      <c r="X145" s="38"/>
      <c r="Y145" s="38"/>
      <c r="Z145" s="38"/>
      <c r="AA145" s="38"/>
      <c r="AB145" s="38"/>
      <c r="AC145" s="38"/>
      <c r="AD145" s="38"/>
      <c r="AE145" s="38"/>
      <c r="AR145" s="248" t="s">
        <v>201</v>
      </c>
      <c r="AT145" s="248" t="s">
        <v>288</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955</v>
      </c>
    </row>
    <row r="146" s="13" customFormat="1">
      <c r="A146" s="13"/>
      <c r="B146" s="254"/>
      <c r="C146" s="255"/>
      <c r="D146" s="250" t="s">
        <v>193</v>
      </c>
      <c r="E146" s="255"/>
      <c r="F146" s="257" t="s">
        <v>956</v>
      </c>
      <c r="G146" s="255"/>
      <c r="H146" s="258">
        <v>46.835999999999999</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193</v>
      </c>
      <c r="AU146" s="264" t="s">
        <v>21</v>
      </c>
      <c r="AV146" s="13" t="s">
        <v>21</v>
      </c>
      <c r="AW146" s="13" t="s">
        <v>4</v>
      </c>
      <c r="AX146" s="13" t="s">
        <v>89</v>
      </c>
      <c r="AY146" s="264" t="s">
        <v>159</v>
      </c>
    </row>
    <row r="147" s="2" customFormat="1" ht="24" customHeight="1">
      <c r="A147" s="38"/>
      <c r="B147" s="39"/>
      <c r="C147" s="236" t="s">
        <v>232</v>
      </c>
      <c r="D147" s="236" t="s">
        <v>161</v>
      </c>
      <c r="E147" s="237" t="s">
        <v>641</v>
      </c>
      <c r="F147" s="238" t="s">
        <v>642</v>
      </c>
      <c r="G147" s="239" t="s">
        <v>204</v>
      </c>
      <c r="H147" s="240">
        <v>16.728000000000002</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957</v>
      </c>
    </row>
    <row r="148" s="13" customFormat="1">
      <c r="A148" s="13"/>
      <c r="B148" s="254"/>
      <c r="C148" s="255"/>
      <c r="D148" s="250" t="s">
        <v>193</v>
      </c>
      <c r="E148" s="256" t="s">
        <v>1</v>
      </c>
      <c r="F148" s="257" t="s">
        <v>958</v>
      </c>
      <c r="G148" s="255"/>
      <c r="H148" s="258">
        <v>8.1539999999999999</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38</v>
      </c>
      <c r="AX148" s="13" t="s">
        <v>81</v>
      </c>
      <c r="AY148" s="264" t="s">
        <v>159</v>
      </c>
    </row>
    <row r="149" s="13" customFormat="1">
      <c r="A149" s="13"/>
      <c r="B149" s="254"/>
      <c r="C149" s="255"/>
      <c r="D149" s="250" t="s">
        <v>193</v>
      </c>
      <c r="E149" s="256" t="s">
        <v>1</v>
      </c>
      <c r="F149" s="257" t="s">
        <v>959</v>
      </c>
      <c r="G149" s="255"/>
      <c r="H149" s="258">
        <v>10.087999999999999</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193</v>
      </c>
      <c r="AU149" s="264" t="s">
        <v>21</v>
      </c>
      <c r="AV149" s="13" t="s">
        <v>21</v>
      </c>
      <c r="AW149" s="13" t="s">
        <v>38</v>
      </c>
      <c r="AX149" s="13" t="s">
        <v>81</v>
      </c>
      <c r="AY149" s="264" t="s">
        <v>159</v>
      </c>
    </row>
    <row r="150" s="13" customFormat="1">
      <c r="A150" s="13"/>
      <c r="B150" s="254"/>
      <c r="C150" s="255"/>
      <c r="D150" s="250" t="s">
        <v>193</v>
      </c>
      <c r="E150" s="256" t="s">
        <v>1</v>
      </c>
      <c r="F150" s="257" t="s">
        <v>960</v>
      </c>
      <c r="G150" s="255"/>
      <c r="H150" s="258">
        <v>-0.54400000000000004</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3" customFormat="1">
      <c r="A151" s="13"/>
      <c r="B151" s="254"/>
      <c r="C151" s="255"/>
      <c r="D151" s="250" t="s">
        <v>193</v>
      </c>
      <c r="E151" s="256" t="s">
        <v>1</v>
      </c>
      <c r="F151" s="257" t="s">
        <v>961</v>
      </c>
      <c r="G151" s="255"/>
      <c r="H151" s="258">
        <v>-0.96999999999999997</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193</v>
      </c>
      <c r="AU151" s="264" t="s">
        <v>21</v>
      </c>
      <c r="AV151" s="13" t="s">
        <v>21</v>
      </c>
      <c r="AW151" s="13" t="s">
        <v>38</v>
      </c>
      <c r="AX151" s="13" t="s">
        <v>81</v>
      </c>
      <c r="AY151" s="264" t="s">
        <v>159</v>
      </c>
    </row>
    <row r="152" s="2" customFormat="1" ht="16.5" customHeight="1">
      <c r="A152" s="38"/>
      <c r="B152" s="39"/>
      <c r="C152" s="276" t="s">
        <v>239</v>
      </c>
      <c r="D152" s="276" t="s">
        <v>288</v>
      </c>
      <c r="E152" s="277" t="s">
        <v>289</v>
      </c>
      <c r="F152" s="278" t="s">
        <v>290</v>
      </c>
      <c r="G152" s="279" t="s">
        <v>291</v>
      </c>
      <c r="H152" s="280">
        <v>33.456000000000003</v>
      </c>
      <c r="I152" s="281"/>
      <c r="J152" s="282">
        <f>ROUND(I152*H152,2)</f>
        <v>0</v>
      </c>
      <c r="K152" s="283"/>
      <c r="L152" s="284"/>
      <c r="M152" s="285" t="s">
        <v>1</v>
      </c>
      <c r="N152" s="286" t="s">
        <v>46</v>
      </c>
      <c r="O152" s="91"/>
      <c r="P152" s="246">
        <f>O152*H152</f>
        <v>0</v>
      </c>
      <c r="Q152" s="246">
        <v>1</v>
      </c>
      <c r="R152" s="246">
        <f>Q152*H152</f>
        <v>33.456000000000003</v>
      </c>
      <c r="S152" s="246">
        <v>0</v>
      </c>
      <c r="T152" s="247">
        <f>S152*H152</f>
        <v>0</v>
      </c>
      <c r="U152" s="38"/>
      <c r="V152" s="38"/>
      <c r="W152" s="38"/>
      <c r="X152" s="38"/>
      <c r="Y152" s="38"/>
      <c r="Z152" s="38"/>
      <c r="AA152" s="38"/>
      <c r="AB152" s="38"/>
      <c r="AC152" s="38"/>
      <c r="AD152" s="38"/>
      <c r="AE152" s="38"/>
      <c r="AR152" s="248" t="s">
        <v>201</v>
      </c>
      <c r="AT152" s="248" t="s">
        <v>288</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962</v>
      </c>
    </row>
    <row r="153" s="13" customFormat="1">
      <c r="A153" s="13"/>
      <c r="B153" s="254"/>
      <c r="C153" s="255"/>
      <c r="D153" s="250" t="s">
        <v>193</v>
      </c>
      <c r="E153" s="255"/>
      <c r="F153" s="257" t="s">
        <v>963</v>
      </c>
      <c r="G153" s="255"/>
      <c r="H153" s="258">
        <v>33.456000000000003</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193</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SUM(P155:P159)</f>
        <v>0</v>
      </c>
      <c r="Q154" s="228"/>
      <c r="R154" s="229">
        <f>SUM(R155:R159)</f>
        <v>6.4181502799999999</v>
      </c>
      <c r="S154" s="228"/>
      <c r="T154" s="230">
        <f>SUM(T155:T159)</f>
        <v>0</v>
      </c>
      <c r="U154" s="12"/>
      <c r="V154" s="12"/>
      <c r="W154" s="12"/>
      <c r="X154" s="12"/>
      <c r="Y154" s="12"/>
      <c r="Z154" s="12"/>
      <c r="AA154" s="12"/>
      <c r="AB154" s="12"/>
      <c r="AC154" s="12"/>
      <c r="AD154" s="12"/>
      <c r="AE154" s="12"/>
      <c r="AR154" s="231" t="s">
        <v>89</v>
      </c>
      <c r="AT154" s="232" t="s">
        <v>80</v>
      </c>
      <c r="AU154" s="232" t="s">
        <v>89</v>
      </c>
      <c r="AY154" s="231" t="s">
        <v>159</v>
      </c>
      <c r="BK154" s="233">
        <f>SUM(BK155:BK159)</f>
        <v>0</v>
      </c>
    </row>
    <row r="155" s="2" customFormat="1" ht="24" customHeight="1">
      <c r="A155" s="38"/>
      <c r="B155" s="39"/>
      <c r="C155" s="236" t="s">
        <v>8</v>
      </c>
      <c r="D155" s="236" t="s">
        <v>161</v>
      </c>
      <c r="E155" s="237" t="s">
        <v>651</v>
      </c>
      <c r="F155" s="238" t="s">
        <v>652</v>
      </c>
      <c r="G155" s="239" t="s">
        <v>204</v>
      </c>
      <c r="H155" s="240">
        <v>3.3639999999999999</v>
      </c>
      <c r="I155" s="241"/>
      <c r="J155" s="242">
        <f>ROUND(I155*H155,2)</f>
        <v>0</v>
      </c>
      <c r="K155" s="243"/>
      <c r="L155" s="44"/>
      <c r="M155" s="244" t="s">
        <v>1</v>
      </c>
      <c r="N155" s="245" t="s">
        <v>46</v>
      </c>
      <c r="O155" s="91"/>
      <c r="P155" s="246">
        <f>O155*H155</f>
        <v>0</v>
      </c>
      <c r="Q155" s="246">
        <v>1.8907700000000001</v>
      </c>
      <c r="R155" s="246">
        <f>Q155*H155</f>
        <v>6.36055028</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964</v>
      </c>
    </row>
    <row r="156" s="13" customFormat="1">
      <c r="A156" s="13"/>
      <c r="B156" s="254"/>
      <c r="C156" s="255"/>
      <c r="D156" s="250" t="s">
        <v>193</v>
      </c>
      <c r="E156" s="256" t="s">
        <v>1</v>
      </c>
      <c r="F156" s="257" t="s">
        <v>965</v>
      </c>
      <c r="G156" s="255"/>
      <c r="H156" s="258">
        <v>1.8120000000000001</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193</v>
      </c>
      <c r="AU156" s="264" t="s">
        <v>21</v>
      </c>
      <c r="AV156" s="13" t="s">
        <v>21</v>
      </c>
      <c r="AW156" s="13" t="s">
        <v>38</v>
      </c>
      <c r="AX156" s="13" t="s">
        <v>81</v>
      </c>
      <c r="AY156" s="264" t="s">
        <v>159</v>
      </c>
    </row>
    <row r="157" s="13" customFormat="1">
      <c r="A157" s="13"/>
      <c r="B157" s="254"/>
      <c r="C157" s="255"/>
      <c r="D157" s="250" t="s">
        <v>193</v>
      </c>
      <c r="E157" s="256" t="s">
        <v>1</v>
      </c>
      <c r="F157" s="257" t="s">
        <v>966</v>
      </c>
      <c r="G157" s="255"/>
      <c r="H157" s="258">
        <v>1.5520000000000001</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193</v>
      </c>
      <c r="AU157" s="264" t="s">
        <v>21</v>
      </c>
      <c r="AV157" s="13" t="s">
        <v>21</v>
      </c>
      <c r="AW157" s="13" t="s">
        <v>38</v>
      </c>
      <c r="AX157" s="13" t="s">
        <v>81</v>
      </c>
      <c r="AY157" s="264" t="s">
        <v>159</v>
      </c>
    </row>
    <row r="158" s="2" customFormat="1" ht="16.5" customHeight="1">
      <c r="A158" s="38"/>
      <c r="B158" s="39"/>
      <c r="C158" s="236" t="s">
        <v>249</v>
      </c>
      <c r="D158" s="236" t="s">
        <v>161</v>
      </c>
      <c r="E158" s="237" t="s">
        <v>727</v>
      </c>
      <c r="F158" s="238" t="s">
        <v>728</v>
      </c>
      <c r="G158" s="239" t="s">
        <v>176</v>
      </c>
      <c r="H158" s="240">
        <v>1</v>
      </c>
      <c r="I158" s="241"/>
      <c r="J158" s="242">
        <f>ROUND(I158*H158,2)</f>
        <v>0</v>
      </c>
      <c r="K158" s="243"/>
      <c r="L158" s="44"/>
      <c r="M158" s="244" t="s">
        <v>1</v>
      </c>
      <c r="N158" s="245" t="s">
        <v>46</v>
      </c>
      <c r="O158" s="91"/>
      <c r="P158" s="246">
        <f>O158*H158</f>
        <v>0</v>
      </c>
      <c r="Q158" s="246">
        <v>0.0066</v>
      </c>
      <c r="R158" s="246">
        <f>Q158*H158</f>
        <v>0.0066</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967</v>
      </c>
    </row>
    <row r="159" s="2" customFormat="1" ht="24" customHeight="1">
      <c r="A159" s="38"/>
      <c r="B159" s="39"/>
      <c r="C159" s="276" t="s">
        <v>253</v>
      </c>
      <c r="D159" s="276" t="s">
        <v>288</v>
      </c>
      <c r="E159" s="277" t="s">
        <v>730</v>
      </c>
      <c r="F159" s="278" t="s">
        <v>731</v>
      </c>
      <c r="G159" s="279" t="s">
        <v>176</v>
      </c>
      <c r="H159" s="280">
        <v>1</v>
      </c>
      <c r="I159" s="281"/>
      <c r="J159" s="282">
        <f>ROUND(I159*H159,2)</f>
        <v>0</v>
      </c>
      <c r="K159" s="283"/>
      <c r="L159" s="284"/>
      <c r="M159" s="285" t="s">
        <v>1</v>
      </c>
      <c r="N159" s="286" t="s">
        <v>46</v>
      </c>
      <c r="O159" s="91"/>
      <c r="P159" s="246">
        <f>O159*H159</f>
        <v>0</v>
      </c>
      <c r="Q159" s="246">
        <v>0.050999999999999997</v>
      </c>
      <c r="R159" s="246">
        <f>Q159*H159</f>
        <v>0.050999999999999997</v>
      </c>
      <c r="S159" s="246">
        <v>0</v>
      </c>
      <c r="T159" s="247">
        <f>S159*H159</f>
        <v>0</v>
      </c>
      <c r="U159" s="38"/>
      <c r="V159" s="38"/>
      <c r="W159" s="38"/>
      <c r="X159" s="38"/>
      <c r="Y159" s="38"/>
      <c r="Z159" s="38"/>
      <c r="AA159" s="38"/>
      <c r="AB159" s="38"/>
      <c r="AC159" s="38"/>
      <c r="AD159" s="38"/>
      <c r="AE159" s="38"/>
      <c r="AR159" s="248" t="s">
        <v>201</v>
      </c>
      <c r="AT159" s="248" t="s">
        <v>288</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968</v>
      </c>
    </row>
    <row r="160" s="12" customFormat="1" ht="22.8" customHeight="1">
      <c r="A160" s="12"/>
      <c r="B160" s="220"/>
      <c r="C160" s="221"/>
      <c r="D160" s="222" t="s">
        <v>80</v>
      </c>
      <c r="E160" s="234" t="s">
        <v>201</v>
      </c>
      <c r="F160" s="234" t="s">
        <v>655</v>
      </c>
      <c r="G160" s="221"/>
      <c r="H160" s="221"/>
      <c r="I160" s="224"/>
      <c r="J160" s="235">
        <f>BK160</f>
        <v>0</v>
      </c>
      <c r="K160" s="221"/>
      <c r="L160" s="226"/>
      <c r="M160" s="227"/>
      <c r="N160" s="228"/>
      <c r="O160" s="228"/>
      <c r="P160" s="229">
        <f>SUM(P161:P210)</f>
        <v>0</v>
      </c>
      <c r="Q160" s="228"/>
      <c r="R160" s="229">
        <f>SUM(R161:R210)</f>
        <v>8.1493540000000024</v>
      </c>
      <c r="S160" s="228"/>
      <c r="T160" s="230">
        <f>SUM(T161:T210)</f>
        <v>0</v>
      </c>
      <c r="U160" s="12"/>
      <c r="V160" s="12"/>
      <c r="W160" s="12"/>
      <c r="X160" s="12"/>
      <c r="Y160" s="12"/>
      <c r="Z160" s="12"/>
      <c r="AA160" s="12"/>
      <c r="AB160" s="12"/>
      <c r="AC160" s="12"/>
      <c r="AD160" s="12"/>
      <c r="AE160" s="12"/>
      <c r="AR160" s="231" t="s">
        <v>89</v>
      </c>
      <c r="AT160" s="232" t="s">
        <v>80</v>
      </c>
      <c r="AU160" s="232" t="s">
        <v>89</v>
      </c>
      <c r="AY160" s="231" t="s">
        <v>159</v>
      </c>
      <c r="BK160" s="233">
        <f>SUM(BK161:BK210)</f>
        <v>0</v>
      </c>
    </row>
    <row r="161" s="2" customFormat="1" ht="24" customHeight="1">
      <c r="A161" s="38"/>
      <c r="B161" s="39"/>
      <c r="C161" s="236" t="s">
        <v>258</v>
      </c>
      <c r="D161" s="236" t="s">
        <v>161</v>
      </c>
      <c r="E161" s="237" t="s">
        <v>745</v>
      </c>
      <c r="F161" s="238" t="s">
        <v>897</v>
      </c>
      <c r="G161" s="239" t="s">
        <v>229</v>
      </c>
      <c r="H161" s="240">
        <v>30.199999999999999</v>
      </c>
      <c r="I161" s="241"/>
      <c r="J161" s="242">
        <f>ROUND(I161*H161,2)</f>
        <v>0</v>
      </c>
      <c r="K161" s="243"/>
      <c r="L161" s="44"/>
      <c r="M161" s="244" t="s">
        <v>1</v>
      </c>
      <c r="N161" s="245" t="s">
        <v>46</v>
      </c>
      <c r="O161" s="91"/>
      <c r="P161" s="246">
        <f>O161*H161</f>
        <v>0</v>
      </c>
      <c r="Q161" s="246">
        <v>1.0000000000000001E-05</v>
      </c>
      <c r="R161" s="246">
        <f>Q161*H161</f>
        <v>0.00030200000000000002</v>
      </c>
      <c r="S161" s="246">
        <v>0</v>
      </c>
      <c r="T161" s="247">
        <f>S161*H161</f>
        <v>0</v>
      </c>
      <c r="U161" s="38"/>
      <c r="V161" s="38"/>
      <c r="W161" s="38"/>
      <c r="X161" s="38"/>
      <c r="Y161" s="38"/>
      <c r="Z161" s="38"/>
      <c r="AA161" s="38"/>
      <c r="AB161" s="38"/>
      <c r="AC161" s="38"/>
      <c r="AD161" s="38"/>
      <c r="AE161" s="38"/>
      <c r="AR161" s="248" t="s">
        <v>165</v>
      </c>
      <c r="AT161" s="248" t="s">
        <v>161</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969</v>
      </c>
    </row>
    <row r="162" s="2" customFormat="1" ht="24" customHeight="1">
      <c r="A162" s="38"/>
      <c r="B162" s="39"/>
      <c r="C162" s="276" t="s">
        <v>262</v>
      </c>
      <c r="D162" s="276" t="s">
        <v>288</v>
      </c>
      <c r="E162" s="277" t="s">
        <v>748</v>
      </c>
      <c r="F162" s="278" t="s">
        <v>749</v>
      </c>
      <c r="G162" s="279" t="s">
        <v>176</v>
      </c>
      <c r="H162" s="280">
        <v>11</v>
      </c>
      <c r="I162" s="281"/>
      <c r="J162" s="282">
        <f>ROUND(I162*H162,2)</f>
        <v>0</v>
      </c>
      <c r="K162" s="283"/>
      <c r="L162" s="284"/>
      <c r="M162" s="285" t="s">
        <v>1</v>
      </c>
      <c r="N162" s="286" t="s">
        <v>46</v>
      </c>
      <c r="O162" s="91"/>
      <c r="P162" s="246">
        <f>O162*H162</f>
        <v>0</v>
      </c>
      <c r="Q162" s="246">
        <v>0.0064999999999999997</v>
      </c>
      <c r="R162" s="246">
        <f>Q162*H162</f>
        <v>0.071499999999999994</v>
      </c>
      <c r="S162" s="246">
        <v>0</v>
      </c>
      <c r="T162" s="247">
        <f>S162*H162</f>
        <v>0</v>
      </c>
      <c r="U162" s="38"/>
      <c r="V162" s="38"/>
      <c r="W162" s="38"/>
      <c r="X162" s="38"/>
      <c r="Y162" s="38"/>
      <c r="Z162" s="38"/>
      <c r="AA162" s="38"/>
      <c r="AB162" s="38"/>
      <c r="AC162" s="38"/>
      <c r="AD162" s="38"/>
      <c r="AE162" s="38"/>
      <c r="AR162" s="248" t="s">
        <v>201</v>
      </c>
      <c r="AT162" s="248" t="s">
        <v>288</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970</v>
      </c>
    </row>
    <row r="163" s="13" customFormat="1">
      <c r="A163" s="13"/>
      <c r="B163" s="254"/>
      <c r="C163" s="255"/>
      <c r="D163" s="250" t="s">
        <v>193</v>
      </c>
      <c r="E163" s="255"/>
      <c r="F163" s="257" t="s">
        <v>971</v>
      </c>
      <c r="G163" s="255"/>
      <c r="H163" s="258">
        <v>11</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193</v>
      </c>
      <c r="AU163" s="264" t="s">
        <v>21</v>
      </c>
      <c r="AV163" s="13" t="s">
        <v>21</v>
      </c>
      <c r="AW163" s="13" t="s">
        <v>4</v>
      </c>
      <c r="AX163" s="13" t="s">
        <v>89</v>
      </c>
      <c r="AY163" s="264" t="s">
        <v>159</v>
      </c>
    </row>
    <row r="164" s="2" customFormat="1" ht="24" customHeight="1">
      <c r="A164" s="38"/>
      <c r="B164" s="39"/>
      <c r="C164" s="236" t="s">
        <v>266</v>
      </c>
      <c r="D164" s="236" t="s">
        <v>161</v>
      </c>
      <c r="E164" s="237" t="s">
        <v>752</v>
      </c>
      <c r="F164" s="238" t="s">
        <v>753</v>
      </c>
      <c r="G164" s="239" t="s">
        <v>229</v>
      </c>
      <c r="H164" s="240">
        <v>19.399999999999999</v>
      </c>
      <c r="I164" s="241"/>
      <c r="J164" s="242">
        <f>ROUND(I164*H164,2)</f>
        <v>0</v>
      </c>
      <c r="K164" s="243"/>
      <c r="L164" s="44"/>
      <c r="M164" s="244" t="s">
        <v>1</v>
      </c>
      <c r="N164" s="245" t="s">
        <v>46</v>
      </c>
      <c r="O164" s="91"/>
      <c r="P164" s="246">
        <f>O164*H164</f>
        <v>0</v>
      </c>
      <c r="Q164" s="246">
        <v>2.0000000000000002E-05</v>
      </c>
      <c r="R164" s="246">
        <f>Q164*H164</f>
        <v>0.000388</v>
      </c>
      <c r="S164" s="246">
        <v>0</v>
      </c>
      <c r="T164" s="247">
        <f>S164*H164</f>
        <v>0</v>
      </c>
      <c r="U164" s="38"/>
      <c r="V164" s="38"/>
      <c r="W164" s="38"/>
      <c r="X164" s="38"/>
      <c r="Y164" s="38"/>
      <c r="Z164" s="38"/>
      <c r="AA164" s="38"/>
      <c r="AB164" s="38"/>
      <c r="AC164" s="38"/>
      <c r="AD164" s="38"/>
      <c r="AE164" s="38"/>
      <c r="AR164" s="248" t="s">
        <v>165</v>
      </c>
      <c r="AT164" s="248" t="s">
        <v>161</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972</v>
      </c>
    </row>
    <row r="165" s="2" customFormat="1" ht="24" customHeight="1">
      <c r="A165" s="38"/>
      <c r="B165" s="39"/>
      <c r="C165" s="276" t="s">
        <v>7</v>
      </c>
      <c r="D165" s="276" t="s">
        <v>288</v>
      </c>
      <c r="E165" s="277" t="s">
        <v>755</v>
      </c>
      <c r="F165" s="278" t="s">
        <v>756</v>
      </c>
      <c r="G165" s="279" t="s">
        <v>176</v>
      </c>
      <c r="H165" s="280">
        <v>5.5</v>
      </c>
      <c r="I165" s="281"/>
      <c r="J165" s="282">
        <f>ROUND(I165*H165,2)</f>
        <v>0</v>
      </c>
      <c r="K165" s="283"/>
      <c r="L165" s="284"/>
      <c r="M165" s="285" t="s">
        <v>1</v>
      </c>
      <c r="N165" s="286" t="s">
        <v>46</v>
      </c>
      <c r="O165" s="91"/>
      <c r="P165" s="246">
        <f>O165*H165</f>
        <v>0</v>
      </c>
      <c r="Q165" s="246">
        <v>0.025600000000000001</v>
      </c>
      <c r="R165" s="246">
        <f>Q165*H165</f>
        <v>0.14080000000000001</v>
      </c>
      <c r="S165" s="246">
        <v>0</v>
      </c>
      <c r="T165" s="247">
        <f>S165*H165</f>
        <v>0</v>
      </c>
      <c r="U165" s="38"/>
      <c r="V165" s="38"/>
      <c r="W165" s="38"/>
      <c r="X165" s="38"/>
      <c r="Y165" s="38"/>
      <c r="Z165" s="38"/>
      <c r="AA165" s="38"/>
      <c r="AB165" s="38"/>
      <c r="AC165" s="38"/>
      <c r="AD165" s="38"/>
      <c r="AE165" s="38"/>
      <c r="AR165" s="248" t="s">
        <v>201</v>
      </c>
      <c r="AT165" s="248" t="s">
        <v>288</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973</v>
      </c>
    </row>
    <row r="166" s="13" customFormat="1">
      <c r="A166" s="13"/>
      <c r="B166" s="254"/>
      <c r="C166" s="255"/>
      <c r="D166" s="250" t="s">
        <v>193</v>
      </c>
      <c r="E166" s="255"/>
      <c r="F166" s="257" t="s">
        <v>900</v>
      </c>
      <c r="G166" s="255"/>
      <c r="H166" s="258">
        <v>5.5</v>
      </c>
      <c r="I166" s="259"/>
      <c r="J166" s="255"/>
      <c r="K166" s="255"/>
      <c r="L166" s="260"/>
      <c r="M166" s="261"/>
      <c r="N166" s="262"/>
      <c r="O166" s="262"/>
      <c r="P166" s="262"/>
      <c r="Q166" s="262"/>
      <c r="R166" s="262"/>
      <c r="S166" s="262"/>
      <c r="T166" s="263"/>
      <c r="U166" s="13"/>
      <c r="V166" s="13"/>
      <c r="W166" s="13"/>
      <c r="X166" s="13"/>
      <c r="Y166" s="13"/>
      <c r="Z166" s="13"/>
      <c r="AA166" s="13"/>
      <c r="AB166" s="13"/>
      <c r="AC166" s="13"/>
      <c r="AD166" s="13"/>
      <c r="AE166" s="13"/>
      <c r="AT166" s="264" t="s">
        <v>193</v>
      </c>
      <c r="AU166" s="264" t="s">
        <v>21</v>
      </c>
      <c r="AV166" s="13" t="s">
        <v>21</v>
      </c>
      <c r="AW166" s="13" t="s">
        <v>4</v>
      </c>
      <c r="AX166" s="13" t="s">
        <v>89</v>
      </c>
      <c r="AY166" s="264" t="s">
        <v>159</v>
      </c>
    </row>
    <row r="167" s="2" customFormat="1" ht="24" customHeight="1">
      <c r="A167" s="38"/>
      <c r="B167" s="39"/>
      <c r="C167" s="236" t="s">
        <v>276</v>
      </c>
      <c r="D167" s="236" t="s">
        <v>161</v>
      </c>
      <c r="E167" s="237" t="s">
        <v>759</v>
      </c>
      <c r="F167" s="238" t="s">
        <v>760</v>
      </c>
      <c r="G167" s="239" t="s">
        <v>176</v>
      </c>
      <c r="H167" s="240">
        <v>1</v>
      </c>
      <c r="I167" s="241"/>
      <c r="J167" s="242">
        <f>ROUND(I167*H167,2)</f>
        <v>0</v>
      </c>
      <c r="K167" s="243"/>
      <c r="L167" s="44"/>
      <c r="M167" s="244" t="s">
        <v>1</v>
      </c>
      <c r="N167" s="245" t="s">
        <v>46</v>
      </c>
      <c r="O167" s="91"/>
      <c r="P167" s="246">
        <f>O167*H167</f>
        <v>0</v>
      </c>
      <c r="Q167" s="246">
        <v>8.0000000000000007E-05</v>
      </c>
      <c r="R167" s="246">
        <f>Q167*H167</f>
        <v>8.0000000000000007E-05</v>
      </c>
      <c r="S167" s="246">
        <v>0</v>
      </c>
      <c r="T167" s="247">
        <f>S167*H167</f>
        <v>0</v>
      </c>
      <c r="U167" s="38"/>
      <c r="V167" s="38"/>
      <c r="W167" s="38"/>
      <c r="X167" s="38"/>
      <c r="Y167" s="38"/>
      <c r="Z167" s="38"/>
      <c r="AA167" s="38"/>
      <c r="AB167" s="38"/>
      <c r="AC167" s="38"/>
      <c r="AD167" s="38"/>
      <c r="AE167" s="38"/>
      <c r="AR167" s="248" t="s">
        <v>165</v>
      </c>
      <c r="AT167" s="248" t="s">
        <v>161</v>
      </c>
      <c r="AU167" s="248" t="s">
        <v>21</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974</v>
      </c>
    </row>
    <row r="168" s="2" customFormat="1" ht="16.5" customHeight="1">
      <c r="A168" s="38"/>
      <c r="B168" s="39"/>
      <c r="C168" s="276" t="s">
        <v>282</v>
      </c>
      <c r="D168" s="276" t="s">
        <v>288</v>
      </c>
      <c r="E168" s="277" t="s">
        <v>762</v>
      </c>
      <c r="F168" s="278" t="s">
        <v>763</v>
      </c>
      <c r="G168" s="279" t="s">
        <v>176</v>
      </c>
      <c r="H168" s="280">
        <v>1</v>
      </c>
      <c r="I168" s="281"/>
      <c r="J168" s="282">
        <f>ROUND(I168*H168,2)</f>
        <v>0</v>
      </c>
      <c r="K168" s="283"/>
      <c r="L168" s="284"/>
      <c r="M168" s="285" t="s">
        <v>1</v>
      </c>
      <c r="N168" s="286" t="s">
        <v>46</v>
      </c>
      <c r="O168" s="91"/>
      <c r="P168" s="246">
        <f>O168*H168</f>
        <v>0</v>
      </c>
      <c r="Q168" s="246">
        <v>0.00062</v>
      </c>
      <c r="R168" s="246">
        <f>Q168*H168</f>
        <v>0.00062</v>
      </c>
      <c r="S168" s="246">
        <v>0</v>
      </c>
      <c r="T168" s="247">
        <f>S168*H168</f>
        <v>0</v>
      </c>
      <c r="U168" s="38"/>
      <c r="V168" s="38"/>
      <c r="W168" s="38"/>
      <c r="X168" s="38"/>
      <c r="Y168" s="38"/>
      <c r="Z168" s="38"/>
      <c r="AA168" s="38"/>
      <c r="AB168" s="38"/>
      <c r="AC168" s="38"/>
      <c r="AD168" s="38"/>
      <c r="AE168" s="38"/>
      <c r="AR168" s="248" t="s">
        <v>201</v>
      </c>
      <c r="AT168" s="248" t="s">
        <v>288</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975</v>
      </c>
    </row>
    <row r="169" s="2" customFormat="1" ht="24" customHeight="1">
      <c r="A169" s="38"/>
      <c r="B169" s="39"/>
      <c r="C169" s="236" t="s">
        <v>287</v>
      </c>
      <c r="D169" s="236" t="s">
        <v>161</v>
      </c>
      <c r="E169" s="237" t="s">
        <v>765</v>
      </c>
      <c r="F169" s="238" t="s">
        <v>766</v>
      </c>
      <c r="G169" s="239" t="s">
        <v>176</v>
      </c>
      <c r="H169" s="240">
        <v>1</v>
      </c>
      <c r="I169" s="241"/>
      <c r="J169" s="242">
        <f>ROUND(I169*H169,2)</f>
        <v>0</v>
      </c>
      <c r="K169" s="243"/>
      <c r="L169" s="44"/>
      <c r="M169" s="244" t="s">
        <v>1</v>
      </c>
      <c r="N169" s="245" t="s">
        <v>46</v>
      </c>
      <c r="O169" s="91"/>
      <c r="P169" s="246">
        <f>O169*H169</f>
        <v>0</v>
      </c>
      <c r="Q169" s="246">
        <v>0.00010000000000000001</v>
      </c>
      <c r="R169" s="246">
        <f>Q169*H169</f>
        <v>0.00010000000000000001</v>
      </c>
      <c r="S169" s="246">
        <v>0</v>
      </c>
      <c r="T169" s="247">
        <f>S169*H169</f>
        <v>0</v>
      </c>
      <c r="U169" s="38"/>
      <c r="V169" s="38"/>
      <c r="W169" s="38"/>
      <c r="X169" s="38"/>
      <c r="Y169" s="38"/>
      <c r="Z169" s="38"/>
      <c r="AA169" s="38"/>
      <c r="AB169" s="38"/>
      <c r="AC169" s="38"/>
      <c r="AD169" s="38"/>
      <c r="AE169" s="38"/>
      <c r="AR169" s="248" t="s">
        <v>165</v>
      </c>
      <c r="AT169" s="248" t="s">
        <v>161</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976</v>
      </c>
    </row>
    <row r="170" s="2" customFormat="1" ht="24" customHeight="1">
      <c r="A170" s="38"/>
      <c r="B170" s="39"/>
      <c r="C170" s="276" t="s">
        <v>295</v>
      </c>
      <c r="D170" s="276" t="s">
        <v>288</v>
      </c>
      <c r="E170" s="277" t="s">
        <v>768</v>
      </c>
      <c r="F170" s="278" t="s">
        <v>769</v>
      </c>
      <c r="G170" s="279" t="s">
        <v>176</v>
      </c>
      <c r="H170" s="280">
        <v>1</v>
      </c>
      <c r="I170" s="281"/>
      <c r="J170" s="282">
        <f>ROUND(I170*H170,2)</f>
        <v>0</v>
      </c>
      <c r="K170" s="283"/>
      <c r="L170" s="284"/>
      <c r="M170" s="285" t="s">
        <v>1</v>
      </c>
      <c r="N170" s="286" t="s">
        <v>46</v>
      </c>
      <c r="O170" s="91"/>
      <c r="P170" s="246">
        <f>O170*H170</f>
        <v>0</v>
      </c>
      <c r="Q170" s="246">
        <v>0.0037000000000000002</v>
      </c>
      <c r="R170" s="246">
        <f>Q170*H170</f>
        <v>0.0037000000000000002</v>
      </c>
      <c r="S170" s="246">
        <v>0</v>
      </c>
      <c r="T170" s="247">
        <f>S170*H170</f>
        <v>0</v>
      </c>
      <c r="U170" s="38"/>
      <c r="V170" s="38"/>
      <c r="W170" s="38"/>
      <c r="X170" s="38"/>
      <c r="Y170" s="38"/>
      <c r="Z170" s="38"/>
      <c r="AA170" s="38"/>
      <c r="AB170" s="38"/>
      <c r="AC170" s="38"/>
      <c r="AD170" s="38"/>
      <c r="AE170" s="38"/>
      <c r="AR170" s="248" t="s">
        <v>201</v>
      </c>
      <c r="AT170" s="248" t="s">
        <v>288</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977</v>
      </c>
    </row>
    <row r="171" s="2" customFormat="1" ht="16.5" customHeight="1">
      <c r="A171" s="38"/>
      <c r="B171" s="39"/>
      <c r="C171" s="236" t="s">
        <v>299</v>
      </c>
      <c r="D171" s="236" t="s">
        <v>161</v>
      </c>
      <c r="E171" s="237" t="s">
        <v>771</v>
      </c>
      <c r="F171" s="238" t="s">
        <v>772</v>
      </c>
      <c r="G171" s="239" t="s">
        <v>229</v>
      </c>
      <c r="H171" s="240">
        <v>40</v>
      </c>
      <c r="I171" s="241"/>
      <c r="J171" s="242">
        <f>ROUND(I171*H171,2)</f>
        <v>0</v>
      </c>
      <c r="K171" s="243"/>
      <c r="L171" s="44"/>
      <c r="M171" s="244" t="s">
        <v>1</v>
      </c>
      <c r="N171" s="245" t="s">
        <v>46</v>
      </c>
      <c r="O171" s="91"/>
      <c r="P171" s="246">
        <f>O171*H171</f>
        <v>0</v>
      </c>
      <c r="Q171" s="246">
        <v>0</v>
      </c>
      <c r="R171" s="246">
        <f>Q171*H171</f>
        <v>0</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978</v>
      </c>
    </row>
    <row r="172" s="2" customFormat="1" ht="24" customHeight="1">
      <c r="A172" s="38"/>
      <c r="B172" s="39"/>
      <c r="C172" s="236" t="s">
        <v>303</v>
      </c>
      <c r="D172" s="236" t="s">
        <v>161</v>
      </c>
      <c r="E172" s="237" t="s">
        <v>781</v>
      </c>
      <c r="F172" s="238" t="s">
        <v>782</v>
      </c>
      <c r="G172" s="239" t="s">
        <v>176</v>
      </c>
      <c r="H172" s="240">
        <v>1</v>
      </c>
      <c r="I172" s="241"/>
      <c r="J172" s="242">
        <f>ROUND(I172*H172,2)</f>
        <v>0</v>
      </c>
      <c r="K172" s="243"/>
      <c r="L172" s="44"/>
      <c r="M172" s="244" t="s">
        <v>1</v>
      </c>
      <c r="N172" s="245" t="s">
        <v>46</v>
      </c>
      <c r="O172" s="91"/>
      <c r="P172" s="246">
        <f>O172*H172</f>
        <v>0</v>
      </c>
      <c r="Q172" s="246">
        <v>2.1167600000000002</v>
      </c>
      <c r="R172" s="246">
        <f>Q172*H172</f>
        <v>2.1167600000000002</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979</v>
      </c>
    </row>
    <row r="173" s="2" customFormat="1" ht="16.5" customHeight="1">
      <c r="A173" s="38"/>
      <c r="B173" s="39"/>
      <c r="C173" s="276" t="s">
        <v>307</v>
      </c>
      <c r="D173" s="276" t="s">
        <v>288</v>
      </c>
      <c r="E173" s="277" t="s">
        <v>980</v>
      </c>
      <c r="F173" s="278" t="s">
        <v>981</v>
      </c>
      <c r="G173" s="279" t="s">
        <v>176</v>
      </c>
      <c r="H173" s="280">
        <v>1</v>
      </c>
      <c r="I173" s="281"/>
      <c r="J173" s="282">
        <f>ROUND(I173*H173,2)</f>
        <v>0</v>
      </c>
      <c r="K173" s="283"/>
      <c r="L173" s="284"/>
      <c r="M173" s="285" t="s">
        <v>1</v>
      </c>
      <c r="N173" s="286" t="s">
        <v>46</v>
      </c>
      <c r="O173" s="91"/>
      <c r="P173" s="246">
        <f>O173*H173</f>
        <v>0</v>
      </c>
      <c r="Q173" s="246">
        <v>0.52100000000000002</v>
      </c>
      <c r="R173" s="246">
        <f>Q173*H173</f>
        <v>0.52100000000000002</v>
      </c>
      <c r="S173" s="246">
        <v>0</v>
      </c>
      <c r="T173" s="247">
        <f>S173*H173</f>
        <v>0</v>
      </c>
      <c r="U173" s="38"/>
      <c r="V173" s="38"/>
      <c r="W173" s="38"/>
      <c r="X173" s="38"/>
      <c r="Y173" s="38"/>
      <c r="Z173" s="38"/>
      <c r="AA173" s="38"/>
      <c r="AB173" s="38"/>
      <c r="AC173" s="38"/>
      <c r="AD173" s="38"/>
      <c r="AE173" s="38"/>
      <c r="AR173" s="248" t="s">
        <v>786</v>
      </c>
      <c r="AT173" s="248" t="s">
        <v>288</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786</v>
      </c>
      <c r="BM173" s="248" t="s">
        <v>982</v>
      </c>
    </row>
    <row r="174" s="2" customFormat="1" ht="16.5" customHeight="1">
      <c r="A174" s="38"/>
      <c r="B174" s="39"/>
      <c r="C174" s="276" t="s">
        <v>311</v>
      </c>
      <c r="D174" s="276" t="s">
        <v>288</v>
      </c>
      <c r="E174" s="277" t="s">
        <v>795</v>
      </c>
      <c r="F174" s="278" t="s">
        <v>796</v>
      </c>
      <c r="G174" s="279" t="s">
        <v>176</v>
      </c>
      <c r="H174" s="280">
        <v>1</v>
      </c>
      <c r="I174" s="281"/>
      <c r="J174" s="282">
        <f>ROUND(I174*H174,2)</f>
        <v>0</v>
      </c>
      <c r="K174" s="283"/>
      <c r="L174" s="284"/>
      <c r="M174" s="285" t="s">
        <v>1</v>
      </c>
      <c r="N174" s="286" t="s">
        <v>46</v>
      </c>
      <c r="O174" s="91"/>
      <c r="P174" s="246">
        <f>O174*H174</f>
        <v>0</v>
      </c>
      <c r="Q174" s="246">
        <v>1.363</v>
      </c>
      <c r="R174" s="246">
        <f>Q174*H174</f>
        <v>1.363</v>
      </c>
      <c r="S174" s="246">
        <v>0</v>
      </c>
      <c r="T174" s="247">
        <f>S174*H174</f>
        <v>0</v>
      </c>
      <c r="U174" s="38"/>
      <c r="V174" s="38"/>
      <c r="W174" s="38"/>
      <c r="X174" s="38"/>
      <c r="Y174" s="38"/>
      <c r="Z174" s="38"/>
      <c r="AA174" s="38"/>
      <c r="AB174" s="38"/>
      <c r="AC174" s="38"/>
      <c r="AD174" s="38"/>
      <c r="AE174" s="38"/>
      <c r="AR174" s="248" t="s">
        <v>786</v>
      </c>
      <c r="AT174" s="248" t="s">
        <v>288</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786</v>
      </c>
      <c r="BM174" s="248" t="s">
        <v>983</v>
      </c>
    </row>
    <row r="175" s="2" customFormat="1" ht="16.5" customHeight="1">
      <c r="A175" s="38"/>
      <c r="B175" s="39"/>
      <c r="C175" s="276" t="s">
        <v>318</v>
      </c>
      <c r="D175" s="276" t="s">
        <v>288</v>
      </c>
      <c r="E175" s="277" t="s">
        <v>798</v>
      </c>
      <c r="F175" s="278" t="s">
        <v>799</v>
      </c>
      <c r="G175" s="279" t="s">
        <v>176</v>
      </c>
      <c r="H175" s="280">
        <v>1</v>
      </c>
      <c r="I175" s="281"/>
      <c r="J175" s="282">
        <f>ROUND(I175*H175,2)</f>
        <v>0</v>
      </c>
      <c r="K175" s="283"/>
      <c r="L175" s="284"/>
      <c r="M175" s="285" t="s">
        <v>1</v>
      </c>
      <c r="N175" s="286" t="s">
        <v>46</v>
      </c>
      <c r="O175" s="91"/>
      <c r="P175" s="246">
        <f>O175*H175</f>
        <v>0</v>
      </c>
      <c r="Q175" s="246">
        <v>1.3500000000000001</v>
      </c>
      <c r="R175" s="246">
        <f>Q175*H175</f>
        <v>1.3500000000000001</v>
      </c>
      <c r="S175" s="246">
        <v>0</v>
      </c>
      <c r="T175" s="247">
        <f>S175*H175</f>
        <v>0</v>
      </c>
      <c r="U175" s="38"/>
      <c r="V175" s="38"/>
      <c r="W175" s="38"/>
      <c r="X175" s="38"/>
      <c r="Y175" s="38"/>
      <c r="Z175" s="38"/>
      <c r="AA175" s="38"/>
      <c r="AB175" s="38"/>
      <c r="AC175" s="38"/>
      <c r="AD175" s="38"/>
      <c r="AE175" s="38"/>
      <c r="AR175" s="248" t="s">
        <v>786</v>
      </c>
      <c r="AT175" s="248" t="s">
        <v>288</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786</v>
      </c>
      <c r="BM175" s="248" t="s">
        <v>984</v>
      </c>
    </row>
    <row r="176" s="2" customFormat="1" ht="16.5" customHeight="1">
      <c r="A176" s="38"/>
      <c r="B176" s="39"/>
      <c r="C176" s="236" t="s">
        <v>324</v>
      </c>
      <c r="D176" s="236" t="s">
        <v>161</v>
      </c>
      <c r="E176" s="237" t="s">
        <v>801</v>
      </c>
      <c r="F176" s="238" t="s">
        <v>802</v>
      </c>
      <c r="G176" s="239" t="s">
        <v>176</v>
      </c>
      <c r="H176" s="240">
        <v>1</v>
      </c>
      <c r="I176" s="241"/>
      <c r="J176" s="242">
        <f>ROUND(I176*H176,2)</f>
        <v>0</v>
      </c>
      <c r="K176" s="243"/>
      <c r="L176" s="44"/>
      <c r="M176" s="244" t="s">
        <v>1</v>
      </c>
      <c r="N176" s="245" t="s">
        <v>46</v>
      </c>
      <c r="O176" s="91"/>
      <c r="P176" s="246">
        <f>O176*H176</f>
        <v>0</v>
      </c>
      <c r="Q176" s="246">
        <v>0.14494000000000001</v>
      </c>
      <c r="R176" s="246">
        <f>Q176*H176</f>
        <v>0.14494000000000001</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985</v>
      </c>
    </row>
    <row r="177" s="2" customFormat="1" ht="16.5" customHeight="1">
      <c r="A177" s="38"/>
      <c r="B177" s="39"/>
      <c r="C177" s="236" t="s">
        <v>330</v>
      </c>
      <c r="D177" s="236" t="s">
        <v>161</v>
      </c>
      <c r="E177" s="237" t="s">
        <v>919</v>
      </c>
      <c r="F177" s="238" t="s">
        <v>986</v>
      </c>
      <c r="G177" s="239" t="s">
        <v>176</v>
      </c>
      <c r="H177" s="240">
        <v>1</v>
      </c>
      <c r="I177" s="241"/>
      <c r="J177" s="242">
        <f>ROUND(I177*H177,2)</f>
        <v>0</v>
      </c>
      <c r="K177" s="243"/>
      <c r="L177" s="44"/>
      <c r="M177" s="244" t="s">
        <v>1</v>
      </c>
      <c r="N177" s="245" t="s">
        <v>46</v>
      </c>
      <c r="O177" s="91"/>
      <c r="P177" s="246">
        <f>O177*H177</f>
        <v>0</v>
      </c>
      <c r="Q177" s="246">
        <v>0.21734000000000001</v>
      </c>
      <c r="R177" s="246">
        <f>Q177*H177</f>
        <v>0.21734000000000001</v>
      </c>
      <c r="S177" s="246">
        <v>0</v>
      </c>
      <c r="T177" s="247">
        <f>S177*H177</f>
        <v>0</v>
      </c>
      <c r="U177" s="38"/>
      <c r="V177" s="38"/>
      <c r="W177" s="38"/>
      <c r="X177" s="38"/>
      <c r="Y177" s="38"/>
      <c r="Z177" s="38"/>
      <c r="AA177" s="38"/>
      <c r="AB177" s="38"/>
      <c r="AC177" s="38"/>
      <c r="AD177" s="38"/>
      <c r="AE177" s="38"/>
      <c r="AR177" s="248" t="s">
        <v>165</v>
      </c>
      <c r="AT177" s="248" t="s">
        <v>161</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987</v>
      </c>
    </row>
    <row r="178" s="2" customFormat="1" ht="24" customHeight="1">
      <c r="A178" s="38"/>
      <c r="B178" s="39"/>
      <c r="C178" s="276" t="s">
        <v>335</v>
      </c>
      <c r="D178" s="276" t="s">
        <v>288</v>
      </c>
      <c r="E178" s="277" t="s">
        <v>922</v>
      </c>
      <c r="F178" s="278" t="s">
        <v>923</v>
      </c>
      <c r="G178" s="279" t="s">
        <v>176</v>
      </c>
      <c r="H178" s="280">
        <v>1</v>
      </c>
      <c r="I178" s="281"/>
      <c r="J178" s="282">
        <f>ROUND(I178*H178,2)</f>
        <v>0</v>
      </c>
      <c r="K178" s="283"/>
      <c r="L178" s="284"/>
      <c r="M178" s="285" t="s">
        <v>1</v>
      </c>
      <c r="N178" s="286" t="s">
        <v>46</v>
      </c>
      <c r="O178" s="91"/>
      <c r="P178" s="246">
        <f>O178*H178</f>
        <v>0</v>
      </c>
      <c r="Q178" s="246">
        <v>0.19600000000000001</v>
      </c>
      <c r="R178" s="246">
        <f>Q178*H178</f>
        <v>0.19600000000000001</v>
      </c>
      <c r="S178" s="246">
        <v>0</v>
      </c>
      <c r="T178" s="247">
        <f>S178*H178</f>
        <v>0</v>
      </c>
      <c r="U178" s="38"/>
      <c r="V178" s="38"/>
      <c r="W178" s="38"/>
      <c r="X178" s="38"/>
      <c r="Y178" s="38"/>
      <c r="Z178" s="38"/>
      <c r="AA178" s="38"/>
      <c r="AB178" s="38"/>
      <c r="AC178" s="38"/>
      <c r="AD178" s="38"/>
      <c r="AE178" s="38"/>
      <c r="AR178" s="248" t="s">
        <v>201</v>
      </c>
      <c r="AT178" s="248" t="s">
        <v>288</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988</v>
      </c>
    </row>
    <row r="179" s="2" customFormat="1" ht="24" customHeight="1">
      <c r="A179" s="38"/>
      <c r="B179" s="39"/>
      <c r="C179" s="236" t="s">
        <v>342</v>
      </c>
      <c r="D179" s="236" t="s">
        <v>161</v>
      </c>
      <c r="E179" s="237" t="s">
        <v>813</v>
      </c>
      <c r="F179" s="238" t="s">
        <v>814</v>
      </c>
      <c r="G179" s="239" t="s">
        <v>176</v>
      </c>
      <c r="H179" s="240">
        <v>4</v>
      </c>
      <c r="I179" s="241"/>
      <c r="J179" s="242">
        <f>ROUND(I179*H179,2)</f>
        <v>0</v>
      </c>
      <c r="K179" s="243"/>
      <c r="L179" s="44"/>
      <c r="M179" s="244" t="s">
        <v>1</v>
      </c>
      <c r="N179" s="245" t="s">
        <v>46</v>
      </c>
      <c r="O179" s="91"/>
      <c r="P179" s="246">
        <f>O179*H179</f>
        <v>0</v>
      </c>
      <c r="Q179" s="246">
        <v>0.21734000000000001</v>
      </c>
      <c r="R179" s="246">
        <f>Q179*H179</f>
        <v>0.86936000000000002</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989</v>
      </c>
    </row>
    <row r="180" s="13" customFormat="1">
      <c r="A180" s="13"/>
      <c r="B180" s="254"/>
      <c r="C180" s="255"/>
      <c r="D180" s="250" t="s">
        <v>193</v>
      </c>
      <c r="E180" s="256" t="s">
        <v>1</v>
      </c>
      <c r="F180" s="257" t="s">
        <v>165</v>
      </c>
      <c r="G180" s="255"/>
      <c r="H180" s="258">
        <v>4</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193</v>
      </c>
      <c r="AU180" s="264" t="s">
        <v>21</v>
      </c>
      <c r="AV180" s="13" t="s">
        <v>21</v>
      </c>
      <c r="AW180" s="13" t="s">
        <v>38</v>
      </c>
      <c r="AX180" s="13" t="s">
        <v>81</v>
      </c>
      <c r="AY180" s="264" t="s">
        <v>159</v>
      </c>
    </row>
    <row r="181" s="14" customFormat="1">
      <c r="A181" s="14"/>
      <c r="B181" s="265"/>
      <c r="C181" s="266"/>
      <c r="D181" s="250" t="s">
        <v>193</v>
      </c>
      <c r="E181" s="267" t="s">
        <v>1</v>
      </c>
      <c r="F181" s="268" t="s">
        <v>195</v>
      </c>
      <c r="G181" s="266"/>
      <c r="H181" s="269">
        <v>4</v>
      </c>
      <c r="I181" s="270"/>
      <c r="J181" s="266"/>
      <c r="K181" s="266"/>
      <c r="L181" s="271"/>
      <c r="M181" s="272"/>
      <c r="N181" s="273"/>
      <c r="O181" s="273"/>
      <c r="P181" s="273"/>
      <c r="Q181" s="273"/>
      <c r="R181" s="273"/>
      <c r="S181" s="273"/>
      <c r="T181" s="274"/>
      <c r="U181" s="14"/>
      <c r="V181" s="14"/>
      <c r="W181" s="14"/>
      <c r="X181" s="14"/>
      <c r="Y181" s="14"/>
      <c r="Z181" s="14"/>
      <c r="AA181" s="14"/>
      <c r="AB181" s="14"/>
      <c r="AC181" s="14"/>
      <c r="AD181" s="14"/>
      <c r="AE181" s="14"/>
      <c r="AT181" s="275" t="s">
        <v>193</v>
      </c>
      <c r="AU181" s="275" t="s">
        <v>21</v>
      </c>
      <c r="AV181" s="14" t="s">
        <v>165</v>
      </c>
      <c r="AW181" s="14" t="s">
        <v>38</v>
      </c>
      <c r="AX181" s="14" t="s">
        <v>89</v>
      </c>
      <c r="AY181" s="275" t="s">
        <v>159</v>
      </c>
    </row>
    <row r="182" s="2" customFormat="1" ht="16.5" customHeight="1">
      <c r="A182" s="38"/>
      <c r="B182" s="39"/>
      <c r="C182" s="276" t="s">
        <v>347</v>
      </c>
      <c r="D182" s="276" t="s">
        <v>288</v>
      </c>
      <c r="E182" s="277" t="s">
        <v>816</v>
      </c>
      <c r="F182" s="278" t="s">
        <v>817</v>
      </c>
      <c r="G182" s="279" t="s">
        <v>176</v>
      </c>
      <c r="H182" s="280">
        <v>4</v>
      </c>
      <c r="I182" s="281"/>
      <c r="J182" s="282">
        <f>ROUND(I182*H182,2)</f>
        <v>0</v>
      </c>
      <c r="K182" s="283"/>
      <c r="L182" s="284"/>
      <c r="M182" s="285" t="s">
        <v>1</v>
      </c>
      <c r="N182" s="286" t="s">
        <v>46</v>
      </c>
      <c r="O182" s="91"/>
      <c r="P182" s="246">
        <f>O182*H182</f>
        <v>0</v>
      </c>
      <c r="Q182" s="246">
        <v>0.059999999999999998</v>
      </c>
      <c r="R182" s="246">
        <f>Q182*H182</f>
        <v>0.23999999999999999</v>
      </c>
      <c r="S182" s="246">
        <v>0</v>
      </c>
      <c r="T182" s="247">
        <f>S182*H182</f>
        <v>0</v>
      </c>
      <c r="U182" s="38"/>
      <c r="V182" s="38"/>
      <c r="W182" s="38"/>
      <c r="X182" s="38"/>
      <c r="Y182" s="38"/>
      <c r="Z182" s="38"/>
      <c r="AA182" s="38"/>
      <c r="AB182" s="38"/>
      <c r="AC182" s="38"/>
      <c r="AD182" s="38"/>
      <c r="AE182" s="38"/>
      <c r="AR182" s="248" t="s">
        <v>201</v>
      </c>
      <c r="AT182" s="248" t="s">
        <v>288</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990</v>
      </c>
    </row>
    <row r="183" s="2" customFormat="1" ht="16.5" customHeight="1">
      <c r="A183" s="38"/>
      <c r="B183" s="39"/>
      <c r="C183" s="276" t="s">
        <v>351</v>
      </c>
      <c r="D183" s="276" t="s">
        <v>288</v>
      </c>
      <c r="E183" s="277" t="s">
        <v>819</v>
      </c>
      <c r="F183" s="278" t="s">
        <v>820</v>
      </c>
      <c r="G183" s="279" t="s">
        <v>176</v>
      </c>
      <c r="H183" s="280">
        <v>4</v>
      </c>
      <c r="I183" s="281"/>
      <c r="J183" s="282">
        <f>ROUND(I183*H183,2)</f>
        <v>0</v>
      </c>
      <c r="K183" s="283"/>
      <c r="L183" s="284"/>
      <c r="M183" s="285" t="s">
        <v>1</v>
      </c>
      <c r="N183" s="286" t="s">
        <v>46</v>
      </c>
      <c r="O183" s="91"/>
      <c r="P183" s="246">
        <f>O183*H183</f>
        <v>0</v>
      </c>
      <c r="Q183" s="246">
        <v>0.058000000000000003</v>
      </c>
      <c r="R183" s="246">
        <f>Q183*H183</f>
        <v>0.23200000000000001</v>
      </c>
      <c r="S183" s="246">
        <v>0</v>
      </c>
      <c r="T183" s="247">
        <f>S183*H183</f>
        <v>0</v>
      </c>
      <c r="U183" s="38"/>
      <c r="V183" s="38"/>
      <c r="W183" s="38"/>
      <c r="X183" s="38"/>
      <c r="Y183" s="38"/>
      <c r="Z183" s="38"/>
      <c r="AA183" s="38"/>
      <c r="AB183" s="38"/>
      <c r="AC183" s="38"/>
      <c r="AD183" s="38"/>
      <c r="AE183" s="38"/>
      <c r="AR183" s="248" t="s">
        <v>201</v>
      </c>
      <c r="AT183" s="248" t="s">
        <v>288</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991</v>
      </c>
    </row>
    <row r="184" s="2" customFormat="1">
      <c r="A184" s="38"/>
      <c r="B184" s="39"/>
      <c r="C184" s="40"/>
      <c r="D184" s="250" t="s">
        <v>167</v>
      </c>
      <c r="E184" s="40"/>
      <c r="F184" s="251" t="s">
        <v>822</v>
      </c>
      <c r="G184" s="40"/>
      <c r="H184" s="40"/>
      <c r="I184" s="144"/>
      <c r="J184" s="40"/>
      <c r="K184" s="40"/>
      <c r="L184" s="44"/>
      <c r="M184" s="252"/>
      <c r="N184" s="253"/>
      <c r="O184" s="91"/>
      <c r="P184" s="91"/>
      <c r="Q184" s="91"/>
      <c r="R184" s="91"/>
      <c r="S184" s="91"/>
      <c r="T184" s="92"/>
      <c r="U184" s="38"/>
      <c r="V184" s="38"/>
      <c r="W184" s="38"/>
      <c r="X184" s="38"/>
      <c r="Y184" s="38"/>
      <c r="Z184" s="38"/>
      <c r="AA184" s="38"/>
      <c r="AB184" s="38"/>
      <c r="AC184" s="38"/>
      <c r="AD184" s="38"/>
      <c r="AE184" s="38"/>
      <c r="AT184" s="16" t="s">
        <v>167</v>
      </c>
      <c r="AU184" s="16" t="s">
        <v>21</v>
      </c>
    </row>
    <row r="185" s="13" customFormat="1">
      <c r="A185" s="13"/>
      <c r="B185" s="254"/>
      <c r="C185" s="255"/>
      <c r="D185" s="250" t="s">
        <v>193</v>
      </c>
      <c r="E185" s="256" t="s">
        <v>1</v>
      </c>
      <c r="F185" s="257" t="s">
        <v>165</v>
      </c>
      <c r="G185" s="255"/>
      <c r="H185" s="258">
        <v>4</v>
      </c>
      <c r="I185" s="259"/>
      <c r="J185" s="255"/>
      <c r="K185" s="255"/>
      <c r="L185" s="260"/>
      <c r="M185" s="261"/>
      <c r="N185" s="262"/>
      <c r="O185" s="262"/>
      <c r="P185" s="262"/>
      <c r="Q185" s="262"/>
      <c r="R185" s="262"/>
      <c r="S185" s="262"/>
      <c r="T185" s="263"/>
      <c r="U185" s="13"/>
      <c r="V185" s="13"/>
      <c r="W185" s="13"/>
      <c r="X185" s="13"/>
      <c r="Y185" s="13"/>
      <c r="Z185" s="13"/>
      <c r="AA185" s="13"/>
      <c r="AB185" s="13"/>
      <c r="AC185" s="13"/>
      <c r="AD185" s="13"/>
      <c r="AE185" s="13"/>
      <c r="AT185" s="264" t="s">
        <v>193</v>
      </c>
      <c r="AU185" s="264" t="s">
        <v>21</v>
      </c>
      <c r="AV185" s="13" t="s">
        <v>21</v>
      </c>
      <c r="AW185" s="13" t="s">
        <v>38</v>
      </c>
      <c r="AX185" s="13" t="s">
        <v>89</v>
      </c>
      <c r="AY185" s="264" t="s">
        <v>159</v>
      </c>
    </row>
    <row r="186" s="2" customFormat="1" ht="16.5" customHeight="1">
      <c r="A186" s="38"/>
      <c r="B186" s="39"/>
      <c r="C186" s="236" t="s">
        <v>356</v>
      </c>
      <c r="D186" s="236" t="s">
        <v>161</v>
      </c>
      <c r="E186" s="237" t="s">
        <v>687</v>
      </c>
      <c r="F186" s="238" t="s">
        <v>688</v>
      </c>
      <c r="G186" s="239" t="s">
        <v>229</v>
      </c>
      <c r="H186" s="240">
        <v>49.600000000000001</v>
      </c>
      <c r="I186" s="241"/>
      <c r="J186" s="242">
        <f>ROUND(I186*H186,2)</f>
        <v>0</v>
      </c>
      <c r="K186" s="243"/>
      <c r="L186" s="44"/>
      <c r="M186" s="244" t="s">
        <v>1</v>
      </c>
      <c r="N186" s="245" t="s">
        <v>46</v>
      </c>
      <c r="O186" s="91"/>
      <c r="P186" s="246">
        <f>O186*H186</f>
        <v>0</v>
      </c>
      <c r="Q186" s="246">
        <v>9.0000000000000006E-05</v>
      </c>
      <c r="R186" s="246">
        <f>Q186*H186</f>
        <v>0.0044640000000000001</v>
      </c>
      <c r="S186" s="246">
        <v>0</v>
      </c>
      <c r="T186" s="247">
        <f>S186*H186</f>
        <v>0</v>
      </c>
      <c r="U186" s="38"/>
      <c r="V186" s="38"/>
      <c r="W186" s="38"/>
      <c r="X186" s="38"/>
      <c r="Y186" s="38"/>
      <c r="Z186" s="38"/>
      <c r="AA186" s="38"/>
      <c r="AB186" s="38"/>
      <c r="AC186" s="38"/>
      <c r="AD186" s="38"/>
      <c r="AE186" s="38"/>
      <c r="AR186" s="248" t="s">
        <v>165</v>
      </c>
      <c r="AT186" s="248" t="s">
        <v>161</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992</v>
      </c>
    </row>
    <row r="187" s="13" customFormat="1">
      <c r="A187" s="13"/>
      <c r="B187" s="254"/>
      <c r="C187" s="255"/>
      <c r="D187" s="250" t="s">
        <v>193</v>
      </c>
      <c r="E187" s="256" t="s">
        <v>1</v>
      </c>
      <c r="F187" s="257" t="s">
        <v>993</v>
      </c>
      <c r="G187" s="255"/>
      <c r="H187" s="258">
        <v>49.600000000000001</v>
      </c>
      <c r="I187" s="259"/>
      <c r="J187" s="255"/>
      <c r="K187" s="255"/>
      <c r="L187" s="260"/>
      <c r="M187" s="261"/>
      <c r="N187" s="262"/>
      <c r="O187" s="262"/>
      <c r="P187" s="262"/>
      <c r="Q187" s="262"/>
      <c r="R187" s="262"/>
      <c r="S187" s="262"/>
      <c r="T187" s="263"/>
      <c r="U187" s="13"/>
      <c r="V187" s="13"/>
      <c r="W187" s="13"/>
      <c r="X187" s="13"/>
      <c r="Y187" s="13"/>
      <c r="Z187" s="13"/>
      <c r="AA187" s="13"/>
      <c r="AB187" s="13"/>
      <c r="AC187" s="13"/>
      <c r="AD187" s="13"/>
      <c r="AE187" s="13"/>
      <c r="AT187" s="264" t="s">
        <v>193</v>
      </c>
      <c r="AU187" s="264" t="s">
        <v>21</v>
      </c>
      <c r="AV187" s="13" t="s">
        <v>21</v>
      </c>
      <c r="AW187" s="13" t="s">
        <v>38</v>
      </c>
      <c r="AX187" s="13" t="s">
        <v>81</v>
      </c>
      <c r="AY187" s="264" t="s">
        <v>159</v>
      </c>
    </row>
    <row r="188" s="2" customFormat="1" ht="24" customHeight="1">
      <c r="A188" s="38"/>
      <c r="B188" s="39"/>
      <c r="C188" s="236" t="s">
        <v>360</v>
      </c>
      <c r="D188" s="236" t="s">
        <v>161</v>
      </c>
      <c r="E188" s="237" t="s">
        <v>994</v>
      </c>
      <c r="F188" s="238" t="s">
        <v>995</v>
      </c>
      <c r="G188" s="239" t="s">
        <v>204</v>
      </c>
      <c r="H188" s="240">
        <v>0.20000000000000001</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996</v>
      </c>
    </row>
    <row r="189" s="13" customFormat="1">
      <c r="A189" s="13"/>
      <c r="B189" s="254"/>
      <c r="C189" s="255"/>
      <c r="D189" s="250" t="s">
        <v>193</v>
      </c>
      <c r="E189" s="256" t="s">
        <v>1</v>
      </c>
      <c r="F189" s="257" t="s">
        <v>997</v>
      </c>
      <c r="G189" s="255"/>
      <c r="H189" s="258">
        <v>0.20000000000000001</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193</v>
      </c>
      <c r="AU189" s="264" t="s">
        <v>21</v>
      </c>
      <c r="AV189" s="13" t="s">
        <v>21</v>
      </c>
      <c r="AW189" s="13" t="s">
        <v>38</v>
      </c>
      <c r="AX189" s="13" t="s">
        <v>81</v>
      </c>
      <c r="AY189" s="264" t="s">
        <v>159</v>
      </c>
    </row>
    <row r="190" s="14" customFormat="1">
      <c r="A190" s="14"/>
      <c r="B190" s="265"/>
      <c r="C190" s="266"/>
      <c r="D190" s="250" t="s">
        <v>193</v>
      </c>
      <c r="E190" s="267" t="s">
        <v>1</v>
      </c>
      <c r="F190" s="268" t="s">
        <v>195</v>
      </c>
      <c r="G190" s="266"/>
      <c r="H190" s="269">
        <v>0.20000000000000001</v>
      </c>
      <c r="I190" s="270"/>
      <c r="J190" s="266"/>
      <c r="K190" s="266"/>
      <c r="L190" s="271"/>
      <c r="M190" s="272"/>
      <c r="N190" s="273"/>
      <c r="O190" s="273"/>
      <c r="P190" s="273"/>
      <c r="Q190" s="273"/>
      <c r="R190" s="273"/>
      <c r="S190" s="273"/>
      <c r="T190" s="274"/>
      <c r="U190" s="14"/>
      <c r="V190" s="14"/>
      <c r="W190" s="14"/>
      <c r="X190" s="14"/>
      <c r="Y190" s="14"/>
      <c r="Z190" s="14"/>
      <c r="AA190" s="14"/>
      <c r="AB190" s="14"/>
      <c r="AC190" s="14"/>
      <c r="AD190" s="14"/>
      <c r="AE190" s="14"/>
      <c r="AT190" s="275" t="s">
        <v>193</v>
      </c>
      <c r="AU190" s="275" t="s">
        <v>21</v>
      </c>
      <c r="AV190" s="14" t="s">
        <v>165</v>
      </c>
      <c r="AW190" s="14" t="s">
        <v>38</v>
      </c>
      <c r="AX190" s="14" t="s">
        <v>89</v>
      </c>
      <c r="AY190" s="275" t="s">
        <v>159</v>
      </c>
    </row>
    <row r="191" s="2" customFormat="1" ht="16.5" customHeight="1">
      <c r="A191" s="38"/>
      <c r="B191" s="39"/>
      <c r="C191" s="236" t="s">
        <v>366</v>
      </c>
      <c r="D191" s="236" t="s">
        <v>161</v>
      </c>
      <c r="E191" s="237" t="s">
        <v>823</v>
      </c>
      <c r="F191" s="238" t="s">
        <v>824</v>
      </c>
      <c r="G191" s="239" t="s">
        <v>176</v>
      </c>
      <c r="H191" s="240">
        <v>4</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998</v>
      </c>
    </row>
    <row r="192" s="13" customFormat="1">
      <c r="A192" s="13"/>
      <c r="B192" s="254"/>
      <c r="C192" s="255"/>
      <c r="D192" s="250" t="s">
        <v>193</v>
      </c>
      <c r="E192" s="256" t="s">
        <v>1</v>
      </c>
      <c r="F192" s="257" t="s">
        <v>165</v>
      </c>
      <c r="G192" s="255"/>
      <c r="H192" s="258">
        <v>4</v>
      </c>
      <c r="I192" s="259"/>
      <c r="J192" s="255"/>
      <c r="K192" s="255"/>
      <c r="L192" s="260"/>
      <c r="M192" s="261"/>
      <c r="N192" s="262"/>
      <c r="O192" s="262"/>
      <c r="P192" s="262"/>
      <c r="Q192" s="262"/>
      <c r="R192" s="262"/>
      <c r="S192" s="262"/>
      <c r="T192" s="263"/>
      <c r="U192" s="13"/>
      <c r="V192" s="13"/>
      <c r="W192" s="13"/>
      <c r="X192" s="13"/>
      <c r="Y192" s="13"/>
      <c r="Z192" s="13"/>
      <c r="AA192" s="13"/>
      <c r="AB192" s="13"/>
      <c r="AC192" s="13"/>
      <c r="AD192" s="13"/>
      <c r="AE192" s="13"/>
      <c r="AT192" s="264" t="s">
        <v>193</v>
      </c>
      <c r="AU192" s="264" t="s">
        <v>21</v>
      </c>
      <c r="AV192" s="13" t="s">
        <v>21</v>
      </c>
      <c r="AW192" s="13" t="s">
        <v>38</v>
      </c>
      <c r="AX192" s="13" t="s">
        <v>89</v>
      </c>
      <c r="AY192" s="264" t="s">
        <v>159</v>
      </c>
    </row>
    <row r="193" s="2" customFormat="1" ht="24" customHeight="1">
      <c r="A193" s="38"/>
      <c r="B193" s="39"/>
      <c r="C193" s="276" t="s">
        <v>372</v>
      </c>
      <c r="D193" s="276" t="s">
        <v>288</v>
      </c>
      <c r="E193" s="277" t="s">
        <v>826</v>
      </c>
      <c r="F193" s="278" t="s">
        <v>827</v>
      </c>
      <c r="G193" s="279" t="s">
        <v>176</v>
      </c>
      <c r="H193" s="280">
        <v>4</v>
      </c>
      <c r="I193" s="281"/>
      <c r="J193" s="282">
        <f>ROUND(I193*H193,2)</f>
        <v>0</v>
      </c>
      <c r="K193" s="283"/>
      <c r="L193" s="284"/>
      <c r="M193" s="285" t="s">
        <v>1</v>
      </c>
      <c r="N193" s="286" t="s">
        <v>46</v>
      </c>
      <c r="O193" s="91"/>
      <c r="P193" s="246">
        <f>O193*H193</f>
        <v>0</v>
      </c>
      <c r="Q193" s="246">
        <v>0.058000000000000003</v>
      </c>
      <c r="R193" s="246">
        <f>Q193*H193</f>
        <v>0.23200000000000001</v>
      </c>
      <c r="S193" s="246">
        <v>0</v>
      </c>
      <c r="T193" s="247">
        <f>S193*H193</f>
        <v>0</v>
      </c>
      <c r="U193" s="38"/>
      <c r="V193" s="38"/>
      <c r="W193" s="38"/>
      <c r="X193" s="38"/>
      <c r="Y193" s="38"/>
      <c r="Z193" s="38"/>
      <c r="AA193" s="38"/>
      <c r="AB193" s="38"/>
      <c r="AC193" s="38"/>
      <c r="AD193" s="38"/>
      <c r="AE193" s="38"/>
      <c r="AR193" s="248" t="s">
        <v>201</v>
      </c>
      <c r="AT193" s="248" t="s">
        <v>288</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999</v>
      </c>
    </row>
    <row r="194" s="13" customFormat="1">
      <c r="A194" s="13"/>
      <c r="B194" s="254"/>
      <c r="C194" s="255"/>
      <c r="D194" s="250" t="s">
        <v>193</v>
      </c>
      <c r="E194" s="256" t="s">
        <v>1</v>
      </c>
      <c r="F194" s="257" t="s">
        <v>165</v>
      </c>
      <c r="G194" s="255"/>
      <c r="H194" s="258">
        <v>4</v>
      </c>
      <c r="I194" s="259"/>
      <c r="J194" s="255"/>
      <c r="K194" s="255"/>
      <c r="L194" s="260"/>
      <c r="M194" s="261"/>
      <c r="N194" s="262"/>
      <c r="O194" s="262"/>
      <c r="P194" s="262"/>
      <c r="Q194" s="262"/>
      <c r="R194" s="262"/>
      <c r="S194" s="262"/>
      <c r="T194" s="263"/>
      <c r="U194" s="13"/>
      <c r="V194" s="13"/>
      <c r="W194" s="13"/>
      <c r="X194" s="13"/>
      <c r="Y194" s="13"/>
      <c r="Z194" s="13"/>
      <c r="AA194" s="13"/>
      <c r="AB194" s="13"/>
      <c r="AC194" s="13"/>
      <c r="AD194" s="13"/>
      <c r="AE194" s="13"/>
      <c r="AT194" s="264" t="s">
        <v>193</v>
      </c>
      <c r="AU194" s="264" t="s">
        <v>21</v>
      </c>
      <c r="AV194" s="13" t="s">
        <v>21</v>
      </c>
      <c r="AW194" s="13" t="s">
        <v>38</v>
      </c>
      <c r="AX194" s="13" t="s">
        <v>81</v>
      </c>
      <c r="AY194" s="264" t="s">
        <v>159</v>
      </c>
    </row>
    <row r="195" s="14" customFormat="1">
      <c r="A195" s="14"/>
      <c r="B195" s="265"/>
      <c r="C195" s="266"/>
      <c r="D195" s="250" t="s">
        <v>193</v>
      </c>
      <c r="E195" s="267" t="s">
        <v>1</v>
      </c>
      <c r="F195" s="268" t="s">
        <v>195</v>
      </c>
      <c r="G195" s="266"/>
      <c r="H195" s="269">
        <v>4</v>
      </c>
      <c r="I195" s="270"/>
      <c r="J195" s="266"/>
      <c r="K195" s="266"/>
      <c r="L195" s="271"/>
      <c r="M195" s="272"/>
      <c r="N195" s="273"/>
      <c r="O195" s="273"/>
      <c r="P195" s="273"/>
      <c r="Q195" s="273"/>
      <c r="R195" s="273"/>
      <c r="S195" s="273"/>
      <c r="T195" s="274"/>
      <c r="U195" s="14"/>
      <c r="V195" s="14"/>
      <c r="W195" s="14"/>
      <c r="X195" s="14"/>
      <c r="Y195" s="14"/>
      <c r="Z195" s="14"/>
      <c r="AA195" s="14"/>
      <c r="AB195" s="14"/>
      <c r="AC195" s="14"/>
      <c r="AD195" s="14"/>
      <c r="AE195" s="14"/>
      <c r="AT195" s="275" t="s">
        <v>193</v>
      </c>
      <c r="AU195" s="275" t="s">
        <v>21</v>
      </c>
      <c r="AV195" s="14" t="s">
        <v>165</v>
      </c>
      <c r="AW195" s="14" t="s">
        <v>38</v>
      </c>
      <c r="AX195" s="14" t="s">
        <v>89</v>
      </c>
      <c r="AY195" s="275" t="s">
        <v>159</v>
      </c>
    </row>
    <row r="196" s="2" customFormat="1" ht="24" customHeight="1">
      <c r="A196" s="38"/>
      <c r="B196" s="39"/>
      <c r="C196" s="276" t="s">
        <v>378</v>
      </c>
      <c r="D196" s="276" t="s">
        <v>288</v>
      </c>
      <c r="E196" s="277" t="s">
        <v>829</v>
      </c>
      <c r="F196" s="278" t="s">
        <v>830</v>
      </c>
      <c r="G196" s="279" t="s">
        <v>176</v>
      </c>
      <c r="H196" s="280">
        <v>1</v>
      </c>
      <c r="I196" s="281"/>
      <c r="J196" s="282">
        <f>ROUND(I196*H196,2)</f>
        <v>0</v>
      </c>
      <c r="K196" s="283"/>
      <c r="L196" s="284"/>
      <c r="M196" s="285" t="s">
        <v>1</v>
      </c>
      <c r="N196" s="286" t="s">
        <v>46</v>
      </c>
      <c r="O196" s="91"/>
      <c r="P196" s="246">
        <f>O196*H196</f>
        <v>0</v>
      </c>
      <c r="Q196" s="246">
        <v>0.057000000000000002</v>
      </c>
      <c r="R196" s="246">
        <f>Q196*H196</f>
        <v>0.057000000000000002</v>
      </c>
      <c r="S196" s="246">
        <v>0</v>
      </c>
      <c r="T196" s="247">
        <f>S196*H196</f>
        <v>0</v>
      </c>
      <c r="U196" s="38"/>
      <c r="V196" s="38"/>
      <c r="W196" s="38"/>
      <c r="X196" s="38"/>
      <c r="Y196" s="38"/>
      <c r="Z196" s="38"/>
      <c r="AA196" s="38"/>
      <c r="AB196" s="38"/>
      <c r="AC196" s="38"/>
      <c r="AD196" s="38"/>
      <c r="AE196" s="38"/>
      <c r="AR196" s="248" t="s">
        <v>201</v>
      </c>
      <c r="AT196" s="248" t="s">
        <v>288</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1000</v>
      </c>
    </row>
    <row r="197" s="13" customFormat="1">
      <c r="A197" s="13"/>
      <c r="B197" s="254"/>
      <c r="C197" s="255"/>
      <c r="D197" s="250" t="s">
        <v>193</v>
      </c>
      <c r="E197" s="256" t="s">
        <v>1</v>
      </c>
      <c r="F197" s="257" t="s">
        <v>89</v>
      </c>
      <c r="G197" s="255"/>
      <c r="H197" s="258">
        <v>1</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193</v>
      </c>
      <c r="AU197" s="264" t="s">
        <v>21</v>
      </c>
      <c r="AV197" s="13" t="s">
        <v>21</v>
      </c>
      <c r="AW197" s="13" t="s">
        <v>38</v>
      </c>
      <c r="AX197" s="13" t="s">
        <v>81</v>
      </c>
      <c r="AY197" s="264" t="s">
        <v>159</v>
      </c>
    </row>
    <row r="198" s="14" customFormat="1">
      <c r="A198" s="14"/>
      <c r="B198" s="265"/>
      <c r="C198" s="266"/>
      <c r="D198" s="250" t="s">
        <v>193</v>
      </c>
      <c r="E198" s="267" t="s">
        <v>1</v>
      </c>
      <c r="F198" s="268" t="s">
        <v>195</v>
      </c>
      <c r="G198" s="266"/>
      <c r="H198" s="269">
        <v>1</v>
      </c>
      <c r="I198" s="270"/>
      <c r="J198" s="266"/>
      <c r="K198" s="266"/>
      <c r="L198" s="271"/>
      <c r="M198" s="272"/>
      <c r="N198" s="273"/>
      <c r="O198" s="273"/>
      <c r="P198" s="273"/>
      <c r="Q198" s="273"/>
      <c r="R198" s="273"/>
      <c r="S198" s="273"/>
      <c r="T198" s="274"/>
      <c r="U198" s="14"/>
      <c r="V198" s="14"/>
      <c r="W198" s="14"/>
      <c r="X198" s="14"/>
      <c r="Y198" s="14"/>
      <c r="Z198" s="14"/>
      <c r="AA198" s="14"/>
      <c r="AB198" s="14"/>
      <c r="AC198" s="14"/>
      <c r="AD198" s="14"/>
      <c r="AE198" s="14"/>
      <c r="AT198" s="275" t="s">
        <v>193</v>
      </c>
      <c r="AU198" s="275" t="s">
        <v>21</v>
      </c>
      <c r="AV198" s="14" t="s">
        <v>165</v>
      </c>
      <c r="AW198" s="14" t="s">
        <v>38</v>
      </c>
      <c r="AX198" s="14" t="s">
        <v>89</v>
      </c>
      <c r="AY198" s="275" t="s">
        <v>159</v>
      </c>
    </row>
    <row r="199" s="2" customFormat="1" ht="24" customHeight="1">
      <c r="A199" s="38"/>
      <c r="B199" s="39"/>
      <c r="C199" s="276" t="s">
        <v>29</v>
      </c>
      <c r="D199" s="276" t="s">
        <v>288</v>
      </c>
      <c r="E199" s="277" t="s">
        <v>832</v>
      </c>
      <c r="F199" s="278" t="s">
        <v>833</v>
      </c>
      <c r="G199" s="279" t="s">
        <v>176</v>
      </c>
      <c r="H199" s="280">
        <v>4</v>
      </c>
      <c r="I199" s="281"/>
      <c r="J199" s="282">
        <f>ROUND(I199*H199,2)</f>
        <v>0</v>
      </c>
      <c r="K199" s="283"/>
      <c r="L199" s="284"/>
      <c r="M199" s="285" t="s">
        <v>1</v>
      </c>
      <c r="N199" s="286" t="s">
        <v>46</v>
      </c>
      <c r="O199" s="91"/>
      <c r="P199" s="246">
        <f>O199*H199</f>
        <v>0</v>
      </c>
      <c r="Q199" s="246">
        <v>0.097000000000000003</v>
      </c>
      <c r="R199" s="246">
        <f>Q199*H199</f>
        <v>0.38800000000000001</v>
      </c>
      <c r="S199" s="246">
        <v>0</v>
      </c>
      <c r="T199" s="247">
        <f>S199*H199</f>
        <v>0</v>
      </c>
      <c r="U199" s="38"/>
      <c r="V199" s="38"/>
      <c r="W199" s="38"/>
      <c r="X199" s="38"/>
      <c r="Y199" s="38"/>
      <c r="Z199" s="38"/>
      <c r="AA199" s="38"/>
      <c r="AB199" s="38"/>
      <c r="AC199" s="38"/>
      <c r="AD199" s="38"/>
      <c r="AE199" s="38"/>
      <c r="AR199" s="248" t="s">
        <v>201</v>
      </c>
      <c r="AT199" s="248" t="s">
        <v>288</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1001</v>
      </c>
    </row>
    <row r="200" s="13" customFormat="1">
      <c r="A200" s="13"/>
      <c r="B200" s="254"/>
      <c r="C200" s="255"/>
      <c r="D200" s="250" t="s">
        <v>193</v>
      </c>
      <c r="E200" s="256" t="s">
        <v>1</v>
      </c>
      <c r="F200" s="257" t="s">
        <v>165</v>
      </c>
      <c r="G200" s="255"/>
      <c r="H200" s="258">
        <v>4</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193</v>
      </c>
      <c r="AU200" s="264" t="s">
        <v>21</v>
      </c>
      <c r="AV200" s="13" t="s">
        <v>21</v>
      </c>
      <c r="AW200" s="13" t="s">
        <v>38</v>
      </c>
      <c r="AX200" s="13" t="s">
        <v>81</v>
      </c>
      <c r="AY200" s="264" t="s">
        <v>159</v>
      </c>
    </row>
    <row r="201" s="14" customFormat="1">
      <c r="A201" s="14"/>
      <c r="B201" s="265"/>
      <c r="C201" s="266"/>
      <c r="D201" s="250" t="s">
        <v>193</v>
      </c>
      <c r="E201" s="267" t="s">
        <v>1</v>
      </c>
      <c r="F201" s="268" t="s">
        <v>195</v>
      </c>
      <c r="G201" s="266"/>
      <c r="H201" s="269">
        <v>4</v>
      </c>
      <c r="I201" s="270"/>
      <c r="J201" s="266"/>
      <c r="K201" s="266"/>
      <c r="L201" s="271"/>
      <c r="M201" s="272"/>
      <c r="N201" s="273"/>
      <c r="O201" s="273"/>
      <c r="P201" s="273"/>
      <c r="Q201" s="273"/>
      <c r="R201" s="273"/>
      <c r="S201" s="273"/>
      <c r="T201" s="274"/>
      <c r="U201" s="14"/>
      <c r="V201" s="14"/>
      <c r="W201" s="14"/>
      <c r="X201" s="14"/>
      <c r="Y201" s="14"/>
      <c r="Z201" s="14"/>
      <c r="AA201" s="14"/>
      <c r="AB201" s="14"/>
      <c r="AC201" s="14"/>
      <c r="AD201" s="14"/>
      <c r="AE201" s="14"/>
      <c r="AT201" s="275" t="s">
        <v>193</v>
      </c>
      <c r="AU201" s="275" t="s">
        <v>21</v>
      </c>
      <c r="AV201" s="14" t="s">
        <v>165</v>
      </c>
      <c r="AW201" s="14" t="s">
        <v>38</v>
      </c>
      <c r="AX201" s="14" t="s">
        <v>89</v>
      </c>
      <c r="AY201" s="275" t="s">
        <v>159</v>
      </c>
    </row>
    <row r="202" s="2" customFormat="1" ht="16.5" customHeight="1">
      <c r="A202" s="38"/>
      <c r="B202" s="39"/>
      <c r="C202" s="236" t="s">
        <v>387</v>
      </c>
      <c r="D202" s="236" t="s">
        <v>161</v>
      </c>
      <c r="E202" s="237" t="s">
        <v>1002</v>
      </c>
      <c r="F202" s="238" t="s">
        <v>1003</v>
      </c>
      <c r="G202" s="239" t="s">
        <v>1004</v>
      </c>
      <c r="H202" s="240">
        <v>5</v>
      </c>
      <c r="I202" s="241"/>
      <c r="J202" s="242">
        <f>ROUND(I202*H202,2)</f>
        <v>0</v>
      </c>
      <c r="K202" s="243"/>
      <c r="L202" s="44"/>
      <c r="M202" s="244" t="s">
        <v>1</v>
      </c>
      <c r="N202" s="245" t="s">
        <v>46</v>
      </c>
      <c r="O202" s="91"/>
      <c r="P202" s="246">
        <f>O202*H202</f>
        <v>0</v>
      </c>
      <c r="Q202" s="246">
        <v>0</v>
      </c>
      <c r="R202" s="246">
        <f>Q202*H202</f>
        <v>0</v>
      </c>
      <c r="S202" s="246">
        <v>0</v>
      </c>
      <c r="T202" s="247">
        <f>S202*H202</f>
        <v>0</v>
      </c>
      <c r="U202" s="38"/>
      <c r="V202" s="38"/>
      <c r="W202" s="38"/>
      <c r="X202" s="38"/>
      <c r="Y202" s="38"/>
      <c r="Z202" s="38"/>
      <c r="AA202" s="38"/>
      <c r="AB202" s="38"/>
      <c r="AC202" s="38"/>
      <c r="AD202" s="38"/>
      <c r="AE202" s="38"/>
      <c r="AR202" s="248" t="s">
        <v>165</v>
      </c>
      <c r="AT202" s="248" t="s">
        <v>161</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1005</v>
      </c>
    </row>
    <row r="203" s="2" customFormat="1">
      <c r="A203" s="38"/>
      <c r="B203" s="39"/>
      <c r="C203" s="40"/>
      <c r="D203" s="250" t="s">
        <v>167</v>
      </c>
      <c r="E203" s="40"/>
      <c r="F203" s="251" t="s">
        <v>1006</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193</v>
      </c>
      <c r="E204" s="256" t="s">
        <v>1</v>
      </c>
      <c r="F204" s="257" t="s">
        <v>183</v>
      </c>
      <c r="G204" s="255"/>
      <c r="H204" s="258">
        <v>5</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193</v>
      </c>
      <c r="AU204" s="264" t="s">
        <v>21</v>
      </c>
      <c r="AV204" s="13" t="s">
        <v>21</v>
      </c>
      <c r="AW204" s="13" t="s">
        <v>38</v>
      </c>
      <c r="AX204" s="13" t="s">
        <v>89</v>
      </c>
      <c r="AY204" s="264" t="s">
        <v>159</v>
      </c>
    </row>
    <row r="205" s="2" customFormat="1" ht="16.5" customHeight="1">
      <c r="A205" s="38"/>
      <c r="B205" s="39"/>
      <c r="C205" s="236" t="s">
        <v>391</v>
      </c>
      <c r="D205" s="236" t="s">
        <v>161</v>
      </c>
      <c r="E205" s="237" t="s">
        <v>1007</v>
      </c>
      <c r="F205" s="238" t="s">
        <v>1008</v>
      </c>
      <c r="G205" s="239" t="s">
        <v>1004</v>
      </c>
      <c r="H205" s="240">
        <v>1</v>
      </c>
      <c r="I205" s="241"/>
      <c r="J205" s="242">
        <f>ROUND(I205*H205,2)</f>
        <v>0</v>
      </c>
      <c r="K205" s="243"/>
      <c r="L205" s="44"/>
      <c r="M205" s="244" t="s">
        <v>1</v>
      </c>
      <c r="N205" s="245" t="s">
        <v>46</v>
      </c>
      <c r="O205" s="91"/>
      <c r="P205" s="246">
        <f>O205*H205</f>
        <v>0</v>
      </c>
      <c r="Q205" s="246">
        <v>0</v>
      </c>
      <c r="R205" s="246">
        <f>Q205*H205</f>
        <v>0</v>
      </c>
      <c r="S205" s="246">
        <v>0</v>
      </c>
      <c r="T205" s="247">
        <f>S205*H205</f>
        <v>0</v>
      </c>
      <c r="U205" s="38"/>
      <c r="V205" s="38"/>
      <c r="W205" s="38"/>
      <c r="X205" s="38"/>
      <c r="Y205" s="38"/>
      <c r="Z205" s="38"/>
      <c r="AA205" s="38"/>
      <c r="AB205" s="38"/>
      <c r="AC205" s="38"/>
      <c r="AD205" s="38"/>
      <c r="AE205" s="38"/>
      <c r="AR205" s="248" t="s">
        <v>165</v>
      </c>
      <c r="AT205" s="248" t="s">
        <v>161</v>
      </c>
      <c r="AU205" s="248" t="s">
        <v>21</v>
      </c>
      <c r="AY205" s="16" t="s">
        <v>159</v>
      </c>
      <c r="BE205" s="249">
        <f>IF(N205="základní",J205,0)</f>
        <v>0</v>
      </c>
      <c r="BF205" s="249">
        <f>IF(N205="snížená",J205,0)</f>
        <v>0</v>
      </c>
      <c r="BG205" s="249">
        <f>IF(N205="zákl. přenesená",J205,0)</f>
        <v>0</v>
      </c>
      <c r="BH205" s="249">
        <f>IF(N205="sníž. přenesená",J205,0)</f>
        <v>0</v>
      </c>
      <c r="BI205" s="249">
        <f>IF(N205="nulová",J205,0)</f>
        <v>0</v>
      </c>
      <c r="BJ205" s="16" t="s">
        <v>89</v>
      </c>
      <c r="BK205" s="249">
        <f>ROUND(I205*H205,2)</f>
        <v>0</v>
      </c>
      <c r="BL205" s="16" t="s">
        <v>165</v>
      </c>
      <c r="BM205" s="248" t="s">
        <v>1009</v>
      </c>
    </row>
    <row r="206" s="13" customFormat="1">
      <c r="A206" s="13"/>
      <c r="B206" s="254"/>
      <c r="C206" s="255"/>
      <c r="D206" s="250" t="s">
        <v>193</v>
      </c>
      <c r="E206" s="255"/>
      <c r="F206" s="257" t="s">
        <v>1010</v>
      </c>
      <c r="G206" s="255"/>
      <c r="H206" s="258">
        <v>1</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193</v>
      </c>
      <c r="AU206" s="264" t="s">
        <v>21</v>
      </c>
      <c r="AV206" s="13" t="s">
        <v>21</v>
      </c>
      <c r="AW206" s="13" t="s">
        <v>4</v>
      </c>
      <c r="AX206" s="13" t="s">
        <v>89</v>
      </c>
      <c r="AY206" s="264" t="s">
        <v>159</v>
      </c>
    </row>
    <row r="207" s="2" customFormat="1" ht="16.5" customHeight="1">
      <c r="A207" s="38"/>
      <c r="B207" s="39"/>
      <c r="C207" s="236" t="s">
        <v>231</v>
      </c>
      <c r="D207" s="236" t="s">
        <v>161</v>
      </c>
      <c r="E207" s="237" t="s">
        <v>1011</v>
      </c>
      <c r="F207" s="238" t="s">
        <v>1012</v>
      </c>
      <c r="G207" s="239" t="s">
        <v>1004</v>
      </c>
      <c r="H207" s="240">
        <v>2</v>
      </c>
      <c r="I207" s="241"/>
      <c r="J207" s="242">
        <f>ROUND(I207*H207,2)</f>
        <v>0</v>
      </c>
      <c r="K207" s="243"/>
      <c r="L207" s="44"/>
      <c r="M207" s="244" t="s">
        <v>1</v>
      </c>
      <c r="N207" s="245" t="s">
        <v>46</v>
      </c>
      <c r="O207" s="91"/>
      <c r="P207" s="246">
        <f>O207*H207</f>
        <v>0</v>
      </c>
      <c r="Q207" s="246">
        <v>0</v>
      </c>
      <c r="R207" s="246">
        <f>Q207*H207</f>
        <v>0</v>
      </c>
      <c r="S207" s="246">
        <v>0</v>
      </c>
      <c r="T207" s="247">
        <f>S207*H207</f>
        <v>0</v>
      </c>
      <c r="U207" s="38"/>
      <c r="V207" s="38"/>
      <c r="W207" s="38"/>
      <c r="X207" s="38"/>
      <c r="Y207" s="38"/>
      <c r="Z207" s="38"/>
      <c r="AA207" s="38"/>
      <c r="AB207" s="38"/>
      <c r="AC207" s="38"/>
      <c r="AD207" s="38"/>
      <c r="AE207" s="38"/>
      <c r="AR207" s="248" t="s">
        <v>165</v>
      </c>
      <c r="AT207" s="248" t="s">
        <v>161</v>
      </c>
      <c r="AU207" s="248" t="s">
        <v>21</v>
      </c>
      <c r="AY207" s="16" t="s">
        <v>159</v>
      </c>
      <c r="BE207" s="249">
        <f>IF(N207="základní",J207,0)</f>
        <v>0</v>
      </c>
      <c r="BF207" s="249">
        <f>IF(N207="snížená",J207,0)</f>
        <v>0</v>
      </c>
      <c r="BG207" s="249">
        <f>IF(N207="zákl. přenesená",J207,0)</f>
        <v>0</v>
      </c>
      <c r="BH207" s="249">
        <f>IF(N207="sníž. přenesená",J207,0)</f>
        <v>0</v>
      </c>
      <c r="BI207" s="249">
        <f>IF(N207="nulová",J207,0)</f>
        <v>0</v>
      </c>
      <c r="BJ207" s="16" t="s">
        <v>89</v>
      </c>
      <c r="BK207" s="249">
        <f>ROUND(I207*H207,2)</f>
        <v>0</v>
      </c>
      <c r="BL207" s="16" t="s">
        <v>165</v>
      </c>
      <c r="BM207" s="248" t="s">
        <v>1013</v>
      </c>
    </row>
    <row r="208" s="2" customFormat="1" ht="16.5" customHeight="1">
      <c r="A208" s="38"/>
      <c r="B208" s="39"/>
      <c r="C208" s="236" t="s">
        <v>400</v>
      </c>
      <c r="D208" s="236" t="s">
        <v>161</v>
      </c>
      <c r="E208" s="237" t="s">
        <v>1014</v>
      </c>
      <c r="F208" s="238" t="s">
        <v>1015</v>
      </c>
      <c r="G208" s="239" t="s">
        <v>1004</v>
      </c>
      <c r="H208" s="240">
        <v>10</v>
      </c>
      <c r="I208" s="241"/>
      <c r="J208" s="242">
        <f>ROUND(I208*H208,2)</f>
        <v>0</v>
      </c>
      <c r="K208" s="243"/>
      <c r="L208" s="44"/>
      <c r="M208" s="244" t="s">
        <v>1</v>
      </c>
      <c r="N208" s="245" t="s">
        <v>46</v>
      </c>
      <c r="O208" s="91"/>
      <c r="P208" s="246">
        <f>O208*H208</f>
        <v>0</v>
      </c>
      <c r="Q208" s="246">
        <v>0</v>
      </c>
      <c r="R208" s="246">
        <f>Q208*H208</f>
        <v>0</v>
      </c>
      <c r="S208" s="246">
        <v>0</v>
      </c>
      <c r="T208" s="247">
        <f>S208*H208</f>
        <v>0</v>
      </c>
      <c r="U208" s="38"/>
      <c r="V208" s="38"/>
      <c r="W208" s="38"/>
      <c r="X208" s="38"/>
      <c r="Y208" s="38"/>
      <c r="Z208" s="38"/>
      <c r="AA208" s="38"/>
      <c r="AB208" s="38"/>
      <c r="AC208" s="38"/>
      <c r="AD208" s="38"/>
      <c r="AE208" s="38"/>
      <c r="AR208" s="248" t="s">
        <v>165</v>
      </c>
      <c r="AT208" s="248" t="s">
        <v>161</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1016</v>
      </c>
    </row>
    <row r="209" s="13" customFormat="1">
      <c r="A209" s="13"/>
      <c r="B209" s="254"/>
      <c r="C209" s="255"/>
      <c r="D209" s="250" t="s">
        <v>193</v>
      </c>
      <c r="E209" s="256" t="s">
        <v>1</v>
      </c>
      <c r="F209" s="257" t="s">
        <v>1017</v>
      </c>
      <c r="G209" s="255"/>
      <c r="H209" s="258">
        <v>10</v>
      </c>
      <c r="I209" s="259"/>
      <c r="J209" s="255"/>
      <c r="K209" s="255"/>
      <c r="L209" s="260"/>
      <c r="M209" s="261"/>
      <c r="N209" s="262"/>
      <c r="O209" s="262"/>
      <c r="P209" s="262"/>
      <c r="Q209" s="262"/>
      <c r="R209" s="262"/>
      <c r="S209" s="262"/>
      <c r="T209" s="263"/>
      <c r="U209" s="13"/>
      <c r="V209" s="13"/>
      <c r="W209" s="13"/>
      <c r="X209" s="13"/>
      <c r="Y209" s="13"/>
      <c r="Z209" s="13"/>
      <c r="AA209" s="13"/>
      <c r="AB209" s="13"/>
      <c r="AC209" s="13"/>
      <c r="AD209" s="13"/>
      <c r="AE209" s="13"/>
      <c r="AT209" s="264" t="s">
        <v>193</v>
      </c>
      <c r="AU209" s="264" t="s">
        <v>21</v>
      </c>
      <c r="AV209" s="13" t="s">
        <v>21</v>
      </c>
      <c r="AW209" s="13" t="s">
        <v>38</v>
      </c>
      <c r="AX209" s="13" t="s">
        <v>81</v>
      </c>
      <c r="AY209" s="264" t="s">
        <v>159</v>
      </c>
    </row>
    <row r="210" s="14" customFormat="1">
      <c r="A210" s="14"/>
      <c r="B210" s="265"/>
      <c r="C210" s="266"/>
      <c r="D210" s="250" t="s">
        <v>193</v>
      </c>
      <c r="E210" s="267" t="s">
        <v>1</v>
      </c>
      <c r="F210" s="268" t="s">
        <v>195</v>
      </c>
      <c r="G210" s="266"/>
      <c r="H210" s="269">
        <v>10</v>
      </c>
      <c r="I210" s="270"/>
      <c r="J210" s="266"/>
      <c r="K210" s="266"/>
      <c r="L210" s="271"/>
      <c r="M210" s="272"/>
      <c r="N210" s="273"/>
      <c r="O210" s="273"/>
      <c r="P210" s="273"/>
      <c r="Q210" s="273"/>
      <c r="R210" s="273"/>
      <c r="S210" s="273"/>
      <c r="T210" s="274"/>
      <c r="U210" s="14"/>
      <c r="V210" s="14"/>
      <c r="W210" s="14"/>
      <c r="X210" s="14"/>
      <c r="Y210" s="14"/>
      <c r="Z210" s="14"/>
      <c r="AA210" s="14"/>
      <c r="AB210" s="14"/>
      <c r="AC210" s="14"/>
      <c r="AD210" s="14"/>
      <c r="AE210" s="14"/>
      <c r="AT210" s="275" t="s">
        <v>193</v>
      </c>
      <c r="AU210" s="275" t="s">
        <v>21</v>
      </c>
      <c r="AV210" s="14" t="s">
        <v>165</v>
      </c>
      <c r="AW210" s="14" t="s">
        <v>38</v>
      </c>
      <c r="AX210" s="14" t="s">
        <v>89</v>
      </c>
      <c r="AY210" s="275" t="s">
        <v>159</v>
      </c>
    </row>
    <row r="211" s="12" customFormat="1" ht="22.8" customHeight="1">
      <c r="A211" s="12"/>
      <c r="B211" s="220"/>
      <c r="C211" s="221"/>
      <c r="D211" s="222" t="s">
        <v>80</v>
      </c>
      <c r="E211" s="234" t="s">
        <v>207</v>
      </c>
      <c r="F211" s="234" t="s">
        <v>482</v>
      </c>
      <c r="G211" s="221"/>
      <c r="H211" s="221"/>
      <c r="I211" s="224"/>
      <c r="J211" s="235">
        <f>BK211</f>
        <v>0</v>
      </c>
      <c r="K211" s="221"/>
      <c r="L211" s="226"/>
      <c r="M211" s="227"/>
      <c r="N211" s="228"/>
      <c r="O211" s="228"/>
      <c r="P211" s="229">
        <f>SUM(P212:P213)</f>
        <v>0</v>
      </c>
      <c r="Q211" s="228"/>
      <c r="R211" s="229">
        <f>SUM(R212:R213)</f>
        <v>1.5410500000000003</v>
      </c>
      <c r="S211" s="228"/>
      <c r="T211" s="230">
        <f>SUM(T212:T213)</f>
        <v>0</v>
      </c>
      <c r="U211" s="12"/>
      <c r="V211" s="12"/>
      <c r="W211" s="12"/>
      <c r="X211" s="12"/>
      <c r="Y211" s="12"/>
      <c r="Z211" s="12"/>
      <c r="AA211" s="12"/>
      <c r="AB211" s="12"/>
      <c r="AC211" s="12"/>
      <c r="AD211" s="12"/>
      <c r="AE211" s="12"/>
      <c r="AR211" s="231" t="s">
        <v>89</v>
      </c>
      <c r="AT211" s="232" t="s">
        <v>80</v>
      </c>
      <c r="AU211" s="232" t="s">
        <v>89</v>
      </c>
      <c r="AY211" s="231" t="s">
        <v>159</v>
      </c>
      <c r="BK211" s="233">
        <f>SUM(BK212:BK213)</f>
        <v>0</v>
      </c>
    </row>
    <row r="212" s="2" customFormat="1" ht="24" customHeight="1">
      <c r="A212" s="38"/>
      <c r="B212" s="39"/>
      <c r="C212" s="236" t="s">
        <v>405</v>
      </c>
      <c r="D212" s="236" t="s">
        <v>161</v>
      </c>
      <c r="E212" s="237" t="s">
        <v>1018</v>
      </c>
      <c r="F212" s="238" t="s">
        <v>1019</v>
      </c>
      <c r="G212" s="239" t="s">
        <v>229</v>
      </c>
      <c r="H212" s="240">
        <v>5</v>
      </c>
      <c r="I212" s="241"/>
      <c r="J212" s="242">
        <f>ROUND(I212*H212,2)</f>
        <v>0</v>
      </c>
      <c r="K212" s="243"/>
      <c r="L212" s="44"/>
      <c r="M212" s="244" t="s">
        <v>1</v>
      </c>
      <c r="N212" s="245" t="s">
        <v>46</v>
      </c>
      <c r="O212" s="91"/>
      <c r="P212" s="246">
        <f>O212*H212</f>
        <v>0</v>
      </c>
      <c r="Q212" s="246">
        <v>0.29221000000000003</v>
      </c>
      <c r="R212" s="246">
        <f>Q212*H212</f>
        <v>1.4610500000000002</v>
      </c>
      <c r="S212" s="246">
        <v>0</v>
      </c>
      <c r="T212" s="247">
        <f>S212*H212</f>
        <v>0</v>
      </c>
      <c r="U212" s="38"/>
      <c r="V212" s="38"/>
      <c r="W212" s="38"/>
      <c r="X212" s="38"/>
      <c r="Y212" s="38"/>
      <c r="Z212" s="38"/>
      <c r="AA212" s="38"/>
      <c r="AB212" s="38"/>
      <c r="AC212" s="38"/>
      <c r="AD212" s="38"/>
      <c r="AE212" s="38"/>
      <c r="AR212" s="248" t="s">
        <v>165</v>
      </c>
      <c r="AT212" s="248" t="s">
        <v>161</v>
      </c>
      <c r="AU212" s="248" t="s">
        <v>21</v>
      </c>
      <c r="AY212" s="16" t="s">
        <v>159</v>
      </c>
      <c r="BE212" s="249">
        <f>IF(N212="základní",J212,0)</f>
        <v>0</v>
      </c>
      <c r="BF212" s="249">
        <f>IF(N212="snížená",J212,0)</f>
        <v>0</v>
      </c>
      <c r="BG212" s="249">
        <f>IF(N212="zákl. přenesená",J212,0)</f>
        <v>0</v>
      </c>
      <c r="BH212" s="249">
        <f>IF(N212="sníž. přenesená",J212,0)</f>
        <v>0</v>
      </c>
      <c r="BI212" s="249">
        <f>IF(N212="nulová",J212,0)</f>
        <v>0</v>
      </c>
      <c r="BJ212" s="16" t="s">
        <v>89</v>
      </c>
      <c r="BK212" s="249">
        <f>ROUND(I212*H212,2)</f>
        <v>0</v>
      </c>
      <c r="BL212" s="16" t="s">
        <v>165</v>
      </c>
      <c r="BM212" s="248" t="s">
        <v>1020</v>
      </c>
    </row>
    <row r="213" s="2" customFormat="1" ht="24" customHeight="1">
      <c r="A213" s="38"/>
      <c r="B213" s="39"/>
      <c r="C213" s="276" t="s">
        <v>410</v>
      </c>
      <c r="D213" s="276" t="s">
        <v>288</v>
      </c>
      <c r="E213" s="277" t="s">
        <v>1021</v>
      </c>
      <c r="F213" s="278" t="s">
        <v>1022</v>
      </c>
      <c r="G213" s="279" t="s">
        <v>229</v>
      </c>
      <c r="H213" s="280">
        <v>5</v>
      </c>
      <c r="I213" s="281"/>
      <c r="J213" s="282">
        <f>ROUND(I213*H213,2)</f>
        <v>0</v>
      </c>
      <c r="K213" s="283"/>
      <c r="L213" s="284"/>
      <c r="M213" s="285" t="s">
        <v>1</v>
      </c>
      <c r="N213" s="286" t="s">
        <v>46</v>
      </c>
      <c r="O213" s="91"/>
      <c r="P213" s="246">
        <f>O213*H213</f>
        <v>0</v>
      </c>
      <c r="Q213" s="246">
        <v>0.016</v>
      </c>
      <c r="R213" s="246">
        <f>Q213*H213</f>
        <v>0.080000000000000002</v>
      </c>
      <c r="S213" s="246">
        <v>0</v>
      </c>
      <c r="T213" s="247">
        <f>S213*H213</f>
        <v>0</v>
      </c>
      <c r="U213" s="38"/>
      <c r="V213" s="38"/>
      <c r="W213" s="38"/>
      <c r="X213" s="38"/>
      <c r="Y213" s="38"/>
      <c r="Z213" s="38"/>
      <c r="AA213" s="38"/>
      <c r="AB213" s="38"/>
      <c r="AC213" s="38"/>
      <c r="AD213" s="38"/>
      <c r="AE213" s="38"/>
      <c r="AR213" s="248" t="s">
        <v>201</v>
      </c>
      <c r="AT213" s="248" t="s">
        <v>288</v>
      </c>
      <c r="AU213" s="248" t="s">
        <v>21</v>
      </c>
      <c r="AY213" s="16" t="s">
        <v>159</v>
      </c>
      <c r="BE213" s="249">
        <f>IF(N213="základní",J213,0)</f>
        <v>0</v>
      </c>
      <c r="BF213" s="249">
        <f>IF(N213="snížená",J213,0)</f>
        <v>0</v>
      </c>
      <c r="BG213" s="249">
        <f>IF(N213="zákl. přenesená",J213,0)</f>
        <v>0</v>
      </c>
      <c r="BH213" s="249">
        <f>IF(N213="sníž. přenesená",J213,0)</f>
        <v>0</v>
      </c>
      <c r="BI213" s="249">
        <f>IF(N213="nulová",J213,0)</f>
        <v>0</v>
      </c>
      <c r="BJ213" s="16" t="s">
        <v>89</v>
      </c>
      <c r="BK213" s="249">
        <f>ROUND(I213*H213,2)</f>
        <v>0</v>
      </c>
      <c r="BL213" s="16" t="s">
        <v>165</v>
      </c>
      <c r="BM213" s="248" t="s">
        <v>1023</v>
      </c>
    </row>
    <row r="214" s="12" customFormat="1" ht="22.8" customHeight="1">
      <c r="A214" s="12"/>
      <c r="B214" s="220"/>
      <c r="C214" s="221"/>
      <c r="D214" s="222" t="s">
        <v>80</v>
      </c>
      <c r="E214" s="234" t="s">
        <v>601</v>
      </c>
      <c r="F214" s="234" t="s">
        <v>602</v>
      </c>
      <c r="G214" s="221"/>
      <c r="H214" s="221"/>
      <c r="I214" s="224"/>
      <c r="J214" s="235">
        <f>BK214</f>
        <v>0</v>
      </c>
      <c r="K214" s="221"/>
      <c r="L214" s="226"/>
      <c r="M214" s="227"/>
      <c r="N214" s="228"/>
      <c r="O214" s="228"/>
      <c r="P214" s="229">
        <f>SUM(P215:P219)</f>
        <v>0</v>
      </c>
      <c r="Q214" s="228"/>
      <c r="R214" s="229">
        <f>SUM(R215:R219)</f>
        <v>0</v>
      </c>
      <c r="S214" s="228"/>
      <c r="T214" s="230">
        <f>SUM(T215:T219)</f>
        <v>0</v>
      </c>
      <c r="U214" s="12"/>
      <c r="V214" s="12"/>
      <c r="W214" s="12"/>
      <c r="X214" s="12"/>
      <c r="Y214" s="12"/>
      <c r="Z214" s="12"/>
      <c r="AA214" s="12"/>
      <c r="AB214" s="12"/>
      <c r="AC214" s="12"/>
      <c r="AD214" s="12"/>
      <c r="AE214" s="12"/>
      <c r="AR214" s="231" t="s">
        <v>89</v>
      </c>
      <c r="AT214" s="232" t="s">
        <v>80</v>
      </c>
      <c r="AU214" s="232" t="s">
        <v>89</v>
      </c>
      <c r="AY214" s="231" t="s">
        <v>159</v>
      </c>
      <c r="BK214" s="233">
        <f>SUM(BK215:BK219)</f>
        <v>0</v>
      </c>
    </row>
    <row r="215" s="2" customFormat="1" ht="24" customHeight="1">
      <c r="A215" s="38"/>
      <c r="B215" s="39"/>
      <c r="C215" s="236" t="s">
        <v>414</v>
      </c>
      <c r="D215" s="236" t="s">
        <v>161</v>
      </c>
      <c r="E215" s="237" t="s">
        <v>604</v>
      </c>
      <c r="F215" s="238" t="s">
        <v>605</v>
      </c>
      <c r="G215" s="239" t="s">
        <v>291</v>
      </c>
      <c r="H215" s="240">
        <v>80</v>
      </c>
      <c r="I215" s="241"/>
      <c r="J215" s="242">
        <f>ROUND(I215*H215,2)</f>
        <v>0</v>
      </c>
      <c r="K215" s="243"/>
      <c r="L215" s="44"/>
      <c r="M215" s="244" t="s">
        <v>1</v>
      </c>
      <c r="N215" s="245" t="s">
        <v>46</v>
      </c>
      <c r="O215" s="91"/>
      <c r="P215" s="246">
        <f>O215*H215</f>
        <v>0</v>
      </c>
      <c r="Q215" s="246">
        <v>0</v>
      </c>
      <c r="R215" s="246">
        <f>Q215*H215</f>
        <v>0</v>
      </c>
      <c r="S215" s="246">
        <v>0</v>
      </c>
      <c r="T215" s="247">
        <f>S215*H215</f>
        <v>0</v>
      </c>
      <c r="U215" s="38"/>
      <c r="V215" s="38"/>
      <c r="W215" s="38"/>
      <c r="X215" s="38"/>
      <c r="Y215" s="38"/>
      <c r="Z215" s="38"/>
      <c r="AA215" s="38"/>
      <c r="AB215" s="38"/>
      <c r="AC215" s="38"/>
      <c r="AD215" s="38"/>
      <c r="AE215" s="38"/>
      <c r="AR215" s="248" t="s">
        <v>165</v>
      </c>
      <c r="AT215" s="248" t="s">
        <v>161</v>
      </c>
      <c r="AU215" s="248" t="s">
        <v>21</v>
      </c>
      <c r="AY215" s="16" t="s">
        <v>159</v>
      </c>
      <c r="BE215" s="249">
        <f>IF(N215="základní",J215,0)</f>
        <v>0</v>
      </c>
      <c r="BF215" s="249">
        <f>IF(N215="snížená",J215,0)</f>
        <v>0</v>
      </c>
      <c r="BG215" s="249">
        <f>IF(N215="zákl. přenesená",J215,0)</f>
        <v>0</v>
      </c>
      <c r="BH215" s="249">
        <f>IF(N215="sníž. přenesená",J215,0)</f>
        <v>0</v>
      </c>
      <c r="BI215" s="249">
        <f>IF(N215="nulová",J215,0)</f>
        <v>0</v>
      </c>
      <c r="BJ215" s="16" t="s">
        <v>89</v>
      </c>
      <c r="BK215" s="249">
        <f>ROUND(I215*H215,2)</f>
        <v>0</v>
      </c>
      <c r="BL215" s="16" t="s">
        <v>165</v>
      </c>
      <c r="BM215" s="248" t="s">
        <v>1024</v>
      </c>
    </row>
    <row r="216" s="13" customFormat="1">
      <c r="A216" s="13"/>
      <c r="B216" s="254"/>
      <c r="C216" s="255"/>
      <c r="D216" s="250" t="s">
        <v>193</v>
      </c>
      <c r="E216" s="256" t="s">
        <v>1</v>
      </c>
      <c r="F216" s="257" t="s">
        <v>560</v>
      </c>
      <c r="G216" s="255"/>
      <c r="H216" s="258">
        <v>80</v>
      </c>
      <c r="I216" s="259"/>
      <c r="J216" s="255"/>
      <c r="K216" s="255"/>
      <c r="L216" s="260"/>
      <c r="M216" s="261"/>
      <c r="N216" s="262"/>
      <c r="O216" s="262"/>
      <c r="P216" s="262"/>
      <c r="Q216" s="262"/>
      <c r="R216" s="262"/>
      <c r="S216" s="262"/>
      <c r="T216" s="263"/>
      <c r="U216" s="13"/>
      <c r="V216" s="13"/>
      <c r="W216" s="13"/>
      <c r="X216" s="13"/>
      <c r="Y216" s="13"/>
      <c r="Z216" s="13"/>
      <c r="AA216" s="13"/>
      <c r="AB216" s="13"/>
      <c r="AC216" s="13"/>
      <c r="AD216" s="13"/>
      <c r="AE216" s="13"/>
      <c r="AT216" s="264" t="s">
        <v>193</v>
      </c>
      <c r="AU216" s="264" t="s">
        <v>21</v>
      </c>
      <c r="AV216" s="13" t="s">
        <v>21</v>
      </c>
      <c r="AW216" s="13" t="s">
        <v>38</v>
      </c>
      <c r="AX216" s="13" t="s">
        <v>89</v>
      </c>
      <c r="AY216" s="264" t="s">
        <v>159</v>
      </c>
    </row>
    <row r="217" s="2" customFormat="1" ht="24" customHeight="1">
      <c r="A217" s="38"/>
      <c r="B217" s="39"/>
      <c r="C217" s="236" t="s">
        <v>421</v>
      </c>
      <c r="D217" s="236" t="s">
        <v>161</v>
      </c>
      <c r="E217" s="237" t="s">
        <v>933</v>
      </c>
      <c r="F217" s="238" t="s">
        <v>856</v>
      </c>
      <c r="G217" s="239" t="s">
        <v>291</v>
      </c>
      <c r="H217" s="240">
        <v>16</v>
      </c>
      <c r="I217" s="241"/>
      <c r="J217" s="242">
        <f>ROUND(I217*H217,2)</f>
        <v>0</v>
      </c>
      <c r="K217" s="243"/>
      <c r="L217" s="44"/>
      <c r="M217" s="244" t="s">
        <v>1</v>
      </c>
      <c r="N217" s="245" t="s">
        <v>46</v>
      </c>
      <c r="O217" s="91"/>
      <c r="P217" s="246">
        <f>O217*H217</f>
        <v>0</v>
      </c>
      <c r="Q217" s="246">
        <v>0</v>
      </c>
      <c r="R217" s="246">
        <f>Q217*H217</f>
        <v>0</v>
      </c>
      <c r="S217" s="246">
        <v>0</v>
      </c>
      <c r="T217" s="247">
        <f>S217*H217</f>
        <v>0</v>
      </c>
      <c r="U217" s="38"/>
      <c r="V217" s="38"/>
      <c r="W217" s="38"/>
      <c r="X217" s="38"/>
      <c r="Y217" s="38"/>
      <c r="Z217" s="38"/>
      <c r="AA217" s="38"/>
      <c r="AB217" s="38"/>
      <c r="AC217" s="38"/>
      <c r="AD217" s="38"/>
      <c r="AE217" s="38"/>
      <c r="AR217" s="248" t="s">
        <v>165</v>
      </c>
      <c r="AT217" s="248" t="s">
        <v>161</v>
      </c>
      <c r="AU217" s="248" t="s">
        <v>21</v>
      </c>
      <c r="AY217" s="16" t="s">
        <v>159</v>
      </c>
      <c r="BE217" s="249">
        <f>IF(N217="základní",J217,0)</f>
        <v>0</v>
      </c>
      <c r="BF217" s="249">
        <f>IF(N217="snížená",J217,0)</f>
        <v>0</v>
      </c>
      <c r="BG217" s="249">
        <f>IF(N217="zákl. přenesená",J217,0)</f>
        <v>0</v>
      </c>
      <c r="BH217" s="249">
        <f>IF(N217="sníž. přenesená",J217,0)</f>
        <v>0</v>
      </c>
      <c r="BI217" s="249">
        <f>IF(N217="nulová",J217,0)</f>
        <v>0</v>
      </c>
      <c r="BJ217" s="16" t="s">
        <v>89</v>
      </c>
      <c r="BK217" s="249">
        <f>ROUND(I217*H217,2)</f>
        <v>0</v>
      </c>
      <c r="BL217" s="16" t="s">
        <v>165</v>
      </c>
      <c r="BM217" s="248" t="s">
        <v>1025</v>
      </c>
    </row>
    <row r="218" s="13" customFormat="1">
      <c r="A218" s="13"/>
      <c r="B218" s="254"/>
      <c r="C218" s="255"/>
      <c r="D218" s="250" t="s">
        <v>193</v>
      </c>
      <c r="E218" s="256" t="s">
        <v>1</v>
      </c>
      <c r="F218" s="257" t="s">
        <v>249</v>
      </c>
      <c r="G218" s="255"/>
      <c r="H218" s="258">
        <v>16</v>
      </c>
      <c r="I218" s="259"/>
      <c r="J218" s="255"/>
      <c r="K218" s="255"/>
      <c r="L218" s="260"/>
      <c r="M218" s="261"/>
      <c r="N218" s="262"/>
      <c r="O218" s="262"/>
      <c r="P218" s="262"/>
      <c r="Q218" s="262"/>
      <c r="R218" s="262"/>
      <c r="S218" s="262"/>
      <c r="T218" s="263"/>
      <c r="U218" s="13"/>
      <c r="V218" s="13"/>
      <c r="W218" s="13"/>
      <c r="X218" s="13"/>
      <c r="Y218" s="13"/>
      <c r="Z218" s="13"/>
      <c r="AA218" s="13"/>
      <c r="AB218" s="13"/>
      <c r="AC218" s="13"/>
      <c r="AD218" s="13"/>
      <c r="AE218" s="13"/>
      <c r="AT218" s="264" t="s">
        <v>193</v>
      </c>
      <c r="AU218" s="264" t="s">
        <v>21</v>
      </c>
      <c r="AV218" s="13" t="s">
        <v>21</v>
      </c>
      <c r="AW218" s="13" t="s">
        <v>38</v>
      </c>
      <c r="AX218" s="13" t="s">
        <v>81</v>
      </c>
      <c r="AY218" s="264" t="s">
        <v>159</v>
      </c>
    </row>
    <row r="219" s="14" customFormat="1">
      <c r="A219" s="14"/>
      <c r="B219" s="265"/>
      <c r="C219" s="266"/>
      <c r="D219" s="250" t="s">
        <v>193</v>
      </c>
      <c r="E219" s="267" t="s">
        <v>1</v>
      </c>
      <c r="F219" s="268" t="s">
        <v>195</v>
      </c>
      <c r="G219" s="266"/>
      <c r="H219" s="269">
        <v>16</v>
      </c>
      <c r="I219" s="270"/>
      <c r="J219" s="266"/>
      <c r="K219" s="266"/>
      <c r="L219" s="271"/>
      <c r="M219" s="292"/>
      <c r="N219" s="293"/>
      <c r="O219" s="293"/>
      <c r="P219" s="293"/>
      <c r="Q219" s="293"/>
      <c r="R219" s="293"/>
      <c r="S219" s="293"/>
      <c r="T219" s="294"/>
      <c r="U219" s="14"/>
      <c r="V219" s="14"/>
      <c r="W219" s="14"/>
      <c r="X219" s="14"/>
      <c r="Y219" s="14"/>
      <c r="Z219" s="14"/>
      <c r="AA219" s="14"/>
      <c r="AB219" s="14"/>
      <c r="AC219" s="14"/>
      <c r="AD219" s="14"/>
      <c r="AE219" s="14"/>
      <c r="AT219" s="275" t="s">
        <v>193</v>
      </c>
      <c r="AU219" s="275" t="s">
        <v>21</v>
      </c>
      <c r="AV219" s="14" t="s">
        <v>165</v>
      </c>
      <c r="AW219" s="14" t="s">
        <v>38</v>
      </c>
      <c r="AX219" s="14" t="s">
        <v>89</v>
      </c>
      <c r="AY219" s="275" t="s">
        <v>159</v>
      </c>
    </row>
    <row r="220" s="2" customFormat="1" ht="6.96" customHeight="1">
      <c r="A220" s="38"/>
      <c r="B220" s="66"/>
      <c r="C220" s="67"/>
      <c r="D220" s="67"/>
      <c r="E220" s="67"/>
      <c r="F220" s="67"/>
      <c r="G220" s="67"/>
      <c r="H220" s="67"/>
      <c r="I220" s="183"/>
      <c r="J220" s="67"/>
      <c r="K220" s="67"/>
      <c r="L220" s="44"/>
      <c r="M220" s="38"/>
      <c r="O220" s="38"/>
      <c r="P220" s="38"/>
      <c r="Q220" s="38"/>
      <c r="R220" s="38"/>
      <c r="S220" s="38"/>
      <c r="T220" s="38"/>
      <c r="U220" s="38"/>
      <c r="V220" s="38"/>
      <c r="W220" s="38"/>
      <c r="X220" s="38"/>
      <c r="Y220" s="38"/>
      <c r="Z220" s="38"/>
      <c r="AA220" s="38"/>
      <c r="AB220" s="38"/>
      <c r="AC220" s="38"/>
      <c r="AD220" s="38"/>
      <c r="AE220" s="38"/>
    </row>
  </sheetData>
  <sheetProtection sheet="1" autoFilter="0" formatColumns="0" formatRows="0" objects="1" scenarios="1" spinCount="100000" saltValue="oMCCz3/U63/PGJN3aHaCWNIKpAXm0xRdOj9u0ZrtWw2QJ1sVor+aN513ljOjD4jF8iMFh7dnD5MzG4/s2mGYJg==" hashValue="x/Y15yiA30J0I4ptrw9lv/afScsYZlcI8YE7wUYwgMSXQRhh9lyuUQtHVkFBVh+owNdlqhWh6az1uUzYAgNSzQ==" algorithmName="SHA-512" password="CC35"/>
  <autoFilter ref="C121:K21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105</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1026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ROUND((SUM(BE121:BE190)),  2)</f>
        <v>0</v>
      </c>
      <c r="G33" s="38"/>
      <c r="H33" s="38"/>
      <c r="I33" s="162">
        <v>0.20999999999999999</v>
      </c>
      <c r="J33" s="161">
        <f>ROUND(((SUM(BE121:BE190))*I33),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ROUND((SUM(BF121:BF190)),  2)</f>
        <v>0</v>
      </c>
      <c r="G34" s="38"/>
      <c r="H34" s="38"/>
      <c r="I34" s="162">
        <v>0.14999999999999999</v>
      </c>
      <c r="J34" s="161">
        <f>ROUND(((SUM(BF121:BF190))*I34),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ROUND((SUM(BG121:BG190)),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ROUND((SUM(BH121:BH190)),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ROUND((SUM(BI121:BI190)),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301-5 - SO 301-5 Stoka D</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J160</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692</v>
      </c>
      <c r="E101" s="203"/>
      <c r="F101" s="203"/>
      <c r="G101" s="203"/>
      <c r="H101" s="203"/>
      <c r="I101" s="204"/>
      <c r="J101" s="205">
        <f>J184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301-5 - SO 301-5 Stoka D</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151.82985615999999</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P123+P154+P160</f>
        <v>0</v>
      </c>
      <c r="Q122" s="228"/>
      <c r="R122" s="229">
        <f>R123+R154+R160</f>
        <v>151.82985615999999</v>
      </c>
      <c r="S122" s="228"/>
      <c r="T122" s="230">
        <f>T123+T154+T160</f>
        <v>0</v>
      </c>
      <c r="U122" s="12"/>
      <c r="V122" s="12"/>
      <c r="W122" s="12"/>
      <c r="X122" s="12"/>
      <c r="Y122" s="12"/>
      <c r="Z122" s="12"/>
      <c r="AA122" s="12"/>
      <c r="AB122" s="12"/>
      <c r="AC122" s="12"/>
      <c r="AD122" s="12"/>
      <c r="AE122" s="12"/>
      <c r="AR122" s="231" t="s">
        <v>89</v>
      </c>
      <c r="AT122" s="232" t="s">
        <v>80</v>
      </c>
      <c r="AU122" s="232" t="s">
        <v>81</v>
      </c>
      <c r="AY122" s="231" t="s">
        <v>159</v>
      </c>
      <c r="BK122" s="233">
        <f>BK123+BK154+BK160</f>
        <v>0</v>
      </c>
    </row>
    <row r="123" s="12" customFormat="1" ht="22.8" customHeight="1">
      <c r="A123" s="12"/>
      <c r="B123" s="220"/>
      <c r="C123" s="221"/>
      <c r="D123" s="222" t="s">
        <v>80</v>
      </c>
      <c r="E123" s="234" t="s">
        <v>89</v>
      </c>
      <c r="F123" s="234" t="s">
        <v>611</v>
      </c>
      <c r="G123" s="221"/>
      <c r="H123" s="221"/>
      <c r="I123" s="224"/>
      <c r="J123" s="235">
        <f>BK123</f>
        <v>0</v>
      </c>
      <c r="K123" s="221"/>
      <c r="L123" s="226"/>
      <c r="M123" s="227"/>
      <c r="N123" s="228"/>
      <c r="O123" s="228"/>
      <c r="P123" s="229">
        <f>SUM(P124:P153)</f>
        <v>0</v>
      </c>
      <c r="Q123" s="228"/>
      <c r="R123" s="229">
        <f>SUM(R124:R153)</f>
        <v>111.8940688</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4" customHeight="1">
      <c r="A124" s="38"/>
      <c r="B124" s="39"/>
      <c r="C124" s="236" t="s">
        <v>89</v>
      </c>
      <c r="D124" s="236" t="s">
        <v>161</v>
      </c>
      <c r="E124" s="237" t="s">
        <v>612</v>
      </c>
      <c r="F124" s="238" t="s">
        <v>613</v>
      </c>
      <c r="G124" s="239" t="s">
        <v>204</v>
      </c>
      <c r="H124" s="240">
        <v>10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1027</v>
      </c>
    </row>
    <row r="125" s="2" customFormat="1" ht="24" customHeight="1">
      <c r="A125" s="38"/>
      <c r="B125" s="39"/>
      <c r="C125" s="236" t="s">
        <v>21</v>
      </c>
      <c r="D125" s="236" t="s">
        <v>161</v>
      </c>
      <c r="E125" s="237" t="s">
        <v>696</v>
      </c>
      <c r="F125" s="238" t="s">
        <v>697</v>
      </c>
      <c r="G125" s="239" t="s">
        <v>204</v>
      </c>
      <c r="H125" s="240">
        <v>72.828000000000003</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1028</v>
      </c>
    </row>
    <row r="126" s="13" customFormat="1">
      <c r="A126" s="13"/>
      <c r="B126" s="254"/>
      <c r="C126" s="255"/>
      <c r="D126" s="250" t="s">
        <v>193</v>
      </c>
      <c r="E126" s="256" t="s">
        <v>1</v>
      </c>
      <c r="F126" s="257" t="s">
        <v>1029</v>
      </c>
      <c r="G126" s="255"/>
      <c r="H126" s="258">
        <v>58.128</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193</v>
      </c>
      <c r="AU126" s="264" t="s">
        <v>21</v>
      </c>
      <c r="AV126" s="13" t="s">
        <v>21</v>
      </c>
      <c r="AW126" s="13" t="s">
        <v>38</v>
      </c>
      <c r="AX126" s="13" t="s">
        <v>81</v>
      </c>
      <c r="AY126" s="264" t="s">
        <v>159</v>
      </c>
    </row>
    <row r="127" s="13" customFormat="1">
      <c r="A127" s="13"/>
      <c r="B127" s="254"/>
      <c r="C127" s="255"/>
      <c r="D127" s="250" t="s">
        <v>193</v>
      </c>
      <c r="E127" s="256" t="s">
        <v>1</v>
      </c>
      <c r="F127" s="257" t="s">
        <v>1030</v>
      </c>
      <c r="G127" s="255"/>
      <c r="H127" s="258">
        <v>14.699999999999999</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193</v>
      </c>
      <c r="AU127" s="264" t="s">
        <v>21</v>
      </c>
      <c r="AV127" s="13" t="s">
        <v>21</v>
      </c>
      <c r="AW127" s="13" t="s">
        <v>38</v>
      </c>
      <c r="AX127" s="13" t="s">
        <v>81</v>
      </c>
      <c r="AY127" s="264" t="s">
        <v>159</v>
      </c>
    </row>
    <row r="128" s="2" customFormat="1" ht="16.5" customHeight="1">
      <c r="A128" s="38"/>
      <c r="B128" s="39"/>
      <c r="C128" s="236" t="s">
        <v>173</v>
      </c>
      <c r="D128" s="236" t="s">
        <v>161</v>
      </c>
      <c r="E128" s="237" t="s">
        <v>619</v>
      </c>
      <c r="F128" s="238" t="s">
        <v>620</v>
      </c>
      <c r="G128" s="239" t="s">
        <v>164</v>
      </c>
      <c r="H128" s="240">
        <v>145.31999999999999</v>
      </c>
      <c r="I128" s="241"/>
      <c r="J128" s="242">
        <f>ROUND(I128*H128,2)</f>
        <v>0</v>
      </c>
      <c r="K128" s="243"/>
      <c r="L128" s="44"/>
      <c r="M128" s="244" t="s">
        <v>1</v>
      </c>
      <c r="N128" s="245" t="s">
        <v>46</v>
      </c>
      <c r="O128" s="91"/>
      <c r="P128" s="246">
        <f>O128*H128</f>
        <v>0</v>
      </c>
      <c r="Q128" s="246">
        <v>0.00084000000000000003</v>
      </c>
      <c r="R128" s="246">
        <f>Q128*H128</f>
        <v>0.12206880000000001</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1031</v>
      </c>
    </row>
    <row r="129" s="13" customFormat="1">
      <c r="A129" s="13"/>
      <c r="B129" s="254"/>
      <c r="C129" s="255"/>
      <c r="D129" s="250" t="s">
        <v>193</v>
      </c>
      <c r="E129" s="256" t="s">
        <v>1</v>
      </c>
      <c r="F129" s="257" t="s">
        <v>1032</v>
      </c>
      <c r="G129" s="255"/>
      <c r="H129" s="258">
        <v>145.31999999999999</v>
      </c>
      <c r="I129" s="259"/>
      <c r="J129" s="255"/>
      <c r="K129" s="255"/>
      <c r="L129" s="260"/>
      <c r="M129" s="261"/>
      <c r="N129" s="262"/>
      <c r="O129" s="262"/>
      <c r="P129" s="262"/>
      <c r="Q129" s="262"/>
      <c r="R129" s="262"/>
      <c r="S129" s="262"/>
      <c r="T129" s="263"/>
      <c r="U129" s="13"/>
      <c r="V129" s="13"/>
      <c r="W129" s="13"/>
      <c r="X129" s="13"/>
      <c r="Y129" s="13"/>
      <c r="Z129" s="13"/>
      <c r="AA129" s="13"/>
      <c r="AB129" s="13"/>
      <c r="AC129" s="13"/>
      <c r="AD129" s="13"/>
      <c r="AE129" s="13"/>
      <c r="AT129" s="264" t="s">
        <v>193</v>
      </c>
      <c r="AU129" s="264" t="s">
        <v>21</v>
      </c>
      <c r="AV129" s="13" t="s">
        <v>21</v>
      </c>
      <c r="AW129" s="13" t="s">
        <v>38</v>
      </c>
      <c r="AX129" s="13" t="s">
        <v>81</v>
      </c>
      <c r="AY129" s="264" t="s">
        <v>159</v>
      </c>
    </row>
    <row r="130" s="2" customFormat="1" ht="24" customHeight="1">
      <c r="A130" s="38"/>
      <c r="B130" s="39"/>
      <c r="C130" s="236" t="s">
        <v>165</v>
      </c>
      <c r="D130" s="236" t="s">
        <v>161</v>
      </c>
      <c r="E130" s="237" t="s">
        <v>623</v>
      </c>
      <c r="F130" s="238" t="s">
        <v>624</v>
      </c>
      <c r="G130" s="239" t="s">
        <v>164</v>
      </c>
      <c r="H130" s="240">
        <v>145.31999999999999</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1033</v>
      </c>
    </row>
    <row r="131" s="2" customFormat="1" ht="24" customHeight="1">
      <c r="A131" s="38"/>
      <c r="B131" s="39"/>
      <c r="C131" s="236" t="s">
        <v>183</v>
      </c>
      <c r="D131" s="236" t="s">
        <v>161</v>
      </c>
      <c r="E131" s="237" t="s">
        <v>263</v>
      </c>
      <c r="F131" s="238" t="s">
        <v>264</v>
      </c>
      <c r="G131" s="239" t="s">
        <v>204</v>
      </c>
      <c r="H131" s="240">
        <v>72.828000000000003</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1034</v>
      </c>
    </row>
    <row r="132" s="2" customFormat="1" ht="24" customHeight="1">
      <c r="A132" s="38"/>
      <c r="B132" s="39"/>
      <c r="C132" s="236" t="s">
        <v>188</v>
      </c>
      <c r="D132" s="236" t="s">
        <v>161</v>
      </c>
      <c r="E132" s="237" t="s">
        <v>267</v>
      </c>
      <c r="F132" s="238" t="s">
        <v>268</v>
      </c>
      <c r="G132" s="239" t="s">
        <v>204</v>
      </c>
      <c r="H132" s="240">
        <v>72.828000000000003</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1035</v>
      </c>
    </row>
    <row r="133" s="2" customFormat="1" ht="24" customHeight="1">
      <c r="A133" s="38"/>
      <c r="B133" s="39"/>
      <c r="C133" s="236" t="s">
        <v>196</v>
      </c>
      <c r="D133" s="236" t="s">
        <v>161</v>
      </c>
      <c r="E133" s="237" t="s">
        <v>272</v>
      </c>
      <c r="F133" s="238" t="s">
        <v>273</v>
      </c>
      <c r="G133" s="239" t="s">
        <v>204</v>
      </c>
      <c r="H133" s="240">
        <v>1456.4000000000001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1036</v>
      </c>
    </row>
    <row r="134" s="13" customFormat="1">
      <c r="A134" s="13"/>
      <c r="B134" s="254"/>
      <c r="C134" s="255"/>
      <c r="D134" s="250" t="s">
        <v>193</v>
      </c>
      <c r="E134" s="256" t="s">
        <v>1</v>
      </c>
      <c r="F134" s="257" t="s">
        <v>1037</v>
      </c>
      <c r="G134" s="255"/>
      <c r="H134" s="258">
        <v>1456.4000000000001</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193</v>
      </c>
      <c r="AU134" s="264" t="s">
        <v>21</v>
      </c>
      <c r="AV134" s="13" t="s">
        <v>21</v>
      </c>
      <c r="AW134" s="13" t="s">
        <v>38</v>
      </c>
      <c r="AX134" s="13" t="s">
        <v>81</v>
      </c>
      <c r="AY134" s="264" t="s">
        <v>159</v>
      </c>
    </row>
    <row r="135" s="14" customFormat="1">
      <c r="A135" s="14"/>
      <c r="B135" s="265"/>
      <c r="C135" s="266"/>
      <c r="D135" s="250" t="s">
        <v>193</v>
      </c>
      <c r="E135" s="267" t="s">
        <v>1</v>
      </c>
      <c r="F135" s="268" t="s">
        <v>195</v>
      </c>
      <c r="G135" s="266"/>
      <c r="H135" s="269">
        <v>1456.4000000000001</v>
      </c>
      <c r="I135" s="270"/>
      <c r="J135" s="266"/>
      <c r="K135" s="266"/>
      <c r="L135" s="271"/>
      <c r="M135" s="272"/>
      <c r="N135" s="273"/>
      <c r="O135" s="273"/>
      <c r="P135" s="273"/>
      <c r="Q135" s="273"/>
      <c r="R135" s="273"/>
      <c r="S135" s="273"/>
      <c r="T135" s="274"/>
      <c r="U135" s="14"/>
      <c r="V135" s="14"/>
      <c r="W135" s="14"/>
      <c r="X135" s="14"/>
      <c r="Y135" s="14"/>
      <c r="Z135" s="14"/>
      <c r="AA135" s="14"/>
      <c r="AB135" s="14"/>
      <c r="AC135" s="14"/>
      <c r="AD135" s="14"/>
      <c r="AE135" s="14"/>
      <c r="AT135" s="275" t="s">
        <v>193</v>
      </c>
      <c r="AU135" s="275" t="s">
        <v>21</v>
      </c>
      <c r="AV135" s="14" t="s">
        <v>165</v>
      </c>
      <c r="AW135" s="14" t="s">
        <v>38</v>
      </c>
      <c r="AX135" s="14" t="s">
        <v>89</v>
      </c>
      <c r="AY135" s="275" t="s">
        <v>159</v>
      </c>
    </row>
    <row r="136" s="2" customFormat="1" ht="16.5" customHeight="1">
      <c r="A136" s="38"/>
      <c r="B136" s="39"/>
      <c r="C136" s="236" t="s">
        <v>201</v>
      </c>
      <c r="D136" s="236" t="s">
        <v>161</v>
      </c>
      <c r="E136" s="237" t="s">
        <v>630</v>
      </c>
      <c r="F136" s="238" t="s">
        <v>631</v>
      </c>
      <c r="G136" s="239" t="s">
        <v>204</v>
      </c>
      <c r="H136" s="240">
        <v>72.828000000000003</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1038</v>
      </c>
    </row>
    <row r="137" s="2" customFormat="1" ht="24" customHeight="1">
      <c r="A137" s="38"/>
      <c r="B137" s="39"/>
      <c r="C137" s="236" t="s">
        <v>207</v>
      </c>
      <c r="D137" s="236" t="s">
        <v>161</v>
      </c>
      <c r="E137" s="237" t="s">
        <v>633</v>
      </c>
      <c r="F137" s="238" t="s">
        <v>634</v>
      </c>
      <c r="G137" s="239" t="s">
        <v>291</v>
      </c>
      <c r="H137" s="240">
        <v>145.65600000000001</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1039</v>
      </c>
    </row>
    <row r="138" s="13" customFormat="1">
      <c r="A138" s="13"/>
      <c r="B138" s="254"/>
      <c r="C138" s="255"/>
      <c r="D138" s="250" t="s">
        <v>193</v>
      </c>
      <c r="E138" s="255"/>
      <c r="F138" s="257" t="s">
        <v>1040</v>
      </c>
      <c r="G138" s="255"/>
      <c r="H138" s="258">
        <v>145.65600000000001</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193</v>
      </c>
      <c r="AU138" s="264" t="s">
        <v>21</v>
      </c>
      <c r="AV138" s="13" t="s">
        <v>21</v>
      </c>
      <c r="AW138" s="13" t="s">
        <v>4</v>
      </c>
      <c r="AX138" s="13" t="s">
        <v>89</v>
      </c>
      <c r="AY138" s="264" t="s">
        <v>159</v>
      </c>
    </row>
    <row r="139" s="2" customFormat="1" ht="24" customHeight="1">
      <c r="A139" s="38"/>
      <c r="B139" s="39"/>
      <c r="C139" s="236" t="s">
        <v>215</v>
      </c>
      <c r="D139" s="236" t="s">
        <v>161</v>
      </c>
      <c r="E139" s="237" t="s">
        <v>277</v>
      </c>
      <c r="F139" s="238" t="s">
        <v>278</v>
      </c>
      <c r="G139" s="239" t="s">
        <v>204</v>
      </c>
      <c r="H139" s="240">
        <v>37.368000000000002</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1041</v>
      </c>
    </row>
    <row r="140" s="13" customFormat="1">
      <c r="A140" s="13"/>
      <c r="B140" s="254"/>
      <c r="C140" s="255"/>
      <c r="D140" s="250" t="s">
        <v>193</v>
      </c>
      <c r="E140" s="256" t="s">
        <v>1</v>
      </c>
      <c r="F140" s="257" t="s">
        <v>1042</v>
      </c>
      <c r="G140" s="255"/>
      <c r="H140" s="258">
        <v>37.368000000000002</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193</v>
      </c>
      <c r="AU140" s="264" t="s">
        <v>21</v>
      </c>
      <c r="AV140" s="13" t="s">
        <v>21</v>
      </c>
      <c r="AW140" s="13" t="s">
        <v>38</v>
      </c>
      <c r="AX140" s="13" t="s">
        <v>81</v>
      </c>
      <c r="AY140" s="264" t="s">
        <v>159</v>
      </c>
    </row>
    <row r="141" s="2" customFormat="1" ht="16.5" customHeight="1">
      <c r="A141" s="38"/>
      <c r="B141" s="39"/>
      <c r="C141" s="276" t="s">
        <v>221</v>
      </c>
      <c r="D141" s="276" t="s">
        <v>288</v>
      </c>
      <c r="E141" s="277" t="s">
        <v>289</v>
      </c>
      <c r="F141" s="278" t="s">
        <v>290</v>
      </c>
      <c r="G141" s="279" t="s">
        <v>291</v>
      </c>
      <c r="H141" s="280">
        <v>74.736000000000004</v>
      </c>
      <c r="I141" s="281"/>
      <c r="J141" s="282">
        <f>ROUND(I141*H141,2)</f>
        <v>0</v>
      </c>
      <c r="K141" s="283"/>
      <c r="L141" s="284"/>
      <c r="M141" s="285" t="s">
        <v>1</v>
      </c>
      <c r="N141" s="286" t="s">
        <v>46</v>
      </c>
      <c r="O141" s="91"/>
      <c r="P141" s="246">
        <f>O141*H141</f>
        <v>0</v>
      </c>
      <c r="Q141" s="246">
        <v>1</v>
      </c>
      <c r="R141" s="246">
        <f>Q141*H141</f>
        <v>74.736000000000004</v>
      </c>
      <c r="S141" s="246">
        <v>0</v>
      </c>
      <c r="T141" s="247">
        <f>S141*H141</f>
        <v>0</v>
      </c>
      <c r="U141" s="38"/>
      <c r="V141" s="38"/>
      <c r="W141" s="38"/>
      <c r="X141" s="38"/>
      <c r="Y141" s="38"/>
      <c r="Z141" s="38"/>
      <c r="AA141" s="38"/>
      <c r="AB141" s="38"/>
      <c r="AC141" s="38"/>
      <c r="AD141" s="38"/>
      <c r="AE141" s="38"/>
      <c r="AR141" s="248" t="s">
        <v>201</v>
      </c>
      <c r="AT141" s="248" t="s">
        <v>288</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1043</v>
      </c>
    </row>
    <row r="142" s="13" customFormat="1">
      <c r="A142" s="13"/>
      <c r="B142" s="254"/>
      <c r="C142" s="255"/>
      <c r="D142" s="250" t="s">
        <v>193</v>
      </c>
      <c r="E142" s="255"/>
      <c r="F142" s="257" t="s">
        <v>1044</v>
      </c>
      <c r="G142" s="255"/>
      <c r="H142" s="258">
        <v>74.736000000000004</v>
      </c>
      <c r="I142" s="259"/>
      <c r="J142" s="255"/>
      <c r="K142" s="255"/>
      <c r="L142" s="260"/>
      <c r="M142" s="261"/>
      <c r="N142" s="262"/>
      <c r="O142" s="262"/>
      <c r="P142" s="262"/>
      <c r="Q142" s="262"/>
      <c r="R142" s="262"/>
      <c r="S142" s="262"/>
      <c r="T142" s="263"/>
      <c r="U142" s="13"/>
      <c r="V142" s="13"/>
      <c r="W142" s="13"/>
      <c r="X142" s="13"/>
      <c r="Y142" s="13"/>
      <c r="Z142" s="13"/>
      <c r="AA142" s="13"/>
      <c r="AB142" s="13"/>
      <c r="AC142" s="13"/>
      <c r="AD142" s="13"/>
      <c r="AE142" s="13"/>
      <c r="AT142" s="264" t="s">
        <v>193</v>
      </c>
      <c r="AU142" s="264" t="s">
        <v>21</v>
      </c>
      <c r="AV142" s="13" t="s">
        <v>21</v>
      </c>
      <c r="AW142" s="13" t="s">
        <v>4</v>
      </c>
      <c r="AX142" s="13" t="s">
        <v>89</v>
      </c>
      <c r="AY142" s="264" t="s">
        <v>159</v>
      </c>
    </row>
    <row r="143" s="2" customFormat="1" ht="24" customHeight="1">
      <c r="A143" s="38"/>
      <c r="B143" s="39"/>
      <c r="C143" s="236" t="s">
        <v>226</v>
      </c>
      <c r="D143" s="236" t="s">
        <v>161</v>
      </c>
      <c r="E143" s="237" t="s">
        <v>1045</v>
      </c>
      <c r="F143" s="238" t="s">
        <v>1046</v>
      </c>
      <c r="G143" s="239" t="s">
        <v>204</v>
      </c>
      <c r="H143" s="240">
        <v>11.278000000000001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1047</v>
      </c>
    </row>
    <row r="144" s="13" customFormat="1">
      <c r="A144" s="13"/>
      <c r="B144" s="254"/>
      <c r="C144" s="255"/>
      <c r="D144" s="250" t="s">
        <v>193</v>
      </c>
      <c r="E144" s="256" t="s">
        <v>1</v>
      </c>
      <c r="F144" s="257" t="s">
        <v>1030</v>
      </c>
      <c r="G144" s="255"/>
      <c r="H144" s="258">
        <v>14.699999999999999</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193</v>
      </c>
      <c r="AU144" s="264" t="s">
        <v>21</v>
      </c>
      <c r="AV144" s="13" t="s">
        <v>21</v>
      </c>
      <c r="AW144" s="13" t="s">
        <v>38</v>
      </c>
      <c r="AX144" s="13" t="s">
        <v>81</v>
      </c>
      <c r="AY144" s="264" t="s">
        <v>159</v>
      </c>
    </row>
    <row r="145" s="13" customFormat="1">
      <c r="A145" s="13"/>
      <c r="B145" s="254"/>
      <c r="C145" s="255"/>
      <c r="D145" s="250" t="s">
        <v>193</v>
      </c>
      <c r="E145" s="256" t="s">
        <v>1</v>
      </c>
      <c r="F145" s="257" t="s">
        <v>1048</v>
      </c>
      <c r="G145" s="255"/>
      <c r="H145" s="258">
        <v>-0.69999999999999996</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193</v>
      </c>
      <c r="AU145" s="264" t="s">
        <v>21</v>
      </c>
      <c r="AV145" s="13" t="s">
        <v>21</v>
      </c>
      <c r="AW145" s="13" t="s">
        <v>38</v>
      </c>
      <c r="AX145" s="13" t="s">
        <v>81</v>
      </c>
      <c r="AY145" s="264" t="s">
        <v>159</v>
      </c>
    </row>
    <row r="146" s="13" customFormat="1">
      <c r="A146" s="13"/>
      <c r="B146" s="254"/>
      <c r="C146" s="255"/>
      <c r="D146" s="250" t="s">
        <v>193</v>
      </c>
      <c r="E146" s="256" t="s">
        <v>1</v>
      </c>
      <c r="F146" s="257" t="s">
        <v>1049</v>
      </c>
      <c r="G146" s="255"/>
      <c r="H146" s="258">
        <v>-2.722</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193</v>
      </c>
      <c r="AU146" s="264" t="s">
        <v>21</v>
      </c>
      <c r="AV146" s="13" t="s">
        <v>21</v>
      </c>
      <c r="AW146" s="13" t="s">
        <v>38</v>
      </c>
      <c r="AX146" s="13" t="s">
        <v>81</v>
      </c>
      <c r="AY146" s="264" t="s">
        <v>159</v>
      </c>
    </row>
    <row r="147" s="2" customFormat="1" ht="16.5" customHeight="1">
      <c r="A147" s="38"/>
      <c r="B147" s="39"/>
      <c r="C147" s="276" t="s">
        <v>232</v>
      </c>
      <c r="D147" s="276" t="s">
        <v>288</v>
      </c>
      <c r="E147" s="277" t="s">
        <v>289</v>
      </c>
      <c r="F147" s="278" t="s">
        <v>290</v>
      </c>
      <c r="G147" s="279" t="s">
        <v>291</v>
      </c>
      <c r="H147" s="280">
        <v>4.5119999999999996</v>
      </c>
      <c r="I147" s="281"/>
      <c r="J147" s="282">
        <f>ROUND(I147*H147,2)</f>
        <v>0</v>
      </c>
      <c r="K147" s="283"/>
      <c r="L147" s="284"/>
      <c r="M147" s="285" t="s">
        <v>1</v>
      </c>
      <c r="N147" s="286" t="s">
        <v>46</v>
      </c>
      <c r="O147" s="91"/>
      <c r="P147" s="246">
        <f>O147*H147</f>
        <v>0</v>
      </c>
      <c r="Q147" s="246">
        <v>1</v>
      </c>
      <c r="R147" s="246">
        <f>Q147*H147</f>
        <v>4.5119999999999996</v>
      </c>
      <c r="S147" s="246">
        <v>0</v>
      </c>
      <c r="T147" s="247">
        <f>S147*H147</f>
        <v>0</v>
      </c>
      <c r="U147" s="38"/>
      <c r="V147" s="38"/>
      <c r="W147" s="38"/>
      <c r="X147" s="38"/>
      <c r="Y147" s="38"/>
      <c r="Z147" s="38"/>
      <c r="AA147" s="38"/>
      <c r="AB147" s="38"/>
      <c r="AC147" s="38"/>
      <c r="AD147" s="38"/>
      <c r="AE147" s="38"/>
      <c r="AR147" s="248" t="s">
        <v>201</v>
      </c>
      <c r="AT147" s="248" t="s">
        <v>288</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1050</v>
      </c>
    </row>
    <row r="148" s="13" customFormat="1">
      <c r="A148" s="13"/>
      <c r="B148" s="254"/>
      <c r="C148" s="255"/>
      <c r="D148" s="250" t="s">
        <v>193</v>
      </c>
      <c r="E148" s="255"/>
      <c r="F148" s="257" t="s">
        <v>1051</v>
      </c>
      <c r="G148" s="255"/>
      <c r="H148" s="258">
        <v>4.5119999999999996</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193</v>
      </c>
      <c r="AU148" s="264" t="s">
        <v>21</v>
      </c>
      <c r="AV148" s="13" t="s">
        <v>21</v>
      </c>
      <c r="AW148" s="13" t="s">
        <v>4</v>
      </c>
      <c r="AX148" s="13" t="s">
        <v>89</v>
      </c>
      <c r="AY148" s="264" t="s">
        <v>159</v>
      </c>
    </row>
    <row r="149" s="2" customFormat="1" ht="24" customHeight="1">
      <c r="A149" s="38"/>
      <c r="B149" s="39"/>
      <c r="C149" s="236" t="s">
        <v>239</v>
      </c>
      <c r="D149" s="236" t="s">
        <v>161</v>
      </c>
      <c r="E149" s="237" t="s">
        <v>641</v>
      </c>
      <c r="F149" s="238" t="s">
        <v>642</v>
      </c>
      <c r="G149" s="239" t="s">
        <v>204</v>
      </c>
      <c r="H149" s="240">
        <v>16.262</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21</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1052</v>
      </c>
    </row>
    <row r="150" s="13" customFormat="1">
      <c r="A150" s="13"/>
      <c r="B150" s="254"/>
      <c r="C150" s="255"/>
      <c r="D150" s="250" t="s">
        <v>193</v>
      </c>
      <c r="E150" s="256" t="s">
        <v>1</v>
      </c>
      <c r="F150" s="257" t="s">
        <v>1053</v>
      </c>
      <c r="G150" s="255"/>
      <c r="H150" s="258">
        <v>17.992000000000001</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193</v>
      </c>
      <c r="AU150" s="264" t="s">
        <v>21</v>
      </c>
      <c r="AV150" s="13" t="s">
        <v>21</v>
      </c>
      <c r="AW150" s="13" t="s">
        <v>38</v>
      </c>
      <c r="AX150" s="13" t="s">
        <v>81</v>
      </c>
      <c r="AY150" s="264" t="s">
        <v>159</v>
      </c>
    </row>
    <row r="151" s="13" customFormat="1">
      <c r="A151" s="13"/>
      <c r="B151" s="254"/>
      <c r="C151" s="255"/>
      <c r="D151" s="250" t="s">
        <v>193</v>
      </c>
      <c r="E151" s="256" t="s">
        <v>1</v>
      </c>
      <c r="F151" s="257" t="s">
        <v>1054</v>
      </c>
      <c r="G151" s="255"/>
      <c r="H151" s="258">
        <v>-1.73</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193</v>
      </c>
      <c r="AU151" s="264" t="s">
        <v>21</v>
      </c>
      <c r="AV151" s="13" t="s">
        <v>21</v>
      </c>
      <c r="AW151" s="13" t="s">
        <v>38</v>
      </c>
      <c r="AX151" s="13" t="s">
        <v>81</v>
      </c>
      <c r="AY151" s="264" t="s">
        <v>159</v>
      </c>
    </row>
    <row r="152" s="2" customFormat="1" ht="16.5" customHeight="1">
      <c r="A152" s="38"/>
      <c r="B152" s="39"/>
      <c r="C152" s="276" t="s">
        <v>8</v>
      </c>
      <c r="D152" s="276" t="s">
        <v>288</v>
      </c>
      <c r="E152" s="277" t="s">
        <v>289</v>
      </c>
      <c r="F152" s="278" t="s">
        <v>290</v>
      </c>
      <c r="G152" s="279" t="s">
        <v>291</v>
      </c>
      <c r="H152" s="280">
        <v>32.524000000000001</v>
      </c>
      <c r="I152" s="281"/>
      <c r="J152" s="282">
        <f>ROUND(I152*H152,2)</f>
        <v>0</v>
      </c>
      <c r="K152" s="283"/>
      <c r="L152" s="284"/>
      <c r="M152" s="285" t="s">
        <v>1</v>
      </c>
      <c r="N152" s="286" t="s">
        <v>46</v>
      </c>
      <c r="O152" s="91"/>
      <c r="P152" s="246">
        <f>O152*H152</f>
        <v>0</v>
      </c>
      <c r="Q152" s="246">
        <v>1</v>
      </c>
      <c r="R152" s="246">
        <f>Q152*H152</f>
        <v>32.524000000000001</v>
      </c>
      <c r="S152" s="246">
        <v>0</v>
      </c>
      <c r="T152" s="247">
        <f>S152*H152</f>
        <v>0</v>
      </c>
      <c r="U152" s="38"/>
      <c r="V152" s="38"/>
      <c r="W152" s="38"/>
      <c r="X152" s="38"/>
      <c r="Y152" s="38"/>
      <c r="Z152" s="38"/>
      <c r="AA152" s="38"/>
      <c r="AB152" s="38"/>
      <c r="AC152" s="38"/>
      <c r="AD152" s="38"/>
      <c r="AE152" s="38"/>
      <c r="AR152" s="248" t="s">
        <v>201</v>
      </c>
      <c r="AT152" s="248" t="s">
        <v>288</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1055</v>
      </c>
    </row>
    <row r="153" s="13" customFormat="1">
      <c r="A153" s="13"/>
      <c r="B153" s="254"/>
      <c r="C153" s="255"/>
      <c r="D153" s="250" t="s">
        <v>193</v>
      </c>
      <c r="E153" s="255"/>
      <c r="F153" s="257" t="s">
        <v>1056</v>
      </c>
      <c r="G153" s="255"/>
      <c r="H153" s="258">
        <v>32.524000000000001</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193</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SUM(P155:P159)</f>
        <v>0</v>
      </c>
      <c r="Q154" s="228"/>
      <c r="R154" s="229">
        <f>SUM(R155:R159)</f>
        <v>18.55664136</v>
      </c>
      <c r="S154" s="228"/>
      <c r="T154" s="230">
        <f>SUM(T155:T159)</f>
        <v>0</v>
      </c>
      <c r="U154" s="12"/>
      <c r="V154" s="12"/>
      <c r="W154" s="12"/>
      <c r="X154" s="12"/>
      <c r="Y154" s="12"/>
      <c r="Z154" s="12"/>
      <c r="AA154" s="12"/>
      <c r="AB154" s="12"/>
      <c r="AC154" s="12"/>
      <c r="AD154" s="12"/>
      <c r="AE154" s="12"/>
      <c r="AR154" s="231" t="s">
        <v>89</v>
      </c>
      <c r="AT154" s="232" t="s">
        <v>80</v>
      </c>
      <c r="AU154" s="232" t="s">
        <v>89</v>
      </c>
      <c r="AY154" s="231" t="s">
        <v>159</v>
      </c>
      <c r="BK154" s="233">
        <f>SUM(BK155:BK159)</f>
        <v>0</v>
      </c>
    </row>
    <row r="155" s="2" customFormat="1" ht="24" customHeight="1">
      <c r="A155" s="38"/>
      <c r="B155" s="39"/>
      <c r="C155" s="236" t="s">
        <v>249</v>
      </c>
      <c r="D155" s="236" t="s">
        <v>161</v>
      </c>
      <c r="E155" s="237" t="s">
        <v>651</v>
      </c>
      <c r="F155" s="238" t="s">
        <v>652</v>
      </c>
      <c r="G155" s="239" t="s">
        <v>204</v>
      </c>
      <c r="H155" s="240">
        <v>9.7680000000000007</v>
      </c>
      <c r="I155" s="241"/>
      <c r="J155" s="242">
        <f>ROUND(I155*H155,2)</f>
        <v>0</v>
      </c>
      <c r="K155" s="243"/>
      <c r="L155" s="44"/>
      <c r="M155" s="244" t="s">
        <v>1</v>
      </c>
      <c r="N155" s="245" t="s">
        <v>46</v>
      </c>
      <c r="O155" s="91"/>
      <c r="P155" s="246">
        <f>O155*H155</f>
        <v>0</v>
      </c>
      <c r="Q155" s="246">
        <v>1.8907700000000001</v>
      </c>
      <c r="R155" s="246">
        <f>Q155*H155</f>
        <v>18.469041360000002</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1057</v>
      </c>
    </row>
    <row r="156" s="13" customFormat="1">
      <c r="A156" s="13"/>
      <c r="B156" s="254"/>
      <c r="C156" s="255"/>
      <c r="D156" s="250" t="s">
        <v>193</v>
      </c>
      <c r="E156" s="256" t="s">
        <v>1</v>
      </c>
      <c r="F156" s="257" t="s">
        <v>1058</v>
      </c>
      <c r="G156" s="255"/>
      <c r="H156" s="258">
        <v>2.7679999999999998</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193</v>
      </c>
      <c r="AU156" s="264" t="s">
        <v>21</v>
      </c>
      <c r="AV156" s="13" t="s">
        <v>21</v>
      </c>
      <c r="AW156" s="13" t="s">
        <v>38</v>
      </c>
      <c r="AX156" s="13" t="s">
        <v>81</v>
      </c>
      <c r="AY156" s="264" t="s">
        <v>159</v>
      </c>
    </row>
    <row r="157" s="13" customFormat="1">
      <c r="A157" s="13"/>
      <c r="B157" s="254"/>
      <c r="C157" s="255"/>
      <c r="D157" s="250" t="s">
        <v>193</v>
      </c>
      <c r="E157" s="256" t="s">
        <v>1</v>
      </c>
      <c r="F157" s="257" t="s">
        <v>1059</v>
      </c>
      <c r="G157" s="255"/>
      <c r="H157" s="258">
        <v>7</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193</v>
      </c>
      <c r="AU157" s="264" t="s">
        <v>21</v>
      </c>
      <c r="AV157" s="13" t="s">
        <v>21</v>
      </c>
      <c r="AW157" s="13" t="s">
        <v>38</v>
      </c>
      <c r="AX157" s="13" t="s">
        <v>81</v>
      </c>
      <c r="AY157" s="264" t="s">
        <v>159</v>
      </c>
    </row>
    <row r="158" s="2" customFormat="1" ht="16.5" customHeight="1">
      <c r="A158" s="38"/>
      <c r="B158" s="39"/>
      <c r="C158" s="236" t="s">
        <v>253</v>
      </c>
      <c r="D158" s="236" t="s">
        <v>161</v>
      </c>
      <c r="E158" s="237" t="s">
        <v>727</v>
      </c>
      <c r="F158" s="238" t="s">
        <v>728</v>
      </c>
      <c r="G158" s="239" t="s">
        <v>176</v>
      </c>
      <c r="H158" s="240">
        <v>1</v>
      </c>
      <c r="I158" s="241"/>
      <c r="J158" s="242">
        <f>ROUND(I158*H158,2)</f>
        <v>0</v>
      </c>
      <c r="K158" s="243"/>
      <c r="L158" s="44"/>
      <c r="M158" s="244" t="s">
        <v>1</v>
      </c>
      <c r="N158" s="245" t="s">
        <v>46</v>
      </c>
      <c r="O158" s="91"/>
      <c r="P158" s="246">
        <f>O158*H158</f>
        <v>0</v>
      </c>
      <c r="Q158" s="246">
        <v>0.0066</v>
      </c>
      <c r="R158" s="246">
        <f>Q158*H158</f>
        <v>0.0066</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1060</v>
      </c>
    </row>
    <row r="159" s="2" customFormat="1" ht="24" customHeight="1">
      <c r="A159" s="38"/>
      <c r="B159" s="39"/>
      <c r="C159" s="276" t="s">
        <v>258</v>
      </c>
      <c r="D159" s="276" t="s">
        <v>288</v>
      </c>
      <c r="E159" s="277" t="s">
        <v>736</v>
      </c>
      <c r="F159" s="278" t="s">
        <v>737</v>
      </c>
      <c r="G159" s="279" t="s">
        <v>176</v>
      </c>
      <c r="H159" s="280">
        <v>1</v>
      </c>
      <c r="I159" s="281"/>
      <c r="J159" s="282">
        <f>ROUND(I159*H159,2)</f>
        <v>0</v>
      </c>
      <c r="K159" s="283"/>
      <c r="L159" s="284"/>
      <c r="M159" s="285" t="s">
        <v>1</v>
      </c>
      <c r="N159" s="286" t="s">
        <v>46</v>
      </c>
      <c r="O159" s="91"/>
      <c r="P159" s="246">
        <f>O159*H159</f>
        <v>0</v>
      </c>
      <c r="Q159" s="246">
        <v>0.081000000000000003</v>
      </c>
      <c r="R159" s="246">
        <f>Q159*H159</f>
        <v>0.081000000000000003</v>
      </c>
      <c r="S159" s="246">
        <v>0</v>
      </c>
      <c r="T159" s="247">
        <f>S159*H159</f>
        <v>0</v>
      </c>
      <c r="U159" s="38"/>
      <c r="V159" s="38"/>
      <c r="W159" s="38"/>
      <c r="X159" s="38"/>
      <c r="Y159" s="38"/>
      <c r="Z159" s="38"/>
      <c r="AA159" s="38"/>
      <c r="AB159" s="38"/>
      <c r="AC159" s="38"/>
      <c r="AD159" s="38"/>
      <c r="AE159" s="38"/>
      <c r="AR159" s="248" t="s">
        <v>201</v>
      </c>
      <c r="AT159" s="248" t="s">
        <v>288</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1061</v>
      </c>
    </row>
    <row r="160" s="12" customFormat="1" ht="22.8" customHeight="1">
      <c r="A160" s="12"/>
      <c r="B160" s="220"/>
      <c r="C160" s="221"/>
      <c r="D160" s="222" t="s">
        <v>80</v>
      </c>
      <c r="E160" s="234" t="s">
        <v>201</v>
      </c>
      <c r="F160" s="234" t="s">
        <v>655</v>
      </c>
      <c r="G160" s="221"/>
      <c r="H160" s="221"/>
      <c r="I160" s="224"/>
      <c r="J160" s="235">
        <f>BK160</f>
        <v>0</v>
      </c>
      <c r="K160" s="221"/>
      <c r="L160" s="226"/>
      <c r="M160" s="227"/>
      <c r="N160" s="228"/>
      <c r="O160" s="228"/>
      <c r="P160" s="229">
        <f>P161+SUM(P162:P184)</f>
        <v>0</v>
      </c>
      <c r="Q160" s="228"/>
      <c r="R160" s="229">
        <f>R161+SUM(R162:R184)</f>
        <v>21.379146000000002</v>
      </c>
      <c r="S160" s="228"/>
      <c r="T160" s="230">
        <f>T161+SUM(T162:T184)</f>
        <v>0</v>
      </c>
      <c r="U160" s="12"/>
      <c r="V160" s="12"/>
      <c r="W160" s="12"/>
      <c r="X160" s="12"/>
      <c r="Y160" s="12"/>
      <c r="Z160" s="12"/>
      <c r="AA160" s="12"/>
      <c r="AB160" s="12"/>
      <c r="AC160" s="12"/>
      <c r="AD160" s="12"/>
      <c r="AE160" s="12"/>
      <c r="AR160" s="231" t="s">
        <v>89</v>
      </c>
      <c r="AT160" s="232" t="s">
        <v>80</v>
      </c>
      <c r="AU160" s="232" t="s">
        <v>89</v>
      </c>
      <c r="AY160" s="231" t="s">
        <v>159</v>
      </c>
      <c r="BK160" s="233">
        <f>BK161+SUM(BK162:BK184)</f>
        <v>0</v>
      </c>
    </row>
    <row r="161" s="2" customFormat="1" ht="16.5" customHeight="1">
      <c r="A161" s="38"/>
      <c r="B161" s="39"/>
      <c r="C161" s="236" t="s">
        <v>262</v>
      </c>
      <c r="D161" s="236" t="s">
        <v>161</v>
      </c>
      <c r="E161" s="237" t="s">
        <v>1062</v>
      </c>
      <c r="F161" s="238" t="s">
        <v>1063</v>
      </c>
      <c r="G161" s="239" t="s">
        <v>176</v>
      </c>
      <c r="H161" s="240">
        <v>1</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1064</v>
      </c>
    </row>
    <row r="162" s="2" customFormat="1" ht="16.5" customHeight="1">
      <c r="A162" s="38"/>
      <c r="B162" s="39"/>
      <c r="C162" s="236" t="s">
        <v>266</v>
      </c>
      <c r="D162" s="236" t="s">
        <v>161</v>
      </c>
      <c r="E162" s="237" t="s">
        <v>1065</v>
      </c>
      <c r="F162" s="238" t="s">
        <v>1066</v>
      </c>
      <c r="G162" s="239" t="s">
        <v>176</v>
      </c>
      <c r="H162" s="240">
        <v>1</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1067</v>
      </c>
    </row>
    <row r="163" s="2" customFormat="1" ht="16.5" customHeight="1">
      <c r="A163" s="38"/>
      <c r="B163" s="39"/>
      <c r="C163" s="276" t="s">
        <v>7</v>
      </c>
      <c r="D163" s="276" t="s">
        <v>288</v>
      </c>
      <c r="E163" s="277" t="s">
        <v>1068</v>
      </c>
      <c r="F163" s="278" t="s">
        <v>1069</v>
      </c>
      <c r="G163" s="279" t="s">
        <v>176</v>
      </c>
      <c r="H163" s="280">
        <v>1</v>
      </c>
      <c r="I163" s="281"/>
      <c r="J163" s="282">
        <f>ROUND(I163*H163,2)</f>
        <v>0</v>
      </c>
      <c r="K163" s="283"/>
      <c r="L163" s="284"/>
      <c r="M163" s="285" t="s">
        <v>1</v>
      </c>
      <c r="N163" s="286"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201</v>
      </c>
      <c r="AT163" s="248" t="s">
        <v>288</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1070</v>
      </c>
    </row>
    <row r="164" s="2" customFormat="1" ht="16.5" customHeight="1">
      <c r="A164" s="38"/>
      <c r="B164" s="39"/>
      <c r="C164" s="276" t="s">
        <v>276</v>
      </c>
      <c r="D164" s="276" t="s">
        <v>288</v>
      </c>
      <c r="E164" s="277" t="s">
        <v>1071</v>
      </c>
      <c r="F164" s="278" t="s">
        <v>1072</v>
      </c>
      <c r="G164" s="279" t="s">
        <v>176</v>
      </c>
      <c r="H164" s="280">
        <v>2</v>
      </c>
      <c r="I164" s="281"/>
      <c r="J164" s="282">
        <f>ROUND(I164*H164,2)</f>
        <v>0</v>
      </c>
      <c r="K164" s="283"/>
      <c r="L164" s="284"/>
      <c r="M164" s="285" t="s">
        <v>1</v>
      </c>
      <c r="N164" s="286"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201</v>
      </c>
      <c r="AT164" s="248" t="s">
        <v>288</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1073</v>
      </c>
    </row>
    <row r="165" s="2" customFormat="1" ht="24" customHeight="1">
      <c r="A165" s="38"/>
      <c r="B165" s="39"/>
      <c r="C165" s="236" t="s">
        <v>282</v>
      </c>
      <c r="D165" s="236" t="s">
        <v>161</v>
      </c>
      <c r="E165" s="237" t="s">
        <v>752</v>
      </c>
      <c r="F165" s="238" t="s">
        <v>753</v>
      </c>
      <c r="G165" s="239" t="s">
        <v>229</v>
      </c>
      <c r="H165" s="240">
        <v>34.600000000000001</v>
      </c>
      <c r="I165" s="241"/>
      <c r="J165" s="242">
        <f>ROUND(I165*H165,2)</f>
        <v>0</v>
      </c>
      <c r="K165" s="243"/>
      <c r="L165" s="44"/>
      <c r="M165" s="244" t="s">
        <v>1</v>
      </c>
      <c r="N165" s="245" t="s">
        <v>46</v>
      </c>
      <c r="O165" s="91"/>
      <c r="P165" s="246">
        <f>O165*H165</f>
        <v>0</v>
      </c>
      <c r="Q165" s="246">
        <v>2.0000000000000002E-05</v>
      </c>
      <c r="R165" s="246">
        <f>Q165*H165</f>
        <v>0.00069200000000000012</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1074</v>
      </c>
    </row>
    <row r="166" s="2" customFormat="1" ht="24" customHeight="1">
      <c r="A166" s="38"/>
      <c r="B166" s="39"/>
      <c r="C166" s="276" t="s">
        <v>287</v>
      </c>
      <c r="D166" s="276" t="s">
        <v>288</v>
      </c>
      <c r="E166" s="277" t="s">
        <v>755</v>
      </c>
      <c r="F166" s="278" t="s">
        <v>756</v>
      </c>
      <c r="G166" s="279" t="s">
        <v>176</v>
      </c>
      <c r="H166" s="280">
        <v>7.7000000000000002</v>
      </c>
      <c r="I166" s="281"/>
      <c r="J166" s="282">
        <f>ROUND(I166*H166,2)</f>
        <v>0</v>
      </c>
      <c r="K166" s="283"/>
      <c r="L166" s="284"/>
      <c r="M166" s="285" t="s">
        <v>1</v>
      </c>
      <c r="N166" s="286" t="s">
        <v>46</v>
      </c>
      <c r="O166" s="91"/>
      <c r="P166" s="246">
        <f>O166*H166</f>
        <v>0</v>
      </c>
      <c r="Q166" s="246">
        <v>0.025600000000000001</v>
      </c>
      <c r="R166" s="246">
        <f>Q166*H166</f>
        <v>0.19712000000000002</v>
      </c>
      <c r="S166" s="246">
        <v>0</v>
      </c>
      <c r="T166" s="247">
        <f>S166*H166</f>
        <v>0</v>
      </c>
      <c r="U166" s="38"/>
      <c r="V166" s="38"/>
      <c r="W166" s="38"/>
      <c r="X166" s="38"/>
      <c r="Y166" s="38"/>
      <c r="Z166" s="38"/>
      <c r="AA166" s="38"/>
      <c r="AB166" s="38"/>
      <c r="AC166" s="38"/>
      <c r="AD166" s="38"/>
      <c r="AE166" s="38"/>
      <c r="AR166" s="248" t="s">
        <v>201</v>
      </c>
      <c r="AT166" s="248" t="s">
        <v>288</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1075</v>
      </c>
    </row>
    <row r="167" s="13" customFormat="1">
      <c r="A167" s="13"/>
      <c r="B167" s="254"/>
      <c r="C167" s="255"/>
      <c r="D167" s="250" t="s">
        <v>193</v>
      </c>
      <c r="E167" s="255"/>
      <c r="F167" s="257" t="s">
        <v>1076</v>
      </c>
      <c r="G167" s="255"/>
      <c r="H167" s="258">
        <v>7.7000000000000002</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193</v>
      </c>
      <c r="AU167" s="264" t="s">
        <v>21</v>
      </c>
      <c r="AV167" s="13" t="s">
        <v>21</v>
      </c>
      <c r="AW167" s="13" t="s">
        <v>4</v>
      </c>
      <c r="AX167" s="13" t="s">
        <v>89</v>
      </c>
      <c r="AY167" s="264" t="s">
        <v>159</v>
      </c>
    </row>
    <row r="168" s="2" customFormat="1" ht="16.5" customHeight="1">
      <c r="A168" s="38"/>
      <c r="B168" s="39"/>
      <c r="C168" s="236" t="s">
        <v>295</v>
      </c>
      <c r="D168" s="236" t="s">
        <v>161</v>
      </c>
      <c r="E168" s="237" t="s">
        <v>771</v>
      </c>
      <c r="F168" s="238" t="s">
        <v>772</v>
      </c>
      <c r="G168" s="239" t="s">
        <v>229</v>
      </c>
      <c r="H168" s="240">
        <v>35</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1077</v>
      </c>
    </row>
    <row r="169" s="13" customFormat="1">
      <c r="A169" s="13"/>
      <c r="B169" s="254"/>
      <c r="C169" s="255"/>
      <c r="D169" s="250" t="s">
        <v>193</v>
      </c>
      <c r="E169" s="256" t="s">
        <v>1</v>
      </c>
      <c r="F169" s="257" t="s">
        <v>347</v>
      </c>
      <c r="G169" s="255"/>
      <c r="H169" s="258">
        <v>35</v>
      </c>
      <c r="I169" s="259"/>
      <c r="J169" s="255"/>
      <c r="K169" s="255"/>
      <c r="L169" s="260"/>
      <c r="M169" s="261"/>
      <c r="N169" s="262"/>
      <c r="O169" s="262"/>
      <c r="P169" s="262"/>
      <c r="Q169" s="262"/>
      <c r="R169" s="262"/>
      <c r="S169" s="262"/>
      <c r="T169" s="263"/>
      <c r="U169" s="13"/>
      <c r="V169" s="13"/>
      <c r="W169" s="13"/>
      <c r="X169" s="13"/>
      <c r="Y169" s="13"/>
      <c r="Z169" s="13"/>
      <c r="AA169" s="13"/>
      <c r="AB169" s="13"/>
      <c r="AC169" s="13"/>
      <c r="AD169" s="13"/>
      <c r="AE169" s="13"/>
      <c r="AT169" s="264" t="s">
        <v>193</v>
      </c>
      <c r="AU169" s="264" t="s">
        <v>21</v>
      </c>
      <c r="AV169" s="13" t="s">
        <v>21</v>
      </c>
      <c r="AW169" s="13" t="s">
        <v>38</v>
      </c>
      <c r="AX169" s="13" t="s">
        <v>81</v>
      </c>
      <c r="AY169" s="264" t="s">
        <v>159</v>
      </c>
    </row>
    <row r="170" s="14" customFormat="1">
      <c r="A170" s="14"/>
      <c r="B170" s="265"/>
      <c r="C170" s="266"/>
      <c r="D170" s="250" t="s">
        <v>193</v>
      </c>
      <c r="E170" s="267" t="s">
        <v>1</v>
      </c>
      <c r="F170" s="268" t="s">
        <v>195</v>
      </c>
      <c r="G170" s="266"/>
      <c r="H170" s="269">
        <v>35</v>
      </c>
      <c r="I170" s="270"/>
      <c r="J170" s="266"/>
      <c r="K170" s="266"/>
      <c r="L170" s="271"/>
      <c r="M170" s="272"/>
      <c r="N170" s="273"/>
      <c r="O170" s="273"/>
      <c r="P170" s="273"/>
      <c r="Q170" s="273"/>
      <c r="R170" s="273"/>
      <c r="S170" s="273"/>
      <c r="T170" s="274"/>
      <c r="U170" s="14"/>
      <c r="V170" s="14"/>
      <c r="W170" s="14"/>
      <c r="X170" s="14"/>
      <c r="Y170" s="14"/>
      <c r="Z170" s="14"/>
      <c r="AA170" s="14"/>
      <c r="AB170" s="14"/>
      <c r="AC170" s="14"/>
      <c r="AD170" s="14"/>
      <c r="AE170" s="14"/>
      <c r="AT170" s="275" t="s">
        <v>193</v>
      </c>
      <c r="AU170" s="275" t="s">
        <v>21</v>
      </c>
      <c r="AV170" s="14" t="s">
        <v>165</v>
      </c>
      <c r="AW170" s="14" t="s">
        <v>38</v>
      </c>
      <c r="AX170" s="14" t="s">
        <v>89</v>
      </c>
      <c r="AY170" s="275" t="s">
        <v>159</v>
      </c>
    </row>
    <row r="171" s="2" customFormat="1" ht="16.5" customHeight="1">
      <c r="A171" s="38"/>
      <c r="B171" s="39"/>
      <c r="C171" s="236" t="s">
        <v>299</v>
      </c>
      <c r="D171" s="236" t="s">
        <v>161</v>
      </c>
      <c r="E171" s="237" t="s">
        <v>775</v>
      </c>
      <c r="F171" s="238" t="s">
        <v>776</v>
      </c>
      <c r="G171" s="239" t="s">
        <v>176</v>
      </c>
      <c r="H171" s="240">
        <v>6</v>
      </c>
      <c r="I171" s="241"/>
      <c r="J171" s="242">
        <f>ROUND(I171*H171,2)</f>
        <v>0</v>
      </c>
      <c r="K171" s="243"/>
      <c r="L171" s="44"/>
      <c r="M171" s="244" t="s">
        <v>1</v>
      </c>
      <c r="N171" s="245" t="s">
        <v>46</v>
      </c>
      <c r="O171" s="91"/>
      <c r="P171" s="246">
        <f>O171*H171</f>
        <v>0</v>
      </c>
      <c r="Q171" s="246">
        <v>0.035729999999999998</v>
      </c>
      <c r="R171" s="246">
        <f>Q171*H171</f>
        <v>0.21437999999999999</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1078</v>
      </c>
    </row>
    <row r="172" s="2" customFormat="1" ht="24" customHeight="1">
      <c r="A172" s="38"/>
      <c r="B172" s="39"/>
      <c r="C172" s="236" t="s">
        <v>303</v>
      </c>
      <c r="D172" s="236" t="s">
        <v>161</v>
      </c>
      <c r="E172" s="237" t="s">
        <v>781</v>
      </c>
      <c r="F172" s="238" t="s">
        <v>782</v>
      </c>
      <c r="G172" s="239" t="s">
        <v>176</v>
      </c>
      <c r="H172" s="240">
        <v>2</v>
      </c>
      <c r="I172" s="241"/>
      <c r="J172" s="242">
        <f>ROUND(I172*H172,2)</f>
        <v>0</v>
      </c>
      <c r="K172" s="243"/>
      <c r="L172" s="44"/>
      <c r="M172" s="244" t="s">
        <v>1</v>
      </c>
      <c r="N172" s="245" t="s">
        <v>46</v>
      </c>
      <c r="O172" s="91"/>
      <c r="P172" s="246">
        <f>O172*H172</f>
        <v>0</v>
      </c>
      <c r="Q172" s="246">
        <v>2.1167600000000002</v>
      </c>
      <c r="R172" s="246">
        <f>Q172*H172</f>
        <v>4.2335200000000004</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1079</v>
      </c>
    </row>
    <row r="173" s="2" customFormat="1" ht="24" customHeight="1">
      <c r="A173" s="38"/>
      <c r="B173" s="39"/>
      <c r="C173" s="276" t="s">
        <v>307</v>
      </c>
      <c r="D173" s="276" t="s">
        <v>288</v>
      </c>
      <c r="E173" s="277" t="s">
        <v>784</v>
      </c>
      <c r="F173" s="278" t="s">
        <v>785</v>
      </c>
      <c r="G173" s="279" t="s">
        <v>176</v>
      </c>
      <c r="H173" s="280">
        <v>2</v>
      </c>
      <c r="I173" s="281"/>
      <c r="J173" s="282">
        <f>ROUND(I173*H173,2)</f>
        <v>0</v>
      </c>
      <c r="K173" s="283"/>
      <c r="L173" s="284"/>
      <c r="M173" s="285" t="s">
        <v>1</v>
      </c>
      <c r="N173" s="286" t="s">
        <v>46</v>
      </c>
      <c r="O173" s="91"/>
      <c r="P173" s="246">
        <f>O173*H173</f>
        <v>0</v>
      </c>
      <c r="Q173" s="246">
        <v>0.58499999999999996</v>
      </c>
      <c r="R173" s="246">
        <f>Q173*H173</f>
        <v>1.1699999999999999</v>
      </c>
      <c r="S173" s="246">
        <v>0</v>
      </c>
      <c r="T173" s="247">
        <f>S173*H173</f>
        <v>0</v>
      </c>
      <c r="U173" s="38"/>
      <c r="V173" s="38"/>
      <c r="W173" s="38"/>
      <c r="X173" s="38"/>
      <c r="Y173" s="38"/>
      <c r="Z173" s="38"/>
      <c r="AA173" s="38"/>
      <c r="AB173" s="38"/>
      <c r="AC173" s="38"/>
      <c r="AD173" s="38"/>
      <c r="AE173" s="38"/>
      <c r="AR173" s="248" t="s">
        <v>786</v>
      </c>
      <c r="AT173" s="248" t="s">
        <v>288</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786</v>
      </c>
      <c r="BM173" s="248" t="s">
        <v>1080</v>
      </c>
    </row>
    <row r="174" s="13" customFormat="1">
      <c r="A174" s="13"/>
      <c r="B174" s="254"/>
      <c r="C174" s="255"/>
      <c r="D174" s="250" t="s">
        <v>193</v>
      </c>
      <c r="E174" s="255"/>
      <c r="F174" s="257" t="s">
        <v>914</v>
      </c>
      <c r="G174" s="255"/>
      <c r="H174" s="258">
        <v>2</v>
      </c>
      <c r="I174" s="259"/>
      <c r="J174" s="255"/>
      <c r="K174" s="255"/>
      <c r="L174" s="260"/>
      <c r="M174" s="261"/>
      <c r="N174" s="262"/>
      <c r="O174" s="262"/>
      <c r="P174" s="262"/>
      <c r="Q174" s="262"/>
      <c r="R174" s="262"/>
      <c r="S174" s="262"/>
      <c r="T174" s="263"/>
      <c r="U174" s="13"/>
      <c r="V174" s="13"/>
      <c r="W174" s="13"/>
      <c r="X174" s="13"/>
      <c r="Y174" s="13"/>
      <c r="Z174" s="13"/>
      <c r="AA174" s="13"/>
      <c r="AB174" s="13"/>
      <c r="AC174" s="13"/>
      <c r="AD174" s="13"/>
      <c r="AE174" s="13"/>
      <c r="AT174" s="264" t="s">
        <v>193</v>
      </c>
      <c r="AU174" s="264" t="s">
        <v>21</v>
      </c>
      <c r="AV174" s="13" t="s">
        <v>21</v>
      </c>
      <c r="AW174" s="13" t="s">
        <v>4</v>
      </c>
      <c r="AX174" s="13" t="s">
        <v>89</v>
      </c>
      <c r="AY174" s="264" t="s">
        <v>159</v>
      </c>
    </row>
    <row r="175" s="2" customFormat="1" ht="24" customHeight="1">
      <c r="A175" s="38"/>
      <c r="B175" s="39"/>
      <c r="C175" s="276" t="s">
        <v>311</v>
      </c>
      <c r="D175" s="276" t="s">
        <v>288</v>
      </c>
      <c r="E175" s="277" t="s">
        <v>792</v>
      </c>
      <c r="F175" s="278" t="s">
        <v>793</v>
      </c>
      <c r="G175" s="279" t="s">
        <v>176</v>
      </c>
      <c r="H175" s="280">
        <v>2</v>
      </c>
      <c r="I175" s="281"/>
      <c r="J175" s="282">
        <f>ROUND(I175*H175,2)</f>
        <v>0</v>
      </c>
      <c r="K175" s="283"/>
      <c r="L175" s="284"/>
      <c r="M175" s="285" t="s">
        <v>1</v>
      </c>
      <c r="N175" s="286" t="s">
        <v>46</v>
      </c>
      <c r="O175" s="91"/>
      <c r="P175" s="246">
        <f>O175*H175</f>
        <v>0</v>
      </c>
      <c r="Q175" s="246">
        <v>0.50600000000000001</v>
      </c>
      <c r="R175" s="246">
        <f>Q175*H175</f>
        <v>1.012</v>
      </c>
      <c r="S175" s="246">
        <v>0</v>
      </c>
      <c r="T175" s="247">
        <f>S175*H175</f>
        <v>0</v>
      </c>
      <c r="U175" s="38"/>
      <c r="V175" s="38"/>
      <c r="W175" s="38"/>
      <c r="X175" s="38"/>
      <c r="Y175" s="38"/>
      <c r="Z175" s="38"/>
      <c r="AA175" s="38"/>
      <c r="AB175" s="38"/>
      <c r="AC175" s="38"/>
      <c r="AD175" s="38"/>
      <c r="AE175" s="38"/>
      <c r="AR175" s="248" t="s">
        <v>786</v>
      </c>
      <c r="AT175" s="248" t="s">
        <v>288</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786</v>
      </c>
      <c r="BM175" s="248" t="s">
        <v>1081</v>
      </c>
    </row>
    <row r="176" s="2" customFormat="1" ht="24" customHeight="1">
      <c r="A176" s="38"/>
      <c r="B176" s="39"/>
      <c r="C176" s="276" t="s">
        <v>318</v>
      </c>
      <c r="D176" s="276" t="s">
        <v>288</v>
      </c>
      <c r="E176" s="277" t="s">
        <v>1082</v>
      </c>
      <c r="F176" s="278" t="s">
        <v>1083</v>
      </c>
      <c r="G176" s="279" t="s">
        <v>176</v>
      </c>
      <c r="H176" s="280">
        <v>2</v>
      </c>
      <c r="I176" s="281"/>
      <c r="J176" s="282">
        <f>ROUND(I176*H176,2)</f>
        <v>0</v>
      </c>
      <c r="K176" s="283"/>
      <c r="L176" s="284"/>
      <c r="M176" s="285" t="s">
        <v>1</v>
      </c>
      <c r="N176" s="286" t="s">
        <v>46</v>
      </c>
      <c r="O176" s="91"/>
      <c r="P176" s="246">
        <f>O176*H176</f>
        <v>0</v>
      </c>
      <c r="Q176" s="246">
        <v>1.0129999999999999</v>
      </c>
      <c r="R176" s="246">
        <f>Q176*H176</f>
        <v>2.0259999999999998</v>
      </c>
      <c r="S176" s="246">
        <v>0</v>
      </c>
      <c r="T176" s="247">
        <f>S176*H176</f>
        <v>0</v>
      </c>
      <c r="U176" s="38"/>
      <c r="V176" s="38"/>
      <c r="W176" s="38"/>
      <c r="X176" s="38"/>
      <c r="Y176" s="38"/>
      <c r="Z176" s="38"/>
      <c r="AA176" s="38"/>
      <c r="AB176" s="38"/>
      <c r="AC176" s="38"/>
      <c r="AD176" s="38"/>
      <c r="AE176" s="38"/>
      <c r="AR176" s="248" t="s">
        <v>786</v>
      </c>
      <c r="AT176" s="248" t="s">
        <v>288</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786</v>
      </c>
      <c r="BM176" s="248" t="s">
        <v>1084</v>
      </c>
    </row>
    <row r="177" s="2" customFormat="1" ht="16.5" customHeight="1">
      <c r="A177" s="38"/>
      <c r="B177" s="39"/>
      <c r="C177" s="276" t="s">
        <v>324</v>
      </c>
      <c r="D177" s="276" t="s">
        <v>288</v>
      </c>
      <c r="E177" s="277" t="s">
        <v>795</v>
      </c>
      <c r="F177" s="278" t="s">
        <v>796</v>
      </c>
      <c r="G177" s="279" t="s">
        <v>176</v>
      </c>
      <c r="H177" s="280">
        <v>2</v>
      </c>
      <c r="I177" s="281"/>
      <c r="J177" s="282">
        <f>ROUND(I177*H177,2)</f>
        <v>0</v>
      </c>
      <c r="K177" s="283"/>
      <c r="L177" s="284"/>
      <c r="M177" s="285" t="s">
        <v>1</v>
      </c>
      <c r="N177" s="286" t="s">
        <v>46</v>
      </c>
      <c r="O177" s="91"/>
      <c r="P177" s="246">
        <f>O177*H177</f>
        <v>0</v>
      </c>
      <c r="Q177" s="246">
        <v>1.363</v>
      </c>
      <c r="R177" s="246">
        <f>Q177*H177</f>
        <v>2.726</v>
      </c>
      <c r="S177" s="246">
        <v>0</v>
      </c>
      <c r="T177" s="247">
        <f>S177*H177</f>
        <v>0</v>
      </c>
      <c r="U177" s="38"/>
      <c r="V177" s="38"/>
      <c r="W177" s="38"/>
      <c r="X177" s="38"/>
      <c r="Y177" s="38"/>
      <c r="Z177" s="38"/>
      <c r="AA177" s="38"/>
      <c r="AB177" s="38"/>
      <c r="AC177" s="38"/>
      <c r="AD177" s="38"/>
      <c r="AE177" s="38"/>
      <c r="AR177" s="248" t="s">
        <v>786</v>
      </c>
      <c r="AT177" s="248" t="s">
        <v>288</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786</v>
      </c>
      <c r="BM177" s="248" t="s">
        <v>1085</v>
      </c>
    </row>
    <row r="178" s="2" customFormat="1" ht="16.5" customHeight="1">
      <c r="A178" s="38"/>
      <c r="B178" s="39"/>
      <c r="C178" s="276" t="s">
        <v>330</v>
      </c>
      <c r="D178" s="276" t="s">
        <v>288</v>
      </c>
      <c r="E178" s="277" t="s">
        <v>798</v>
      </c>
      <c r="F178" s="278" t="s">
        <v>799</v>
      </c>
      <c r="G178" s="279" t="s">
        <v>176</v>
      </c>
      <c r="H178" s="280">
        <v>6</v>
      </c>
      <c r="I178" s="281"/>
      <c r="J178" s="282">
        <f>ROUND(I178*H178,2)</f>
        <v>0</v>
      </c>
      <c r="K178" s="283"/>
      <c r="L178" s="284"/>
      <c r="M178" s="285" t="s">
        <v>1</v>
      </c>
      <c r="N178" s="286" t="s">
        <v>46</v>
      </c>
      <c r="O178" s="91"/>
      <c r="P178" s="246">
        <f>O178*H178</f>
        <v>0</v>
      </c>
      <c r="Q178" s="246">
        <v>1.3500000000000001</v>
      </c>
      <c r="R178" s="246">
        <f>Q178*H178</f>
        <v>8.1000000000000014</v>
      </c>
      <c r="S178" s="246">
        <v>0</v>
      </c>
      <c r="T178" s="247">
        <f>S178*H178</f>
        <v>0</v>
      </c>
      <c r="U178" s="38"/>
      <c r="V178" s="38"/>
      <c r="W178" s="38"/>
      <c r="X178" s="38"/>
      <c r="Y178" s="38"/>
      <c r="Z178" s="38"/>
      <c r="AA178" s="38"/>
      <c r="AB178" s="38"/>
      <c r="AC178" s="38"/>
      <c r="AD178" s="38"/>
      <c r="AE178" s="38"/>
      <c r="AR178" s="248" t="s">
        <v>786</v>
      </c>
      <c r="AT178" s="248" t="s">
        <v>288</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786</v>
      </c>
      <c r="BM178" s="248" t="s">
        <v>1086</v>
      </c>
    </row>
    <row r="179" s="2" customFormat="1" ht="16.5" customHeight="1">
      <c r="A179" s="38"/>
      <c r="B179" s="39"/>
      <c r="C179" s="236" t="s">
        <v>335</v>
      </c>
      <c r="D179" s="236" t="s">
        <v>161</v>
      </c>
      <c r="E179" s="237" t="s">
        <v>801</v>
      </c>
      <c r="F179" s="238" t="s">
        <v>802</v>
      </c>
      <c r="G179" s="239" t="s">
        <v>176</v>
      </c>
      <c r="H179" s="240">
        <v>6</v>
      </c>
      <c r="I179" s="241"/>
      <c r="J179" s="242">
        <f>ROUND(I179*H179,2)</f>
        <v>0</v>
      </c>
      <c r="K179" s="243"/>
      <c r="L179" s="44"/>
      <c r="M179" s="244" t="s">
        <v>1</v>
      </c>
      <c r="N179" s="245" t="s">
        <v>46</v>
      </c>
      <c r="O179" s="91"/>
      <c r="P179" s="246">
        <f>O179*H179</f>
        <v>0</v>
      </c>
      <c r="Q179" s="246">
        <v>0.14494000000000001</v>
      </c>
      <c r="R179" s="246">
        <f>Q179*H179</f>
        <v>0.86964000000000008</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1087</v>
      </c>
    </row>
    <row r="180" s="2" customFormat="1" ht="24" customHeight="1">
      <c r="A180" s="38"/>
      <c r="B180" s="39"/>
      <c r="C180" s="236" t="s">
        <v>342</v>
      </c>
      <c r="D180" s="236" t="s">
        <v>161</v>
      </c>
      <c r="E180" s="237" t="s">
        <v>919</v>
      </c>
      <c r="F180" s="238" t="s">
        <v>1088</v>
      </c>
      <c r="G180" s="239" t="s">
        <v>176</v>
      </c>
      <c r="H180" s="240">
        <v>2</v>
      </c>
      <c r="I180" s="241"/>
      <c r="J180" s="242">
        <f>ROUND(I180*H180,2)</f>
        <v>0</v>
      </c>
      <c r="K180" s="243"/>
      <c r="L180" s="44"/>
      <c r="M180" s="244" t="s">
        <v>1</v>
      </c>
      <c r="N180" s="245" t="s">
        <v>46</v>
      </c>
      <c r="O180" s="91"/>
      <c r="P180" s="246">
        <f>O180*H180</f>
        <v>0</v>
      </c>
      <c r="Q180" s="246">
        <v>0.21734000000000001</v>
      </c>
      <c r="R180" s="246">
        <f>Q180*H180</f>
        <v>0.43468000000000001</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1089</v>
      </c>
    </row>
    <row r="181" s="2" customFormat="1" ht="24" customHeight="1">
      <c r="A181" s="38"/>
      <c r="B181" s="39"/>
      <c r="C181" s="276" t="s">
        <v>347</v>
      </c>
      <c r="D181" s="276" t="s">
        <v>288</v>
      </c>
      <c r="E181" s="277" t="s">
        <v>922</v>
      </c>
      <c r="F181" s="278" t="s">
        <v>923</v>
      </c>
      <c r="G181" s="279" t="s">
        <v>176</v>
      </c>
      <c r="H181" s="280">
        <v>2</v>
      </c>
      <c r="I181" s="281"/>
      <c r="J181" s="282">
        <f>ROUND(I181*H181,2)</f>
        <v>0</v>
      </c>
      <c r="K181" s="283"/>
      <c r="L181" s="284"/>
      <c r="M181" s="285" t="s">
        <v>1</v>
      </c>
      <c r="N181" s="286" t="s">
        <v>46</v>
      </c>
      <c r="O181" s="91"/>
      <c r="P181" s="246">
        <f>O181*H181</f>
        <v>0</v>
      </c>
      <c r="Q181" s="246">
        <v>0.19600000000000001</v>
      </c>
      <c r="R181" s="246">
        <f>Q181*H181</f>
        <v>0.39200000000000002</v>
      </c>
      <c r="S181" s="246">
        <v>0</v>
      </c>
      <c r="T181" s="247">
        <f>S181*H181</f>
        <v>0</v>
      </c>
      <c r="U181" s="38"/>
      <c r="V181" s="38"/>
      <c r="W181" s="38"/>
      <c r="X181" s="38"/>
      <c r="Y181" s="38"/>
      <c r="Z181" s="38"/>
      <c r="AA181" s="38"/>
      <c r="AB181" s="38"/>
      <c r="AC181" s="38"/>
      <c r="AD181" s="38"/>
      <c r="AE181" s="38"/>
      <c r="AR181" s="248" t="s">
        <v>201</v>
      </c>
      <c r="AT181" s="248" t="s">
        <v>288</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1090</v>
      </c>
    </row>
    <row r="182" s="2" customFormat="1" ht="16.5" customHeight="1">
      <c r="A182" s="38"/>
      <c r="B182" s="39"/>
      <c r="C182" s="236" t="s">
        <v>351</v>
      </c>
      <c r="D182" s="236" t="s">
        <v>161</v>
      </c>
      <c r="E182" s="237" t="s">
        <v>687</v>
      </c>
      <c r="F182" s="238" t="s">
        <v>688</v>
      </c>
      <c r="G182" s="239" t="s">
        <v>229</v>
      </c>
      <c r="H182" s="240">
        <v>34.600000000000001</v>
      </c>
      <c r="I182" s="241"/>
      <c r="J182" s="242">
        <f>ROUND(I182*H182,2)</f>
        <v>0</v>
      </c>
      <c r="K182" s="243"/>
      <c r="L182" s="44"/>
      <c r="M182" s="244" t="s">
        <v>1</v>
      </c>
      <c r="N182" s="245" t="s">
        <v>46</v>
      </c>
      <c r="O182" s="91"/>
      <c r="P182" s="246">
        <f>O182*H182</f>
        <v>0</v>
      </c>
      <c r="Q182" s="246">
        <v>9.0000000000000006E-05</v>
      </c>
      <c r="R182" s="246">
        <f>Q182*H182</f>
        <v>0.0031140000000000004</v>
      </c>
      <c r="S182" s="246">
        <v>0</v>
      </c>
      <c r="T182" s="247">
        <f>S182*H182</f>
        <v>0</v>
      </c>
      <c r="U182" s="38"/>
      <c r="V182" s="38"/>
      <c r="W182" s="38"/>
      <c r="X182" s="38"/>
      <c r="Y182" s="38"/>
      <c r="Z182" s="38"/>
      <c r="AA182" s="38"/>
      <c r="AB182" s="38"/>
      <c r="AC182" s="38"/>
      <c r="AD182" s="38"/>
      <c r="AE182" s="38"/>
      <c r="AR182" s="248" t="s">
        <v>165</v>
      </c>
      <c r="AT182" s="248" t="s">
        <v>161</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1091</v>
      </c>
    </row>
    <row r="183" s="13" customFormat="1">
      <c r="A183" s="13"/>
      <c r="B183" s="254"/>
      <c r="C183" s="255"/>
      <c r="D183" s="250" t="s">
        <v>193</v>
      </c>
      <c r="E183" s="256" t="s">
        <v>1</v>
      </c>
      <c r="F183" s="257" t="s">
        <v>1092</v>
      </c>
      <c r="G183" s="255"/>
      <c r="H183" s="258">
        <v>34.600000000000001</v>
      </c>
      <c r="I183" s="259"/>
      <c r="J183" s="255"/>
      <c r="K183" s="255"/>
      <c r="L183" s="260"/>
      <c r="M183" s="261"/>
      <c r="N183" s="262"/>
      <c r="O183" s="262"/>
      <c r="P183" s="262"/>
      <c r="Q183" s="262"/>
      <c r="R183" s="262"/>
      <c r="S183" s="262"/>
      <c r="T183" s="263"/>
      <c r="U183" s="13"/>
      <c r="V183" s="13"/>
      <c r="W183" s="13"/>
      <c r="X183" s="13"/>
      <c r="Y183" s="13"/>
      <c r="Z183" s="13"/>
      <c r="AA183" s="13"/>
      <c r="AB183" s="13"/>
      <c r="AC183" s="13"/>
      <c r="AD183" s="13"/>
      <c r="AE183" s="13"/>
      <c r="AT183" s="264" t="s">
        <v>193</v>
      </c>
      <c r="AU183" s="264" t="s">
        <v>21</v>
      </c>
      <c r="AV183" s="13" t="s">
        <v>21</v>
      </c>
      <c r="AW183" s="13" t="s">
        <v>38</v>
      </c>
      <c r="AX183" s="13" t="s">
        <v>81</v>
      </c>
      <c r="AY183" s="264" t="s">
        <v>159</v>
      </c>
    </row>
    <row r="184" s="12" customFormat="1" ht="20.88" customHeight="1">
      <c r="A184" s="12"/>
      <c r="B184" s="220"/>
      <c r="C184" s="221"/>
      <c r="D184" s="222" t="s">
        <v>80</v>
      </c>
      <c r="E184" s="234" t="s">
        <v>851</v>
      </c>
      <c r="F184" s="234" t="s">
        <v>852</v>
      </c>
      <c r="G184" s="221"/>
      <c r="H184" s="221"/>
      <c r="I184" s="224"/>
      <c r="J184" s="235">
        <f>BK184</f>
        <v>0</v>
      </c>
      <c r="K184" s="221"/>
      <c r="L184" s="226"/>
      <c r="M184" s="227"/>
      <c r="N184" s="228"/>
      <c r="O184" s="228"/>
      <c r="P184" s="229">
        <f>SUM(P185:P190)</f>
        <v>0</v>
      </c>
      <c r="Q184" s="228"/>
      <c r="R184" s="229">
        <f>SUM(R185:R190)</f>
        <v>0</v>
      </c>
      <c r="S184" s="228"/>
      <c r="T184" s="230">
        <f>SUM(T185:T190)</f>
        <v>0</v>
      </c>
      <c r="U184" s="12"/>
      <c r="V184" s="12"/>
      <c r="W184" s="12"/>
      <c r="X184" s="12"/>
      <c r="Y184" s="12"/>
      <c r="Z184" s="12"/>
      <c r="AA184" s="12"/>
      <c r="AB184" s="12"/>
      <c r="AC184" s="12"/>
      <c r="AD184" s="12"/>
      <c r="AE184" s="12"/>
      <c r="AR184" s="231" t="s">
        <v>89</v>
      </c>
      <c r="AT184" s="232" t="s">
        <v>80</v>
      </c>
      <c r="AU184" s="232" t="s">
        <v>21</v>
      </c>
      <c r="AY184" s="231" t="s">
        <v>159</v>
      </c>
      <c r="BK184" s="233">
        <f>SUM(BK185:BK190)</f>
        <v>0</v>
      </c>
    </row>
    <row r="185" s="2" customFormat="1" ht="24" customHeight="1">
      <c r="A185" s="38"/>
      <c r="B185" s="39"/>
      <c r="C185" s="236" t="s">
        <v>356</v>
      </c>
      <c r="D185" s="236" t="s">
        <v>161</v>
      </c>
      <c r="E185" s="237" t="s">
        <v>604</v>
      </c>
      <c r="F185" s="238" t="s">
        <v>605</v>
      </c>
      <c r="G185" s="239" t="s">
        <v>291</v>
      </c>
      <c r="H185" s="240">
        <v>110</v>
      </c>
      <c r="I185" s="241"/>
      <c r="J185" s="242">
        <f>ROUND(I185*H185,2)</f>
        <v>0</v>
      </c>
      <c r="K185" s="243"/>
      <c r="L185" s="44"/>
      <c r="M185" s="244" t="s">
        <v>1</v>
      </c>
      <c r="N185" s="245" t="s">
        <v>46</v>
      </c>
      <c r="O185" s="91"/>
      <c r="P185" s="246">
        <f>O185*H185</f>
        <v>0</v>
      </c>
      <c r="Q185" s="246">
        <v>0</v>
      </c>
      <c r="R185" s="246">
        <f>Q185*H185</f>
        <v>0</v>
      </c>
      <c r="S185" s="246">
        <v>0</v>
      </c>
      <c r="T185" s="247">
        <f>S185*H185</f>
        <v>0</v>
      </c>
      <c r="U185" s="38"/>
      <c r="V185" s="38"/>
      <c r="W185" s="38"/>
      <c r="X185" s="38"/>
      <c r="Y185" s="38"/>
      <c r="Z185" s="38"/>
      <c r="AA185" s="38"/>
      <c r="AB185" s="38"/>
      <c r="AC185" s="38"/>
      <c r="AD185" s="38"/>
      <c r="AE185" s="38"/>
      <c r="AR185" s="248" t="s">
        <v>165</v>
      </c>
      <c r="AT185" s="248" t="s">
        <v>161</v>
      </c>
      <c r="AU185" s="248" t="s">
        <v>173</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1093</v>
      </c>
    </row>
    <row r="186" s="13" customFormat="1">
      <c r="A186" s="13"/>
      <c r="B186" s="254"/>
      <c r="C186" s="255"/>
      <c r="D186" s="250" t="s">
        <v>193</v>
      </c>
      <c r="E186" s="256" t="s">
        <v>1</v>
      </c>
      <c r="F186" s="257" t="s">
        <v>1094</v>
      </c>
      <c r="G186" s="255"/>
      <c r="H186" s="258">
        <v>110</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193</v>
      </c>
      <c r="AU186" s="264" t="s">
        <v>173</v>
      </c>
      <c r="AV186" s="13" t="s">
        <v>21</v>
      </c>
      <c r="AW186" s="13" t="s">
        <v>38</v>
      </c>
      <c r="AX186" s="13" t="s">
        <v>81</v>
      </c>
      <c r="AY186" s="264" t="s">
        <v>159</v>
      </c>
    </row>
    <row r="187" s="14" customFormat="1">
      <c r="A187" s="14"/>
      <c r="B187" s="265"/>
      <c r="C187" s="266"/>
      <c r="D187" s="250" t="s">
        <v>193</v>
      </c>
      <c r="E187" s="267" t="s">
        <v>1</v>
      </c>
      <c r="F187" s="268" t="s">
        <v>195</v>
      </c>
      <c r="G187" s="266"/>
      <c r="H187" s="269">
        <v>110</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193</v>
      </c>
      <c r="AU187" s="275" t="s">
        <v>173</v>
      </c>
      <c r="AV187" s="14" t="s">
        <v>165</v>
      </c>
      <c r="AW187" s="14" t="s">
        <v>38</v>
      </c>
      <c r="AX187" s="14" t="s">
        <v>89</v>
      </c>
      <c r="AY187" s="275" t="s">
        <v>159</v>
      </c>
    </row>
    <row r="188" s="2" customFormat="1" ht="24" customHeight="1">
      <c r="A188" s="38"/>
      <c r="B188" s="39"/>
      <c r="C188" s="236" t="s">
        <v>360</v>
      </c>
      <c r="D188" s="236" t="s">
        <v>161</v>
      </c>
      <c r="E188" s="237" t="s">
        <v>855</v>
      </c>
      <c r="F188" s="238" t="s">
        <v>856</v>
      </c>
      <c r="G188" s="239" t="s">
        <v>291</v>
      </c>
      <c r="H188" s="240">
        <v>40</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173</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1095</v>
      </c>
    </row>
    <row r="189" s="13" customFormat="1">
      <c r="A189" s="13"/>
      <c r="B189" s="254"/>
      <c r="C189" s="255"/>
      <c r="D189" s="250" t="s">
        <v>193</v>
      </c>
      <c r="E189" s="256" t="s">
        <v>1</v>
      </c>
      <c r="F189" s="257" t="s">
        <v>372</v>
      </c>
      <c r="G189" s="255"/>
      <c r="H189" s="258">
        <v>40</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193</v>
      </c>
      <c r="AU189" s="264" t="s">
        <v>173</v>
      </c>
      <c r="AV189" s="13" t="s">
        <v>21</v>
      </c>
      <c r="AW189" s="13" t="s">
        <v>38</v>
      </c>
      <c r="AX189" s="13" t="s">
        <v>81</v>
      </c>
      <c r="AY189" s="264" t="s">
        <v>159</v>
      </c>
    </row>
    <row r="190" s="14" customFormat="1">
      <c r="A190" s="14"/>
      <c r="B190" s="265"/>
      <c r="C190" s="266"/>
      <c r="D190" s="250" t="s">
        <v>193</v>
      </c>
      <c r="E190" s="267" t="s">
        <v>1</v>
      </c>
      <c r="F190" s="268" t="s">
        <v>195</v>
      </c>
      <c r="G190" s="266"/>
      <c r="H190" s="269">
        <v>40</v>
      </c>
      <c r="I190" s="270"/>
      <c r="J190" s="266"/>
      <c r="K190" s="266"/>
      <c r="L190" s="271"/>
      <c r="M190" s="292"/>
      <c r="N190" s="293"/>
      <c r="O190" s="293"/>
      <c r="P190" s="293"/>
      <c r="Q190" s="293"/>
      <c r="R190" s="293"/>
      <c r="S190" s="293"/>
      <c r="T190" s="294"/>
      <c r="U190" s="14"/>
      <c r="V190" s="14"/>
      <c r="W190" s="14"/>
      <c r="X190" s="14"/>
      <c r="Y190" s="14"/>
      <c r="Z190" s="14"/>
      <c r="AA190" s="14"/>
      <c r="AB190" s="14"/>
      <c r="AC190" s="14"/>
      <c r="AD190" s="14"/>
      <c r="AE190" s="14"/>
      <c r="AT190" s="275" t="s">
        <v>193</v>
      </c>
      <c r="AU190" s="275" t="s">
        <v>173</v>
      </c>
      <c r="AV190" s="14" t="s">
        <v>165</v>
      </c>
      <c r="AW190" s="14" t="s">
        <v>38</v>
      </c>
      <c r="AX190" s="14" t="s">
        <v>89</v>
      </c>
      <c r="AY190" s="275" t="s">
        <v>159</v>
      </c>
    </row>
    <row r="191" s="2" customFormat="1" ht="6.96" customHeight="1">
      <c r="A191" s="38"/>
      <c r="B191" s="66"/>
      <c r="C191" s="67"/>
      <c r="D191" s="67"/>
      <c r="E191" s="67"/>
      <c r="F191" s="67"/>
      <c r="G191" s="67"/>
      <c r="H191" s="67"/>
      <c r="I191" s="183"/>
      <c r="J191" s="67"/>
      <c r="K191" s="67"/>
      <c r="L191" s="44"/>
      <c r="M191" s="38"/>
      <c r="O191" s="38"/>
      <c r="P191" s="38"/>
      <c r="Q191" s="38"/>
      <c r="R191" s="38"/>
      <c r="S191" s="38"/>
      <c r="T191" s="38"/>
      <c r="U191" s="38"/>
      <c r="V191" s="38"/>
      <c r="W191" s="38"/>
      <c r="X191" s="38"/>
      <c r="Y191" s="38"/>
      <c r="Z191" s="38"/>
      <c r="AA191" s="38"/>
      <c r="AB191" s="38"/>
      <c r="AC191" s="38"/>
      <c r="AD191" s="38"/>
      <c r="AE191" s="38"/>
    </row>
  </sheetData>
  <sheetProtection sheet="1" autoFilter="0" formatColumns="0" formatRows="0" objects="1" scenarios="1" spinCount="100000" saltValue="9FRmSy4fKjtL3EDr4GLiSakL/8ReGqKhIqKOGGCeGn7T16V4zhYZPcKbk6aMHbvEHOipajo9BBuCvLlW9wSdVA==" hashValue="e3g7Ol1FqJBzMsIWExYrxRRNVi8UcRZoKodTGUcT/hpBS333naVnS0EZMQf74F6a16FUqf07hZbDQbeMXkOaWg==" algorithmName="SHA-512" password="CC35"/>
  <autoFilter ref="C120:K19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108</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1096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608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608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ROUND((SUM(BE121:BE200)),  2)</f>
        <v>0</v>
      </c>
      <c r="G33" s="38"/>
      <c r="H33" s="38"/>
      <c r="I33" s="162">
        <v>0.20999999999999999</v>
      </c>
      <c r="J33" s="161">
        <f>ROUND(((SUM(BE121:BE200))*I33),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ROUND((SUM(BF121:BF200)),  2)</f>
        <v>0</v>
      </c>
      <c r="G34" s="38"/>
      <c r="H34" s="38"/>
      <c r="I34" s="162">
        <v>0.14999999999999999</v>
      </c>
      <c r="J34" s="161">
        <f>ROUND(((SUM(BF121:BF200))*I34),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ROUND((SUM(BG121:BG200)),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ROUND((SUM(BH121:BH200)),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ROUND((SUM(BI121:BI200)),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301-6 - SO 301-6 Splašková přípojka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609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J150</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610</v>
      </c>
      <c r="E100" s="203"/>
      <c r="F100" s="203"/>
      <c r="G100" s="203"/>
      <c r="H100" s="203"/>
      <c r="I100" s="204"/>
      <c r="J100" s="205">
        <f>J157</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692</v>
      </c>
      <c r="E101" s="203"/>
      <c r="F101" s="203"/>
      <c r="G101" s="203"/>
      <c r="H101" s="203"/>
      <c r="I101" s="204"/>
      <c r="J101" s="205">
        <f>J194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301-6 - SO 301-6 Splašková přípojka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34.722575820000003</v>
      </c>
      <c r="S121" s="104"/>
      <c r="T121" s="218">
        <f>T122</f>
        <v>3.96</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P123+P150+P157</f>
        <v>0</v>
      </c>
      <c r="Q122" s="228"/>
      <c r="R122" s="229">
        <f>R123+R150+R157</f>
        <v>34.722575820000003</v>
      </c>
      <c r="S122" s="228"/>
      <c r="T122" s="230">
        <f>T123+T150+T157</f>
        <v>3.96</v>
      </c>
      <c r="U122" s="12"/>
      <c r="V122" s="12"/>
      <c r="W122" s="12"/>
      <c r="X122" s="12"/>
      <c r="Y122" s="12"/>
      <c r="Z122" s="12"/>
      <c r="AA122" s="12"/>
      <c r="AB122" s="12"/>
      <c r="AC122" s="12"/>
      <c r="AD122" s="12"/>
      <c r="AE122" s="12"/>
      <c r="AR122" s="231" t="s">
        <v>89</v>
      </c>
      <c r="AT122" s="232" t="s">
        <v>80</v>
      </c>
      <c r="AU122" s="232" t="s">
        <v>81</v>
      </c>
      <c r="AY122" s="231" t="s">
        <v>159</v>
      </c>
      <c r="BK122" s="233">
        <f>BK123+BK150+BK157</f>
        <v>0</v>
      </c>
    </row>
    <row r="123" s="12" customFormat="1" ht="22.8" customHeight="1">
      <c r="A123" s="12"/>
      <c r="B123" s="220"/>
      <c r="C123" s="221"/>
      <c r="D123" s="222" t="s">
        <v>80</v>
      </c>
      <c r="E123" s="234" t="s">
        <v>89</v>
      </c>
      <c r="F123" s="234" t="s">
        <v>611</v>
      </c>
      <c r="G123" s="221"/>
      <c r="H123" s="221"/>
      <c r="I123" s="224"/>
      <c r="J123" s="235">
        <f>BK123</f>
        <v>0</v>
      </c>
      <c r="K123" s="221"/>
      <c r="L123" s="226"/>
      <c r="M123" s="227"/>
      <c r="N123" s="228"/>
      <c r="O123" s="228"/>
      <c r="P123" s="229">
        <f>SUM(P124:P149)</f>
        <v>0</v>
      </c>
      <c r="Q123" s="228"/>
      <c r="R123" s="229">
        <f>SUM(R124:R149)</f>
        <v>5.9270719999999999</v>
      </c>
      <c r="S123" s="228"/>
      <c r="T123" s="230">
        <f>SUM(T124:T149)</f>
        <v>3.96</v>
      </c>
      <c r="U123" s="12"/>
      <c r="V123" s="12"/>
      <c r="W123" s="12"/>
      <c r="X123" s="12"/>
      <c r="Y123" s="12"/>
      <c r="Z123" s="12"/>
      <c r="AA123" s="12"/>
      <c r="AB123" s="12"/>
      <c r="AC123" s="12"/>
      <c r="AD123" s="12"/>
      <c r="AE123" s="12"/>
      <c r="AR123" s="231" t="s">
        <v>89</v>
      </c>
      <c r="AT123" s="232" t="s">
        <v>80</v>
      </c>
      <c r="AU123" s="232" t="s">
        <v>89</v>
      </c>
      <c r="AY123" s="231" t="s">
        <v>159</v>
      </c>
      <c r="BK123" s="233">
        <f>SUM(BK124:BK149)</f>
        <v>0</v>
      </c>
    </row>
    <row r="124" s="2" customFormat="1" ht="24" customHeight="1">
      <c r="A124" s="38"/>
      <c r="B124" s="39"/>
      <c r="C124" s="236" t="s">
        <v>89</v>
      </c>
      <c r="D124" s="236" t="s">
        <v>161</v>
      </c>
      <c r="E124" s="237" t="s">
        <v>615</v>
      </c>
      <c r="F124" s="238" t="s">
        <v>616</v>
      </c>
      <c r="G124" s="239" t="s">
        <v>204</v>
      </c>
      <c r="H124" s="240">
        <v>3.2400000000000002</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1097</v>
      </c>
    </row>
    <row r="125" s="13" customFormat="1">
      <c r="A125" s="13"/>
      <c r="B125" s="254"/>
      <c r="C125" s="255"/>
      <c r="D125" s="250" t="s">
        <v>193</v>
      </c>
      <c r="E125" s="256" t="s">
        <v>1</v>
      </c>
      <c r="F125" s="257" t="s">
        <v>1098</v>
      </c>
      <c r="G125" s="255"/>
      <c r="H125" s="258">
        <v>3.2400000000000002</v>
      </c>
      <c r="I125" s="259"/>
      <c r="J125" s="255"/>
      <c r="K125" s="255"/>
      <c r="L125" s="260"/>
      <c r="M125" s="261"/>
      <c r="N125" s="262"/>
      <c r="O125" s="262"/>
      <c r="P125" s="262"/>
      <c r="Q125" s="262"/>
      <c r="R125" s="262"/>
      <c r="S125" s="262"/>
      <c r="T125" s="263"/>
      <c r="U125" s="13"/>
      <c r="V125" s="13"/>
      <c r="W125" s="13"/>
      <c r="X125" s="13"/>
      <c r="Y125" s="13"/>
      <c r="Z125" s="13"/>
      <c r="AA125" s="13"/>
      <c r="AB125" s="13"/>
      <c r="AC125" s="13"/>
      <c r="AD125" s="13"/>
      <c r="AE125" s="13"/>
      <c r="AT125" s="264" t="s">
        <v>193</v>
      </c>
      <c r="AU125" s="264" t="s">
        <v>21</v>
      </c>
      <c r="AV125" s="13" t="s">
        <v>21</v>
      </c>
      <c r="AW125" s="13" t="s">
        <v>38</v>
      </c>
      <c r="AX125" s="13" t="s">
        <v>89</v>
      </c>
      <c r="AY125" s="264" t="s">
        <v>159</v>
      </c>
    </row>
    <row r="126" s="2" customFormat="1" ht="16.5" customHeight="1">
      <c r="A126" s="38"/>
      <c r="B126" s="39"/>
      <c r="C126" s="236" t="s">
        <v>21</v>
      </c>
      <c r="D126" s="236" t="s">
        <v>161</v>
      </c>
      <c r="E126" s="237" t="s">
        <v>619</v>
      </c>
      <c r="F126" s="238" t="s">
        <v>620</v>
      </c>
      <c r="G126" s="239" t="s">
        <v>164</v>
      </c>
      <c r="H126" s="240">
        <v>10.800000000000001</v>
      </c>
      <c r="I126" s="241"/>
      <c r="J126" s="242">
        <f>ROUND(I126*H126,2)</f>
        <v>0</v>
      </c>
      <c r="K126" s="243"/>
      <c r="L126" s="44"/>
      <c r="M126" s="244" t="s">
        <v>1</v>
      </c>
      <c r="N126" s="245" t="s">
        <v>46</v>
      </c>
      <c r="O126" s="91"/>
      <c r="P126" s="246">
        <f>O126*H126</f>
        <v>0</v>
      </c>
      <c r="Q126" s="246">
        <v>0.00084000000000000003</v>
      </c>
      <c r="R126" s="246">
        <f>Q126*H126</f>
        <v>0.0090720000000000002</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1099</v>
      </c>
    </row>
    <row r="127" s="13" customFormat="1">
      <c r="A127" s="13"/>
      <c r="B127" s="254"/>
      <c r="C127" s="255"/>
      <c r="D127" s="250" t="s">
        <v>193</v>
      </c>
      <c r="E127" s="256" t="s">
        <v>1</v>
      </c>
      <c r="F127" s="257" t="s">
        <v>1100</v>
      </c>
      <c r="G127" s="255"/>
      <c r="H127" s="258">
        <v>10.800000000000001</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193</v>
      </c>
      <c r="AU127" s="264" t="s">
        <v>21</v>
      </c>
      <c r="AV127" s="13" t="s">
        <v>21</v>
      </c>
      <c r="AW127" s="13" t="s">
        <v>38</v>
      </c>
      <c r="AX127" s="13" t="s">
        <v>81</v>
      </c>
      <c r="AY127" s="264" t="s">
        <v>159</v>
      </c>
    </row>
    <row r="128" s="2" customFormat="1" ht="24" customHeight="1">
      <c r="A128" s="38"/>
      <c r="B128" s="39"/>
      <c r="C128" s="236" t="s">
        <v>173</v>
      </c>
      <c r="D128" s="236" t="s">
        <v>161</v>
      </c>
      <c r="E128" s="237" t="s">
        <v>623</v>
      </c>
      <c r="F128" s="238" t="s">
        <v>624</v>
      </c>
      <c r="G128" s="239" t="s">
        <v>164</v>
      </c>
      <c r="H128" s="240">
        <v>10.800000000000001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1101</v>
      </c>
    </row>
    <row r="129" s="2" customFormat="1" ht="24" customHeight="1">
      <c r="A129" s="38"/>
      <c r="B129" s="39"/>
      <c r="C129" s="236" t="s">
        <v>165</v>
      </c>
      <c r="D129" s="236" t="s">
        <v>161</v>
      </c>
      <c r="E129" s="237" t="s">
        <v>263</v>
      </c>
      <c r="F129" s="238" t="s">
        <v>264</v>
      </c>
      <c r="G129" s="239" t="s">
        <v>204</v>
      </c>
      <c r="H129" s="240">
        <v>3.2400000000000002</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1102</v>
      </c>
    </row>
    <row r="130" s="2" customFormat="1" ht="24" customHeight="1">
      <c r="A130" s="38"/>
      <c r="B130" s="39"/>
      <c r="C130" s="236" t="s">
        <v>183</v>
      </c>
      <c r="D130" s="236" t="s">
        <v>161</v>
      </c>
      <c r="E130" s="237" t="s">
        <v>267</v>
      </c>
      <c r="F130" s="238" t="s">
        <v>268</v>
      </c>
      <c r="G130" s="239" t="s">
        <v>204</v>
      </c>
      <c r="H130" s="240">
        <v>3.2400000000000002</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1103</v>
      </c>
    </row>
    <row r="131" s="2" customFormat="1" ht="24" customHeight="1">
      <c r="A131" s="38"/>
      <c r="B131" s="39"/>
      <c r="C131" s="236" t="s">
        <v>188</v>
      </c>
      <c r="D131" s="236" t="s">
        <v>161</v>
      </c>
      <c r="E131" s="237" t="s">
        <v>272</v>
      </c>
      <c r="F131" s="238" t="s">
        <v>273</v>
      </c>
      <c r="G131" s="239" t="s">
        <v>204</v>
      </c>
      <c r="H131" s="240">
        <v>64.799999999999997</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1104</v>
      </c>
    </row>
    <row r="132" s="13" customFormat="1">
      <c r="A132" s="13"/>
      <c r="B132" s="254"/>
      <c r="C132" s="255"/>
      <c r="D132" s="250" t="s">
        <v>193</v>
      </c>
      <c r="E132" s="256" t="s">
        <v>1</v>
      </c>
      <c r="F132" s="257" t="s">
        <v>1105</v>
      </c>
      <c r="G132" s="255"/>
      <c r="H132" s="258">
        <v>64.799999999999997</v>
      </c>
      <c r="I132" s="259"/>
      <c r="J132" s="255"/>
      <c r="K132" s="255"/>
      <c r="L132" s="260"/>
      <c r="M132" s="261"/>
      <c r="N132" s="262"/>
      <c r="O132" s="262"/>
      <c r="P132" s="262"/>
      <c r="Q132" s="262"/>
      <c r="R132" s="262"/>
      <c r="S132" s="262"/>
      <c r="T132" s="263"/>
      <c r="U132" s="13"/>
      <c r="V132" s="13"/>
      <c r="W132" s="13"/>
      <c r="X132" s="13"/>
      <c r="Y132" s="13"/>
      <c r="Z132" s="13"/>
      <c r="AA132" s="13"/>
      <c r="AB132" s="13"/>
      <c r="AC132" s="13"/>
      <c r="AD132" s="13"/>
      <c r="AE132" s="13"/>
      <c r="AT132" s="264" t="s">
        <v>193</v>
      </c>
      <c r="AU132" s="264" t="s">
        <v>21</v>
      </c>
      <c r="AV132" s="13" t="s">
        <v>21</v>
      </c>
      <c r="AW132" s="13" t="s">
        <v>38</v>
      </c>
      <c r="AX132" s="13" t="s">
        <v>81</v>
      </c>
      <c r="AY132" s="264" t="s">
        <v>159</v>
      </c>
    </row>
    <row r="133" s="14" customFormat="1">
      <c r="A133" s="14"/>
      <c r="B133" s="265"/>
      <c r="C133" s="266"/>
      <c r="D133" s="250" t="s">
        <v>193</v>
      </c>
      <c r="E133" s="267" t="s">
        <v>1</v>
      </c>
      <c r="F133" s="268" t="s">
        <v>195</v>
      </c>
      <c r="G133" s="266"/>
      <c r="H133" s="269">
        <v>64.799999999999997</v>
      </c>
      <c r="I133" s="270"/>
      <c r="J133" s="266"/>
      <c r="K133" s="266"/>
      <c r="L133" s="271"/>
      <c r="M133" s="272"/>
      <c r="N133" s="273"/>
      <c r="O133" s="273"/>
      <c r="P133" s="273"/>
      <c r="Q133" s="273"/>
      <c r="R133" s="273"/>
      <c r="S133" s="273"/>
      <c r="T133" s="274"/>
      <c r="U133" s="14"/>
      <c r="V133" s="14"/>
      <c r="W133" s="14"/>
      <c r="X133" s="14"/>
      <c r="Y133" s="14"/>
      <c r="Z133" s="14"/>
      <c r="AA133" s="14"/>
      <c r="AB133" s="14"/>
      <c r="AC133" s="14"/>
      <c r="AD133" s="14"/>
      <c r="AE133" s="14"/>
      <c r="AT133" s="275" t="s">
        <v>193</v>
      </c>
      <c r="AU133" s="275" t="s">
        <v>21</v>
      </c>
      <c r="AV133" s="14" t="s">
        <v>165</v>
      </c>
      <c r="AW133" s="14" t="s">
        <v>38</v>
      </c>
      <c r="AX133" s="14" t="s">
        <v>89</v>
      </c>
      <c r="AY133" s="275" t="s">
        <v>159</v>
      </c>
    </row>
    <row r="134" s="2" customFormat="1" ht="16.5" customHeight="1">
      <c r="A134" s="38"/>
      <c r="B134" s="39"/>
      <c r="C134" s="236" t="s">
        <v>196</v>
      </c>
      <c r="D134" s="236" t="s">
        <v>161</v>
      </c>
      <c r="E134" s="237" t="s">
        <v>630</v>
      </c>
      <c r="F134" s="238" t="s">
        <v>631</v>
      </c>
      <c r="G134" s="239" t="s">
        <v>204</v>
      </c>
      <c r="H134" s="240">
        <v>3.2400000000000002</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1106</v>
      </c>
    </row>
    <row r="135" s="2" customFormat="1" ht="24" customHeight="1">
      <c r="A135" s="38"/>
      <c r="B135" s="39"/>
      <c r="C135" s="236" t="s">
        <v>201</v>
      </c>
      <c r="D135" s="236" t="s">
        <v>161</v>
      </c>
      <c r="E135" s="237" t="s">
        <v>633</v>
      </c>
      <c r="F135" s="238" t="s">
        <v>634</v>
      </c>
      <c r="G135" s="239" t="s">
        <v>291</v>
      </c>
      <c r="H135" s="240">
        <v>6.4800000000000004</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1107</v>
      </c>
    </row>
    <row r="136" s="13" customFormat="1">
      <c r="A136" s="13"/>
      <c r="B136" s="254"/>
      <c r="C136" s="255"/>
      <c r="D136" s="250" t="s">
        <v>193</v>
      </c>
      <c r="E136" s="255"/>
      <c r="F136" s="257" t="s">
        <v>1108</v>
      </c>
      <c r="G136" s="255"/>
      <c r="H136" s="258">
        <v>6.4800000000000004</v>
      </c>
      <c r="I136" s="259"/>
      <c r="J136" s="255"/>
      <c r="K136" s="255"/>
      <c r="L136" s="260"/>
      <c r="M136" s="261"/>
      <c r="N136" s="262"/>
      <c r="O136" s="262"/>
      <c r="P136" s="262"/>
      <c r="Q136" s="262"/>
      <c r="R136" s="262"/>
      <c r="S136" s="262"/>
      <c r="T136" s="263"/>
      <c r="U136" s="13"/>
      <c r="V136" s="13"/>
      <c r="W136" s="13"/>
      <c r="X136" s="13"/>
      <c r="Y136" s="13"/>
      <c r="Z136" s="13"/>
      <c r="AA136" s="13"/>
      <c r="AB136" s="13"/>
      <c r="AC136" s="13"/>
      <c r="AD136" s="13"/>
      <c r="AE136" s="13"/>
      <c r="AT136" s="264" t="s">
        <v>193</v>
      </c>
      <c r="AU136" s="264" t="s">
        <v>21</v>
      </c>
      <c r="AV136" s="13" t="s">
        <v>21</v>
      </c>
      <c r="AW136" s="13" t="s">
        <v>4</v>
      </c>
      <c r="AX136" s="13" t="s">
        <v>89</v>
      </c>
      <c r="AY136" s="264" t="s">
        <v>159</v>
      </c>
    </row>
    <row r="137" s="2" customFormat="1" ht="24" customHeight="1">
      <c r="A137" s="38"/>
      <c r="B137" s="39"/>
      <c r="C137" s="236" t="s">
        <v>207</v>
      </c>
      <c r="D137" s="236" t="s">
        <v>161</v>
      </c>
      <c r="E137" s="237" t="s">
        <v>277</v>
      </c>
      <c r="F137" s="238" t="s">
        <v>278</v>
      </c>
      <c r="G137" s="239" t="s">
        <v>204</v>
      </c>
      <c r="H137" s="240">
        <v>2.052</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1109</v>
      </c>
    </row>
    <row r="138" s="13" customFormat="1">
      <c r="A138" s="13"/>
      <c r="B138" s="254"/>
      <c r="C138" s="255"/>
      <c r="D138" s="250" t="s">
        <v>193</v>
      </c>
      <c r="E138" s="256" t="s">
        <v>1</v>
      </c>
      <c r="F138" s="257" t="s">
        <v>1110</v>
      </c>
      <c r="G138" s="255"/>
      <c r="H138" s="258">
        <v>2.052</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193</v>
      </c>
      <c r="AU138" s="264" t="s">
        <v>21</v>
      </c>
      <c r="AV138" s="13" t="s">
        <v>21</v>
      </c>
      <c r="AW138" s="13" t="s">
        <v>38</v>
      </c>
      <c r="AX138" s="13" t="s">
        <v>81</v>
      </c>
      <c r="AY138" s="264" t="s">
        <v>159</v>
      </c>
    </row>
    <row r="139" s="2" customFormat="1" ht="16.5" customHeight="1">
      <c r="A139" s="38"/>
      <c r="B139" s="39"/>
      <c r="C139" s="276" t="s">
        <v>215</v>
      </c>
      <c r="D139" s="276" t="s">
        <v>288</v>
      </c>
      <c r="E139" s="277" t="s">
        <v>289</v>
      </c>
      <c r="F139" s="278" t="s">
        <v>290</v>
      </c>
      <c r="G139" s="279" t="s">
        <v>291</v>
      </c>
      <c r="H139" s="280">
        <v>4.1040000000000001</v>
      </c>
      <c r="I139" s="281"/>
      <c r="J139" s="282">
        <f>ROUND(I139*H139,2)</f>
        <v>0</v>
      </c>
      <c r="K139" s="283"/>
      <c r="L139" s="284"/>
      <c r="M139" s="285" t="s">
        <v>1</v>
      </c>
      <c r="N139" s="286" t="s">
        <v>46</v>
      </c>
      <c r="O139" s="91"/>
      <c r="P139" s="246">
        <f>O139*H139</f>
        <v>0</v>
      </c>
      <c r="Q139" s="246">
        <v>1</v>
      </c>
      <c r="R139" s="246">
        <f>Q139*H139</f>
        <v>4.1040000000000001</v>
      </c>
      <c r="S139" s="246">
        <v>0</v>
      </c>
      <c r="T139" s="247">
        <f>S139*H139</f>
        <v>0</v>
      </c>
      <c r="U139" s="38"/>
      <c r="V139" s="38"/>
      <c r="W139" s="38"/>
      <c r="X139" s="38"/>
      <c r="Y139" s="38"/>
      <c r="Z139" s="38"/>
      <c r="AA139" s="38"/>
      <c r="AB139" s="38"/>
      <c r="AC139" s="38"/>
      <c r="AD139" s="38"/>
      <c r="AE139" s="38"/>
      <c r="AR139" s="248" t="s">
        <v>201</v>
      </c>
      <c r="AT139" s="248" t="s">
        <v>288</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1111</v>
      </c>
    </row>
    <row r="140" s="13" customFormat="1">
      <c r="A140" s="13"/>
      <c r="B140" s="254"/>
      <c r="C140" s="255"/>
      <c r="D140" s="250" t="s">
        <v>193</v>
      </c>
      <c r="E140" s="255"/>
      <c r="F140" s="257" t="s">
        <v>1112</v>
      </c>
      <c r="G140" s="255"/>
      <c r="H140" s="258">
        <v>4.1040000000000001</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193</v>
      </c>
      <c r="AU140" s="264" t="s">
        <v>21</v>
      </c>
      <c r="AV140" s="13" t="s">
        <v>21</v>
      </c>
      <c r="AW140" s="13" t="s">
        <v>4</v>
      </c>
      <c r="AX140" s="13" t="s">
        <v>89</v>
      </c>
      <c r="AY140" s="264" t="s">
        <v>159</v>
      </c>
    </row>
    <row r="141" s="2" customFormat="1" ht="24" customHeight="1">
      <c r="A141" s="38"/>
      <c r="B141" s="39"/>
      <c r="C141" s="236" t="s">
        <v>221</v>
      </c>
      <c r="D141" s="236" t="s">
        <v>161</v>
      </c>
      <c r="E141" s="237" t="s">
        <v>641</v>
      </c>
      <c r="F141" s="238" t="s">
        <v>642</v>
      </c>
      <c r="G141" s="239" t="s">
        <v>204</v>
      </c>
      <c r="H141" s="240">
        <v>0.90700000000000003</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1113</v>
      </c>
    </row>
    <row r="142" s="13" customFormat="1">
      <c r="A142" s="13"/>
      <c r="B142" s="254"/>
      <c r="C142" s="255"/>
      <c r="D142" s="250" t="s">
        <v>193</v>
      </c>
      <c r="E142" s="256" t="s">
        <v>1</v>
      </c>
      <c r="F142" s="257" t="s">
        <v>1114</v>
      </c>
      <c r="G142" s="255"/>
      <c r="H142" s="258">
        <v>0.97199999999999998</v>
      </c>
      <c r="I142" s="259"/>
      <c r="J142" s="255"/>
      <c r="K142" s="255"/>
      <c r="L142" s="260"/>
      <c r="M142" s="261"/>
      <c r="N142" s="262"/>
      <c r="O142" s="262"/>
      <c r="P142" s="262"/>
      <c r="Q142" s="262"/>
      <c r="R142" s="262"/>
      <c r="S142" s="262"/>
      <c r="T142" s="263"/>
      <c r="U142" s="13"/>
      <c r="V142" s="13"/>
      <c r="W142" s="13"/>
      <c r="X142" s="13"/>
      <c r="Y142" s="13"/>
      <c r="Z142" s="13"/>
      <c r="AA142" s="13"/>
      <c r="AB142" s="13"/>
      <c r="AC142" s="13"/>
      <c r="AD142" s="13"/>
      <c r="AE142" s="13"/>
      <c r="AT142" s="264" t="s">
        <v>193</v>
      </c>
      <c r="AU142" s="264" t="s">
        <v>21</v>
      </c>
      <c r="AV142" s="13" t="s">
        <v>21</v>
      </c>
      <c r="AW142" s="13" t="s">
        <v>38</v>
      </c>
      <c r="AX142" s="13" t="s">
        <v>81</v>
      </c>
      <c r="AY142" s="264" t="s">
        <v>159</v>
      </c>
    </row>
    <row r="143" s="13" customFormat="1">
      <c r="A143" s="13"/>
      <c r="B143" s="254"/>
      <c r="C143" s="255"/>
      <c r="D143" s="250" t="s">
        <v>193</v>
      </c>
      <c r="E143" s="256" t="s">
        <v>1</v>
      </c>
      <c r="F143" s="257" t="s">
        <v>1115</v>
      </c>
      <c r="G143" s="255"/>
      <c r="H143" s="258">
        <v>-0.065000000000000002</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193</v>
      </c>
      <c r="AU143" s="264" t="s">
        <v>21</v>
      </c>
      <c r="AV143" s="13" t="s">
        <v>21</v>
      </c>
      <c r="AW143" s="13" t="s">
        <v>38</v>
      </c>
      <c r="AX143" s="13" t="s">
        <v>81</v>
      </c>
      <c r="AY143" s="264" t="s">
        <v>159</v>
      </c>
    </row>
    <row r="144" s="2" customFormat="1" ht="16.5" customHeight="1">
      <c r="A144" s="38"/>
      <c r="B144" s="39"/>
      <c r="C144" s="276" t="s">
        <v>226</v>
      </c>
      <c r="D144" s="276" t="s">
        <v>288</v>
      </c>
      <c r="E144" s="277" t="s">
        <v>289</v>
      </c>
      <c r="F144" s="278" t="s">
        <v>290</v>
      </c>
      <c r="G144" s="279" t="s">
        <v>291</v>
      </c>
      <c r="H144" s="280">
        <v>1.8140000000000001</v>
      </c>
      <c r="I144" s="281"/>
      <c r="J144" s="282">
        <f>ROUND(I144*H144,2)</f>
        <v>0</v>
      </c>
      <c r="K144" s="283"/>
      <c r="L144" s="284"/>
      <c r="M144" s="285" t="s">
        <v>1</v>
      </c>
      <c r="N144" s="286" t="s">
        <v>46</v>
      </c>
      <c r="O144" s="91"/>
      <c r="P144" s="246">
        <f>O144*H144</f>
        <v>0</v>
      </c>
      <c r="Q144" s="246">
        <v>1</v>
      </c>
      <c r="R144" s="246">
        <f>Q144*H144</f>
        <v>1.8140000000000001</v>
      </c>
      <c r="S144" s="246">
        <v>0</v>
      </c>
      <c r="T144" s="247">
        <f>S144*H144</f>
        <v>0</v>
      </c>
      <c r="U144" s="38"/>
      <c r="V144" s="38"/>
      <c r="W144" s="38"/>
      <c r="X144" s="38"/>
      <c r="Y144" s="38"/>
      <c r="Z144" s="38"/>
      <c r="AA144" s="38"/>
      <c r="AB144" s="38"/>
      <c r="AC144" s="38"/>
      <c r="AD144" s="38"/>
      <c r="AE144" s="38"/>
      <c r="AR144" s="248" t="s">
        <v>201</v>
      </c>
      <c r="AT144" s="248" t="s">
        <v>288</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1116</v>
      </c>
    </row>
    <row r="145" s="13" customFormat="1">
      <c r="A145" s="13"/>
      <c r="B145" s="254"/>
      <c r="C145" s="255"/>
      <c r="D145" s="250" t="s">
        <v>193</v>
      </c>
      <c r="E145" s="255"/>
      <c r="F145" s="257" t="s">
        <v>1117</v>
      </c>
      <c r="G145" s="255"/>
      <c r="H145" s="258">
        <v>1.8140000000000001</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193</v>
      </c>
      <c r="AU145" s="264" t="s">
        <v>21</v>
      </c>
      <c r="AV145" s="13" t="s">
        <v>21</v>
      </c>
      <c r="AW145" s="13" t="s">
        <v>4</v>
      </c>
      <c r="AX145" s="13" t="s">
        <v>89</v>
      </c>
      <c r="AY145" s="264" t="s">
        <v>159</v>
      </c>
    </row>
    <row r="146" s="2" customFormat="1" ht="24" customHeight="1">
      <c r="A146" s="38"/>
      <c r="B146" s="39"/>
      <c r="C146" s="236" t="s">
        <v>232</v>
      </c>
      <c r="D146" s="236" t="s">
        <v>161</v>
      </c>
      <c r="E146" s="237" t="s">
        <v>1118</v>
      </c>
      <c r="F146" s="238" t="s">
        <v>1119</v>
      </c>
      <c r="G146" s="239" t="s">
        <v>229</v>
      </c>
      <c r="H146" s="240">
        <v>4</v>
      </c>
      <c r="I146" s="241"/>
      <c r="J146" s="242">
        <f>ROUND(I146*H146,2)</f>
        <v>0</v>
      </c>
      <c r="K146" s="243"/>
      <c r="L146" s="44"/>
      <c r="M146" s="244" t="s">
        <v>1</v>
      </c>
      <c r="N146" s="245" t="s">
        <v>46</v>
      </c>
      <c r="O146" s="91"/>
      <c r="P146" s="246">
        <f>O146*H146</f>
        <v>0</v>
      </c>
      <c r="Q146" s="246">
        <v>0</v>
      </c>
      <c r="R146" s="246">
        <f>Q146*H146</f>
        <v>0</v>
      </c>
      <c r="S146" s="246">
        <v>0.029999999999999999</v>
      </c>
      <c r="T146" s="247">
        <f>S146*H146</f>
        <v>0.12</v>
      </c>
      <c r="U146" s="38"/>
      <c r="V146" s="38"/>
      <c r="W146" s="38"/>
      <c r="X146" s="38"/>
      <c r="Y146" s="38"/>
      <c r="Z146" s="38"/>
      <c r="AA146" s="38"/>
      <c r="AB146" s="38"/>
      <c r="AC146" s="38"/>
      <c r="AD146" s="38"/>
      <c r="AE146" s="38"/>
      <c r="AR146" s="248" t="s">
        <v>165</v>
      </c>
      <c r="AT146" s="248" t="s">
        <v>161</v>
      </c>
      <c r="AU146" s="248" t="s">
        <v>21</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1120</v>
      </c>
    </row>
    <row r="147" s="2" customFormat="1">
      <c r="A147" s="38"/>
      <c r="B147" s="39"/>
      <c r="C147" s="40"/>
      <c r="D147" s="250" t="s">
        <v>167</v>
      </c>
      <c r="E147" s="40"/>
      <c r="F147" s="251" t="s">
        <v>650</v>
      </c>
      <c r="G147" s="40"/>
      <c r="H147" s="40"/>
      <c r="I147" s="144"/>
      <c r="J147" s="40"/>
      <c r="K147" s="40"/>
      <c r="L147" s="44"/>
      <c r="M147" s="252"/>
      <c r="N147" s="253"/>
      <c r="O147" s="91"/>
      <c r="P147" s="91"/>
      <c r="Q147" s="91"/>
      <c r="R147" s="91"/>
      <c r="S147" s="91"/>
      <c r="T147" s="92"/>
      <c r="U147" s="38"/>
      <c r="V147" s="38"/>
      <c r="W147" s="38"/>
      <c r="X147" s="38"/>
      <c r="Y147" s="38"/>
      <c r="Z147" s="38"/>
      <c r="AA147" s="38"/>
      <c r="AB147" s="38"/>
      <c r="AC147" s="38"/>
      <c r="AD147" s="38"/>
      <c r="AE147" s="38"/>
      <c r="AT147" s="16" t="s">
        <v>167</v>
      </c>
      <c r="AU147" s="16" t="s">
        <v>21</v>
      </c>
    </row>
    <row r="148" s="2" customFormat="1" ht="24" customHeight="1">
      <c r="A148" s="38"/>
      <c r="B148" s="39"/>
      <c r="C148" s="236" t="s">
        <v>239</v>
      </c>
      <c r="D148" s="236" t="s">
        <v>161</v>
      </c>
      <c r="E148" s="237" t="s">
        <v>1121</v>
      </c>
      <c r="F148" s="238" t="s">
        <v>1122</v>
      </c>
      <c r="G148" s="239" t="s">
        <v>204</v>
      </c>
      <c r="H148" s="240">
        <v>2</v>
      </c>
      <c r="I148" s="241"/>
      <c r="J148" s="242">
        <f>ROUND(I148*H148,2)</f>
        <v>0</v>
      </c>
      <c r="K148" s="243"/>
      <c r="L148" s="44"/>
      <c r="M148" s="244" t="s">
        <v>1</v>
      </c>
      <c r="N148" s="245" t="s">
        <v>46</v>
      </c>
      <c r="O148" s="91"/>
      <c r="P148" s="246">
        <f>O148*H148</f>
        <v>0</v>
      </c>
      <c r="Q148" s="246">
        <v>0</v>
      </c>
      <c r="R148" s="246">
        <f>Q148*H148</f>
        <v>0</v>
      </c>
      <c r="S148" s="246">
        <v>1.9199999999999999</v>
      </c>
      <c r="T148" s="247">
        <f>S148*H148</f>
        <v>3.8399999999999999</v>
      </c>
      <c r="U148" s="38"/>
      <c r="V148" s="38"/>
      <c r="W148" s="38"/>
      <c r="X148" s="38"/>
      <c r="Y148" s="38"/>
      <c r="Z148" s="38"/>
      <c r="AA148" s="38"/>
      <c r="AB148" s="38"/>
      <c r="AC148" s="38"/>
      <c r="AD148" s="38"/>
      <c r="AE148" s="38"/>
      <c r="AR148" s="248" t="s">
        <v>165</v>
      </c>
      <c r="AT148" s="248" t="s">
        <v>161</v>
      </c>
      <c r="AU148" s="248" t="s">
        <v>21</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1123</v>
      </c>
    </row>
    <row r="149" s="2" customFormat="1">
      <c r="A149" s="38"/>
      <c r="B149" s="39"/>
      <c r="C149" s="40"/>
      <c r="D149" s="250" t="s">
        <v>167</v>
      </c>
      <c r="E149" s="40"/>
      <c r="F149" s="251" t="s">
        <v>650</v>
      </c>
      <c r="G149" s="40"/>
      <c r="H149" s="40"/>
      <c r="I149" s="144"/>
      <c r="J149" s="40"/>
      <c r="K149" s="40"/>
      <c r="L149" s="44"/>
      <c r="M149" s="252"/>
      <c r="N149" s="253"/>
      <c r="O149" s="91"/>
      <c r="P149" s="91"/>
      <c r="Q149" s="91"/>
      <c r="R149" s="91"/>
      <c r="S149" s="91"/>
      <c r="T149" s="92"/>
      <c r="U149" s="38"/>
      <c r="V149" s="38"/>
      <c r="W149" s="38"/>
      <c r="X149" s="38"/>
      <c r="Y149" s="38"/>
      <c r="Z149" s="38"/>
      <c r="AA149" s="38"/>
      <c r="AB149" s="38"/>
      <c r="AC149" s="38"/>
      <c r="AD149" s="38"/>
      <c r="AE149" s="38"/>
      <c r="AT149" s="16" t="s">
        <v>167</v>
      </c>
      <c r="AU149" s="16" t="s">
        <v>21</v>
      </c>
    </row>
    <row r="150" s="12" customFormat="1" ht="22.8" customHeight="1">
      <c r="A150" s="12"/>
      <c r="B150" s="220"/>
      <c r="C150" s="221"/>
      <c r="D150" s="222" t="s">
        <v>80</v>
      </c>
      <c r="E150" s="234" t="s">
        <v>165</v>
      </c>
      <c r="F150" s="234" t="s">
        <v>365</v>
      </c>
      <c r="G150" s="221"/>
      <c r="H150" s="221"/>
      <c r="I150" s="224"/>
      <c r="J150" s="235">
        <f>BK150</f>
        <v>0</v>
      </c>
      <c r="K150" s="221"/>
      <c r="L150" s="226"/>
      <c r="M150" s="227"/>
      <c r="N150" s="228"/>
      <c r="O150" s="228"/>
      <c r="P150" s="229">
        <f>SUM(P151:P156)</f>
        <v>0</v>
      </c>
      <c r="Q150" s="228"/>
      <c r="R150" s="229">
        <f>SUM(R151:R156)</f>
        <v>0.54060631999999997</v>
      </c>
      <c r="S150" s="228"/>
      <c r="T150" s="230">
        <f>SUM(T151:T156)</f>
        <v>0</v>
      </c>
      <c r="U150" s="12"/>
      <c r="V150" s="12"/>
      <c r="W150" s="12"/>
      <c r="X150" s="12"/>
      <c r="Y150" s="12"/>
      <c r="Z150" s="12"/>
      <c r="AA150" s="12"/>
      <c r="AB150" s="12"/>
      <c r="AC150" s="12"/>
      <c r="AD150" s="12"/>
      <c r="AE150" s="12"/>
      <c r="AR150" s="231" t="s">
        <v>89</v>
      </c>
      <c r="AT150" s="232" t="s">
        <v>80</v>
      </c>
      <c r="AU150" s="232" t="s">
        <v>89</v>
      </c>
      <c r="AY150" s="231" t="s">
        <v>159</v>
      </c>
      <c r="BK150" s="233">
        <f>SUM(BK151:BK156)</f>
        <v>0</v>
      </c>
    </row>
    <row r="151" s="2" customFormat="1" ht="24" customHeight="1">
      <c r="A151" s="38"/>
      <c r="B151" s="39"/>
      <c r="C151" s="236" t="s">
        <v>8</v>
      </c>
      <c r="D151" s="236" t="s">
        <v>161</v>
      </c>
      <c r="E151" s="237" t="s">
        <v>651</v>
      </c>
      <c r="F151" s="238" t="s">
        <v>652</v>
      </c>
      <c r="G151" s="239" t="s">
        <v>204</v>
      </c>
      <c r="H151" s="240">
        <v>0.216</v>
      </c>
      <c r="I151" s="241"/>
      <c r="J151" s="242">
        <f>ROUND(I151*H151,2)</f>
        <v>0</v>
      </c>
      <c r="K151" s="243"/>
      <c r="L151" s="44"/>
      <c r="M151" s="244" t="s">
        <v>1</v>
      </c>
      <c r="N151" s="245" t="s">
        <v>46</v>
      </c>
      <c r="O151" s="91"/>
      <c r="P151" s="246">
        <f>O151*H151</f>
        <v>0</v>
      </c>
      <c r="Q151" s="246">
        <v>1.8907700000000001</v>
      </c>
      <c r="R151" s="246">
        <f>Q151*H151</f>
        <v>0.40840631999999999</v>
      </c>
      <c r="S151" s="246">
        <v>0</v>
      </c>
      <c r="T151" s="247">
        <f>S151*H151</f>
        <v>0</v>
      </c>
      <c r="U151" s="38"/>
      <c r="V151" s="38"/>
      <c r="W151" s="38"/>
      <c r="X151" s="38"/>
      <c r="Y151" s="38"/>
      <c r="Z151" s="38"/>
      <c r="AA151" s="38"/>
      <c r="AB151" s="38"/>
      <c r="AC151" s="38"/>
      <c r="AD151" s="38"/>
      <c r="AE151" s="38"/>
      <c r="AR151" s="248" t="s">
        <v>165</v>
      </c>
      <c r="AT151" s="248" t="s">
        <v>161</v>
      </c>
      <c r="AU151" s="248" t="s">
        <v>21</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1124</v>
      </c>
    </row>
    <row r="152" s="13" customFormat="1">
      <c r="A152" s="13"/>
      <c r="B152" s="254"/>
      <c r="C152" s="255"/>
      <c r="D152" s="250" t="s">
        <v>193</v>
      </c>
      <c r="E152" s="256" t="s">
        <v>1</v>
      </c>
      <c r="F152" s="257" t="s">
        <v>1125</v>
      </c>
      <c r="G152" s="255"/>
      <c r="H152" s="258">
        <v>0.216</v>
      </c>
      <c r="I152" s="259"/>
      <c r="J152" s="255"/>
      <c r="K152" s="255"/>
      <c r="L152" s="260"/>
      <c r="M152" s="261"/>
      <c r="N152" s="262"/>
      <c r="O152" s="262"/>
      <c r="P152" s="262"/>
      <c r="Q152" s="262"/>
      <c r="R152" s="262"/>
      <c r="S152" s="262"/>
      <c r="T152" s="263"/>
      <c r="U152" s="13"/>
      <c r="V152" s="13"/>
      <c r="W152" s="13"/>
      <c r="X152" s="13"/>
      <c r="Y152" s="13"/>
      <c r="Z152" s="13"/>
      <c r="AA152" s="13"/>
      <c r="AB152" s="13"/>
      <c r="AC152" s="13"/>
      <c r="AD152" s="13"/>
      <c r="AE152" s="13"/>
      <c r="AT152" s="264" t="s">
        <v>193</v>
      </c>
      <c r="AU152" s="264" t="s">
        <v>21</v>
      </c>
      <c r="AV152" s="13" t="s">
        <v>21</v>
      </c>
      <c r="AW152" s="13" t="s">
        <v>38</v>
      </c>
      <c r="AX152" s="13" t="s">
        <v>81</v>
      </c>
      <c r="AY152" s="264" t="s">
        <v>159</v>
      </c>
    </row>
    <row r="153" s="2" customFormat="1" ht="16.5" customHeight="1">
      <c r="A153" s="38"/>
      <c r="B153" s="39"/>
      <c r="C153" s="236" t="s">
        <v>249</v>
      </c>
      <c r="D153" s="236" t="s">
        <v>161</v>
      </c>
      <c r="E153" s="237" t="s">
        <v>727</v>
      </c>
      <c r="F153" s="238" t="s">
        <v>728</v>
      </c>
      <c r="G153" s="239" t="s">
        <v>176</v>
      </c>
      <c r="H153" s="240">
        <v>2</v>
      </c>
      <c r="I153" s="241"/>
      <c r="J153" s="242">
        <f>ROUND(I153*H153,2)</f>
        <v>0</v>
      </c>
      <c r="K153" s="243"/>
      <c r="L153" s="44"/>
      <c r="M153" s="244" t="s">
        <v>1</v>
      </c>
      <c r="N153" s="245" t="s">
        <v>46</v>
      </c>
      <c r="O153" s="91"/>
      <c r="P153" s="246">
        <f>O153*H153</f>
        <v>0</v>
      </c>
      <c r="Q153" s="246">
        <v>0.0066</v>
      </c>
      <c r="R153" s="246">
        <f>Q153*H153</f>
        <v>0.0132</v>
      </c>
      <c r="S153" s="246">
        <v>0</v>
      </c>
      <c r="T153" s="247">
        <f>S153*H153</f>
        <v>0</v>
      </c>
      <c r="U153" s="38"/>
      <c r="V153" s="38"/>
      <c r="W153" s="38"/>
      <c r="X153" s="38"/>
      <c r="Y153" s="38"/>
      <c r="Z153" s="38"/>
      <c r="AA153" s="38"/>
      <c r="AB153" s="38"/>
      <c r="AC153" s="38"/>
      <c r="AD153" s="38"/>
      <c r="AE153" s="38"/>
      <c r="AR153" s="248" t="s">
        <v>165</v>
      </c>
      <c r="AT153" s="248" t="s">
        <v>161</v>
      </c>
      <c r="AU153" s="248" t="s">
        <v>21</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1126</v>
      </c>
    </row>
    <row r="154" s="2" customFormat="1" ht="24" customHeight="1">
      <c r="A154" s="38"/>
      <c r="B154" s="39"/>
      <c r="C154" s="276" t="s">
        <v>253</v>
      </c>
      <c r="D154" s="276" t="s">
        <v>288</v>
      </c>
      <c r="E154" s="277" t="s">
        <v>730</v>
      </c>
      <c r="F154" s="278" t="s">
        <v>731</v>
      </c>
      <c r="G154" s="279" t="s">
        <v>176</v>
      </c>
      <c r="H154" s="280">
        <v>1</v>
      </c>
      <c r="I154" s="281"/>
      <c r="J154" s="282">
        <f>ROUND(I154*H154,2)</f>
        <v>0</v>
      </c>
      <c r="K154" s="283"/>
      <c r="L154" s="284"/>
      <c r="M154" s="285" t="s">
        <v>1</v>
      </c>
      <c r="N154" s="286" t="s">
        <v>46</v>
      </c>
      <c r="O154" s="91"/>
      <c r="P154" s="246">
        <f>O154*H154</f>
        <v>0</v>
      </c>
      <c r="Q154" s="246">
        <v>0.050999999999999997</v>
      </c>
      <c r="R154" s="246">
        <f>Q154*H154</f>
        <v>0.050999999999999997</v>
      </c>
      <c r="S154" s="246">
        <v>0</v>
      </c>
      <c r="T154" s="247">
        <f>S154*H154</f>
        <v>0</v>
      </c>
      <c r="U154" s="38"/>
      <c r="V154" s="38"/>
      <c r="W154" s="38"/>
      <c r="X154" s="38"/>
      <c r="Y154" s="38"/>
      <c r="Z154" s="38"/>
      <c r="AA154" s="38"/>
      <c r="AB154" s="38"/>
      <c r="AC154" s="38"/>
      <c r="AD154" s="38"/>
      <c r="AE154" s="38"/>
      <c r="AR154" s="248" t="s">
        <v>201</v>
      </c>
      <c r="AT154" s="248" t="s">
        <v>288</v>
      </c>
      <c r="AU154" s="248" t="s">
        <v>21</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1127</v>
      </c>
    </row>
    <row r="155" s="2" customFormat="1" ht="24" customHeight="1">
      <c r="A155" s="38"/>
      <c r="B155" s="39"/>
      <c r="C155" s="276" t="s">
        <v>258</v>
      </c>
      <c r="D155" s="276" t="s">
        <v>288</v>
      </c>
      <c r="E155" s="277" t="s">
        <v>894</v>
      </c>
      <c r="F155" s="278" t="s">
        <v>895</v>
      </c>
      <c r="G155" s="279" t="s">
        <v>176</v>
      </c>
      <c r="H155" s="280">
        <v>1</v>
      </c>
      <c r="I155" s="281"/>
      <c r="J155" s="282">
        <f>ROUND(I155*H155,2)</f>
        <v>0</v>
      </c>
      <c r="K155" s="283"/>
      <c r="L155" s="284"/>
      <c r="M155" s="285" t="s">
        <v>1</v>
      </c>
      <c r="N155" s="286" t="s">
        <v>46</v>
      </c>
      <c r="O155" s="91"/>
      <c r="P155" s="246">
        <f>O155*H155</f>
        <v>0</v>
      </c>
      <c r="Q155" s="246">
        <v>0.068000000000000005</v>
      </c>
      <c r="R155" s="246">
        <f>Q155*H155</f>
        <v>0.068000000000000005</v>
      </c>
      <c r="S155" s="246">
        <v>0</v>
      </c>
      <c r="T155" s="247">
        <f>S155*H155</f>
        <v>0</v>
      </c>
      <c r="U155" s="38"/>
      <c r="V155" s="38"/>
      <c r="W155" s="38"/>
      <c r="X155" s="38"/>
      <c r="Y155" s="38"/>
      <c r="Z155" s="38"/>
      <c r="AA155" s="38"/>
      <c r="AB155" s="38"/>
      <c r="AC155" s="38"/>
      <c r="AD155" s="38"/>
      <c r="AE155" s="38"/>
      <c r="AR155" s="248" t="s">
        <v>201</v>
      </c>
      <c r="AT155" s="248" t="s">
        <v>288</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1128</v>
      </c>
    </row>
    <row r="156" s="2" customFormat="1" ht="16.5" customHeight="1">
      <c r="A156" s="38"/>
      <c r="B156" s="39"/>
      <c r="C156" s="236" t="s">
        <v>262</v>
      </c>
      <c r="D156" s="236" t="s">
        <v>161</v>
      </c>
      <c r="E156" s="237" t="s">
        <v>1129</v>
      </c>
      <c r="F156" s="238" t="s">
        <v>1130</v>
      </c>
      <c r="G156" s="239" t="s">
        <v>176</v>
      </c>
      <c r="H156" s="240">
        <v>1</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1131</v>
      </c>
    </row>
    <row r="157" s="12" customFormat="1" ht="22.8" customHeight="1">
      <c r="A157" s="12"/>
      <c r="B157" s="220"/>
      <c r="C157" s="221"/>
      <c r="D157" s="222" t="s">
        <v>80</v>
      </c>
      <c r="E157" s="234" t="s">
        <v>201</v>
      </c>
      <c r="F157" s="234" t="s">
        <v>655</v>
      </c>
      <c r="G157" s="221"/>
      <c r="H157" s="221"/>
      <c r="I157" s="224"/>
      <c r="J157" s="235">
        <f>BK157</f>
        <v>0</v>
      </c>
      <c r="K157" s="221"/>
      <c r="L157" s="226"/>
      <c r="M157" s="227"/>
      <c r="N157" s="228"/>
      <c r="O157" s="228"/>
      <c r="P157" s="229">
        <f>P158+SUM(P159:P194)</f>
        <v>0</v>
      </c>
      <c r="Q157" s="228"/>
      <c r="R157" s="229">
        <f>R158+SUM(R159:R194)</f>
        <v>28.254897500000002</v>
      </c>
      <c r="S157" s="228"/>
      <c r="T157" s="230">
        <f>T158+SUM(T159:T194)</f>
        <v>0</v>
      </c>
      <c r="U157" s="12"/>
      <c r="V157" s="12"/>
      <c r="W157" s="12"/>
      <c r="X157" s="12"/>
      <c r="Y157" s="12"/>
      <c r="Z157" s="12"/>
      <c r="AA157" s="12"/>
      <c r="AB157" s="12"/>
      <c r="AC157" s="12"/>
      <c r="AD157" s="12"/>
      <c r="AE157" s="12"/>
      <c r="AR157" s="231" t="s">
        <v>89</v>
      </c>
      <c r="AT157" s="232" t="s">
        <v>80</v>
      </c>
      <c r="AU157" s="232" t="s">
        <v>89</v>
      </c>
      <c r="AY157" s="231" t="s">
        <v>159</v>
      </c>
      <c r="BK157" s="233">
        <f>BK158+SUM(BK159:BK194)</f>
        <v>0</v>
      </c>
    </row>
    <row r="158" s="2" customFormat="1" ht="24" customHeight="1">
      <c r="A158" s="38"/>
      <c r="B158" s="39"/>
      <c r="C158" s="236" t="s">
        <v>266</v>
      </c>
      <c r="D158" s="236" t="s">
        <v>161</v>
      </c>
      <c r="E158" s="237" t="s">
        <v>739</v>
      </c>
      <c r="F158" s="238" t="s">
        <v>740</v>
      </c>
      <c r="G158" s="239" t="s">
        <v>229</v>
      </c>
      <c r="H158" s="240">
        <v>30</v>
      </c>
      <c r="I158" s="241"/>
      <c r="J158" s="242">
        <f>ROUND(I158*H158,2)</f>
        <v>0</v>
      </c>
      <c r="K158" s="243"/>
      <c r="L158" s="44"/>
      <c r="M158" s="244" t="s">
        <v>1</v>
      </c>
      <c r="N158" s="245" t="s">
        <v>46</v>
      </c>
      <c r="O158" s="91"/>
      <c r="P158" s="246">
        <f>O158*H158</f>
        <v>0</v>
      </c>
      <c r="Q158" s="246">
        <v>1.0000000000000001E-05</v>
      </c>
      <c r="R158" s="246">
        <f>Q158*H158</f>
        <v>0.00030000000000000003</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1132</v>
      </c>
    </row>
    <row r="159" s="13" customFormat="1">
      <c r="A159" s="13"/>
      <c r="B159" s="254"/>
      <c r="C159" s="255"/>
      <c r="D159" s="250" t="s">
        <v>193</v>
      </c>
      <c r="E159" s="256" t="s">
        <v>1</v>
      </c>
      <c r="F159" s="257" t="s">
        <v>318</v>
      </c>
      <c r="G159" s="255"/>
      <c r="H159" s="258">
        <v>30</v>
      </c>
      <c r="I159" s="259"/>
      <c r="J159" s="255"/>
      <c r="K159" s="255"/>
      <c r="L159" s="260"/>
      <c r="M159" s="261"/>
      <c r="N159" s="262"/>
      <c r="O159" s="262"/>
      <c r="P159" s="262"/>
      <c r="Q159" s="262"/>
      <c r="R159" s="262"/>
      <c r="S159" s="262"/>
      <c r="T159" s="263"/>
      <c r="U159" s="13"/>
      <c r="V159" s="13"/>
      <c r="W159" s="13"/>
      <c r="X159" s="13"/>
      <c r="Y159" s="13"/>
      <c r="Z159" s="13"/>
      <c r="AA159" s="13"/>
      <c r="AB159" s="13"/>
      <c r="AC159" s="13"/>
      <c r="AD159" s="13"/>
      <c r="AE159" s="13"/>
      <c r="AT159" s="264" t="s">
        <v>193</v>
      </c>
      <c r="AU159" s="264" t="s">
        <v>21</v>
      </c>
      <c r="AV159" s="13" t="s">
        <v>21</v>
      </c>
      <c r="AW159" s="13" t="s">
        <v>38</v>
      </c>
      <c r="AX159" s="13" t="s">
        <v>81</v>
      </c>
      <c r="AY159" s="264" t="s">
        <v>159</v>
      </c>
    </row>
    <row r="160" s="14" customFormat="1">
      <c r="A160" s="14"/>
      <c r="B160" s="265"/>
      <c r="C160" s="266"/>
      <c r="D160" s="250" t="s">
        <v>193</v>
      </c>
      <c r="E160" s="267" t="s">
        <v>1</v>
      </c>
      <c r="F160" s="268" t="s">
        <v>195</v>
      </c>
      <c r="G160" s="266"/>
      <c r="H160" s="269">
        <v>30</v>
      </c>
      <c r="I160" s="270"/>
      <c r="J160" s="266"/>
      <c r="K160" s="266"/>
      <c r="L160" s="271"/>
      <c r="M160" s="272"/>
      <c r="N160" s="273"/>
      <c r="O160" s="273"/>
      <c r="P160" s="273"/>
      <c r="Q160" s="273"/>
      <c r="R160" s="273"/>
      <c r="S160" s="273"/>
      <c r="T160" s="274"/>
      <c r="U160" s="14"/>
      <c r="V160" s="14"/>
      <c r="W160" s="14"/>
      <c r="X160" s="14"/>
      <c r="Y160" s="14"/>
      <c r="Z160" s="14"/>
      <c r="AA160" s="14"/>
      <c r="AB160" s="14"/>
      <c r="AC160" s="14"/>
      <c r="AD160" s="14"/>
      <c r="AE160" s="14"/>
      <c r="AT160" s="275" t="s">
        <v>193</v>
      </c>
      <c r="AU160" s="275" t="s">
        <v>21</v>
      </c>
      <c r="AV160" s="14" t="s">
        <v>165</v>
      </c>
      <c r="AW160" s="14" t="s">
        <v>38</v>
      </c>
      <c r="AX160" s="14" t="s">
        <v>89</v>
      </c>
      <c r="AY160" s="275" t="s">
        <v>159</v>
      </c>
    </row>
    <row r="161" s="2" customFormat="1" ht="24" customHeight="1">
      <c r="A161" s="38"/>
      <c r="B161" s="39"/>
      <c r="C161" s="276" t="s">
        <v>7</v>
      </c>
      <c r="D161" s="276" t="s">
        <v>288</v>
      </c>
      <c r="E161" s="277" t="s">
        <v>742</v>
      </c>
      <c r="F161" s="278" t="s">
        <v>743</v>
      </c>
      <c r="G161" s="279" t="s">
        <v>229</v>
      </c>
      <c r="H161" s="280">
        <v>30</v>
      </c>
      <c r="I161" s="281"/>
      <c r="J161" s="282">
        <f>ROUND(I161*H161,2)</f>
        <v>0</v>
      </c>
      <c r="K161" s="283"/>
      <c r="L161" s="284"/>
      <c r="M161" s="285" t="s">
        <v>1</v>
      </c>
      <c r="N161" s="286" t="s">
        <v>46</v>
      </c>
      <c r="O161" s="91"/>
      <c r="P161" s="246">
        <f>O161*H161</f>
        <v>0</v>
      </c>
      <c r="Q161" s="246">
        <v>0.0014</v>
      </c>
      <c r="R161" s="246">
        <f>Q161*H161</f>
        <v>0.042000000000000003</v>
      </c>
      <c r="S161" s="246">
        <v>0</v>
      </c>
      <c r="T161" s="247">
        <f>S161*H161</f>
        <v>0</v>
      </c>
      <c r="U161" s="38"/>
      <c r="V161" s="38"/>
      <c r="W161" s="38"/>
      <c r="X161" s="38"/>
      <c r="Y161" s="38"/>
      <c r="Z161" s="38"/>
      <c r="AA161" s="38"/>
      <c r="AB161" s="38"/>
      <c r="AC161" s="38"/>
      <c r="AD161" s="38"/>
      <c r="AE161" s="38"/>
      <c r="AR161" s="248" t="s">
        <v>201</v>
      </c>
      <c r="AT161" s="248" t="s">
        <v>288</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1133</v>
      </c>
    </row>
    <row r="162" s="13" customFormat="1">
      <c r="A162" s="13"/>
      <c r="B162" s="254"/>
      <c r="C162" s="255"/>
      <c r="D162" s="250" t="s">
        <v>193</v>
      </c>
      <c r="E162" s="256" t="s">
        <v>1</v>
      </c>
      <c r="F162" s="257" t="s">
        <v>318</v>
      </c>
      <c r="G162" s="255"/>
      <c r="H162" s="258">
        <v>30</v>
      </c>
      <c r="I162" s="259"/>
      <c r="J162" s="255"/>
      <c r="K162" s="255"/>
      <c r="L162" s="260"/>
      <c r="M162" s="261"/>
      <c r="N162" s="262"/>
      <c r="O162" s="262"/>
      <c r="P162" s="262"/>
      <c r="Q162" s="262"/>
      <c r="R162" s="262"/>
      <c r="S162" s="262"/>
      <c r="T162" s="263"/>
      <c r="U162" s="13"/>
      <c r="V162" s="13"/>
      <c r="W162" s="13"/>
      <c r="X162" s="13"/>
      <c r="Y162" s="13"/>
      <c r="Z162" s="13"/>
      <c r="AA162" s="13"/>
      <c r="AB162" s="13"/>
      <c r="AC162" s="13"/>
      <c r="AD162" s="13"/>
      <c r="AE162" s="13"/>
      <c r="AT162" s="264" t="s">
        <v>193</v>
      </c>
      <c r="AU162" s="264" t="s">
        <v>21</v>
      </c>
      <c r="AV162" s="13" t="s">
        <v>21</v>
      </c>
      <c r="AW162" s="13" t="s">
        <v>38</v>
      </c>
      <c r="AX162" s="13" t="s">
        <v>81</v>
      </c>
      <c r="AY162" s="264" t="s">
        <v>159</v>
      </c>
    </row>
    <row r="163" s="14" customFormat="1">
      <c r="A163" s="14"/>
      <c r="B163" s="265"/>
      <c r="C163" s="266"/>
      <c r="D163" s="250" t="s">
        <v>193</v>
      </c>
      <c r="E163" s="267" t="s">
        <v>1</v>
      </c>
      <c r="F163" s="268" t="s">
        <v>195</v>
      </c>
      <c r="G163" s="266"/>
      <c r="H163" s="269">
        <v>30</v>
      </c>
      <c r="I163" s="270"/>
      <c r="J163" s="266"/>
      <c r="K163" s="266"/>
      <c r="L163" s="271"/>
      <c r="M163" s="272"/>
      <c r="N163" s="273"/>
      <c r="O163" s="273"/>
      <c r="P163" s="273"/>
      <c r="Q163" s="273"/>
      <c r="R163" s="273"/>
      <c r="S163" s="273"/>
      <c r="T163" s="274"/>
      <c r="U163" s="14"/>
      <c r="V163" s="14"/>
      <c r="W163" s="14"/>
      <c r="X163" s="14"/>
      <c r="Y163" s="14"/>
      <c r="Z163" s="14"/>
      <c r="AA163" s="14"/>
      <c r="AB163" s="14"/>
      <c r="AC163" s="14"/>
      <c r="AD163" s="14"/>
      <c r="AE163" s="14"/>
      <c r="AT163" s="275" t="s">
        <v>193</v>
      </c>
      <c r="AU163" s="275" t="s">
        <v>21</v>
      </c>
      <c r="AV163" s="14" t="s">
        <v>165</v>
      </c>
      <c r="AW163" s="14" t="s">
        <v>38</v>
      </c>
      <c r="AX163" s="14" t="s">
        <v>89</v>
      </c>
      <c r="AY163" s="275" t="s">
        <v>159</v>
      </c>
    </row>
    <row r="164" s="2" customFormat="1" ht="24" customHeight="1">
      <c r="A164" s="38"/>
      <c r="B164" s="39"/>
      <c r="C164" s="236" t="s">
        <v>276</v>
      </c>
      <c r="D164" s="236" t="s">
        <v>161</v>
      </c>
      <c r="E164" s="237" t="s">
        <v>745</v>
      </c>
      <c r="F164" s="238" t="s">
        <v>897</v>
      </c>
      <c r="G164" s="239" t="s">
        <v>229</v>
      </c>
      <c r="H164" s="240">
        <v>3.6000000000000001</v>
      </c>
      <c r="I164" s="241"/>
      <c r="J164" s="242">
        <f>ROUND(I164*H164,2)</f>
        <v>0</v>
      </c>
      <c r="K164" s="243"/>
      <c r="L164" s="44"/>
      <c r="M164" s="244" t="s">
        <v>1</v>
      </c>
      <c r="N164" s="245" t="s">
        <v>46</v>
      </c>
      <c r="O164" s="91"/>
      <c r="P164" s="246">
        <f>O164*H164</f>
        <v>0</v>
      </c>
      <c r="Q164" s="246">
        <v>1.0000000000000001E-05</v>
      </c>
      <c r="R164" s="246">
        <f>Q164*H164</f>
        <v>3.6000000000000001E-05</v>
      </c>
      <c r="S164" s="246">
        <v>0</v>
      </c>
      <c r="T164" s="247">
        <f>S164*H164</f>
        <v>0</v>
      </c>
      <c r="U164" s="38"/>
      <c r="V164" s="38"/>
      <c r="W164" s="38"/>
      <c r="X164" s="38"/>
      <c r="Y164" s="38"/>
      <c r="Z164" s="38"/>
      <c r="AA164" s="38"/>
      <c r="AB164" s="38"/>
      <c r="AC164" s="38"/>
      <c r="AD164" s="38"/>
      <c r="AE164" s="38"/>
      <c r="AR164" s="248" t="s">
        <v>165</v>
      </c>
      <c r="AT164" s="248" t="s">
        <v>161</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1134</v>
      </c>
    </row>
    <row r="165" s="2" customFormat="1">
      <c r="A165" s="38"/>
      <c r="B165" s="39"/>
      <c r="C165" s="40"/>
      <c r="D165" s="250" t="s">
        <v>167</v>
      </c>
      <c r="E165" s="40"/>
      <c r="F165" s="251" t="s">
        <v>1135</v>
      </c>
      <c r="G165" s="40"/>
      <c r="H165" s="40"/>
      <c r="I165" s="144"/>
      <c r="J165" s="40"/>
      <c r="K165" s="40"/>
      <c r="L165" s="44"/>
      <c r="M165" s="252"/>
      <c r="N165" s="253"/>
      <c r="O165" s="91"/>
      <c r="P165" s="91"/>
      <c r="Q165" s="91"/>
      <c r="R165" s="91"/>
      <c r="S165" s="91"/>
      <c r="T165" s="92"/>
      <c r="U165" s="38"/>
      <c r="V165" s="38"/>
      <c r="W165" s="38"/>
      <c r="X165" s="38"/>
      <c r="Y165" s="38"/>
      <c r="Z165" s="38"/>
      <c r="AA165" s="38"/>
      <c r="AB165" s="38"/>
      <c r="AC165" s="38"/>
      <c r="AD165" s="38"/>
      <c r="AE165" s="38"/>
      <c r="AT165" s="16" t="s">
        <v>167</v>
      </c>
      <c r="AU165" s="16" t="s">
        <v>21</v>
      </c>
    </row>
    <row r="166" s="2" customFormat="1" ht="24" customHeight="1">
      <c r="A166" s="38"/>
      <c r="B166" s="39"/>
      <c r="C166" s="276" t="s">
        <v>282</v>
      </c>
      <c r="D166" s="276" t="s">
        <v>288</v>
      </c>
      <c r="E166" s="277" t="s">
        <v>1136</v>
      </c>
      <c r="F166" s="278" t="s">
        <v>1137</v>
      </c>
      <c r="G166" s="279" t="s">
        <v>176</v>
      </c>
      <c r="H166" s="280">
        <v>1</v>
      </c>
      <c r="I166" s="281"/>
      <c r="J166" s="282">
        <f>ROUND(I166*H166,2)</f>
        <v>0</v>
      </c>
      <c r="K166" s="283"/>
      <c r="L166" s="284"/>
      <c r="M166" s="285" t="s">
        <v>1</v>
      </c>
      <c r="N166" s="286" t="s">
        <v>46</v>
      </c>
      <c r="O166" s="91"/>
      <c r="P166" s="246">
        <f>O166*H166</f>
        <v>0</v>
      </c>
      <c r="Q166" s="246">
        <v>0.010699999999999999</v>
      </c>
      <c r="R166" s="246">
        <f>Q166*H166</f>
        <v>0.010699999999999999</v>
      </c>
      <c r="S166" s="246">
        <v>0</v>
      </c>
      <c r="T166" s="247">
        <f>S166*H166</f>
        <v>0</v>
      </c>
      <c r="U166" s="38"/>
      <c r="V166" s="38"/>
      <c r="W166" s="38"/>
      <c r="X166" s="38"/>
      <c r="Y166" s="38"/>
      <c r="Z166" s="38"/>
      <c r="AA166" s="38"/>
      <c r="AB166" s="38"/>
      <c r="AC166" s="38"/>
      <c r="AD166" s="38"/>
      <c r="AE166" s="38"/>
      <c r="AR166" s="248" t="s">
        <v>201</v>
      </c>
      <c r="AT166" s="248" t="s">
        <v>288</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1138</v>
      </c>
    </row>
    <row r="167" s="2" customFormat="1" ht="16.5" customHeight="1">
      <c r="A167" s="38"/>
      <c r="B167" s="39"/>
      <c r="C167" s="236" t="s">
        <v>287</v>
      </c>
      <c r="D167" s="236" t="s">
        <v>161</v>
      </c>
      <c r="E167" s="237" t="s">
        <v>771</v>
      </c>
      <c r="F167" s="238" t="s">
        <v>772</v>
      </c>
      <c r="G167" s="239" t="s">
        <v>229</v>
      </c>
      <c r="H167" s="240">
        <v>35</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21</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1139</v>
      </c>
    </row>
    <row r="168" s="13" customFormat="1">
      <c r="A168" s="13"/>
      <c r="B168" s="254"/>
      <c r="C168" s="255"/>
      <c r="D168" s="250" t="s">
        <v>193</v>
      </c>
      <c r="E168" s="256" t="s">
        <v>1</v>
      </c>
      <c r="F168" s="257" t="s">
        <v>1140</v>
      </c>
      <c r="G168" s="255"/>
      <c r="H168" s="258">
        <v>35</v>
      </c>
      <c r="I168" s="259"/>
      <c r="J168" s="255"/>
      <c r="K168" s="255"/>
      <c r="L168" s="260"/>
      <c r="M168" s="261"/>
      <c r="N168" s="262"/>
      <c r="O168" s="262"/>
      <c r="P168" s="262"/>
      <c r="Q168" s="262"/>
      <c r="R168" s="262"/>
      <c r="S168" s="262"/>
      <c r="T168" s="263"/>
      <c r="U168" s="13"/>
      <c r="V168" s="13"/>
      <c r="W168" s="13"/>
      <c r="X168" s="13"/>
      <c r="Y168" s="13"/>
      <c r="Z168" s="13"/>
      <c r="AA168" s="13"/>
      <c r="AB168" s="13"/>
      <c r="AC168" s="13"/>
      <c r="AD168" s="13"/>
      <c r="AE168" s="13"/>
      <c r="AT168" s="264" t="s">
        <v>193</v>
      </c>
      <c r="AU168" s="264" t="s">
        <v>21</v>
      </c>
      <c r="AV168" s="13" t="s">
        <v>21</v>
      </c>
      <c r="AW168" s="13" t="s">
        <v>38</v>
      </c>
      <c r="AX168" s="13" t="s">
        <v>81</v>
      </c>
      <c r="AY168" s="264" t="s">
        <v>159</v>
      </c>
    </row>
    <row r="169" s="14" customFormat="1">
      <c r="A169" s="14"/>
      <c r="B169" s="265"/>
      <c r="C169" s="266"/>
      <c r="D169" s="250" t="s">
        <v>193</v>
      </c>
      <c r="E169" s="267" t="s">
        <v>1</v>
      </c>
      <c r="F169" s="268" t="s">
        <v>195</v>
      </c>
      <c r="G169" s="266"/>
      <c r="H169" s="269">
        <v>35</v>
      </c>
      <c r="I169" s="270"/>
      <c r="J169" s="266"/>
      <c r="K169" s="266"/>
      <c r="L169" s="271"/>
      <c r="M169" s="272"/>
      <c r="N169" s="273"/>
      <c r="O169" s="273"/>
      <c r="P169" s="273"/>
      <c r="Q169" s="273"/>
      <c r="R169" s="273"/>
      <c r="S169" s="273"/>
      <c r="T169" s="274"/>
      <c r="U169" s="14"/>
      <c r="V169" s="14"/>
      <c r="W169" s="14"/>
      <c r="X169" s="14"/>
      <c r="Y169" s="14"/>
      <c r="Z169" s="14"/>
      <c r="AA169" s="14"/>
      <c r="AB169" s="14"/>
      <c r="AC169" s="14"/>
      <c r="AD169" s="14"/>
      <c r="AE169" s="14"/>
      <c r="AT169" s="275" t="s">
        <v>193</v>
      </c>
      <c r="AU169" s="275" t="s">
        <v>21</v>
      </c>
      <c r="AV169" s="14" t="s">
        <v>165</v>
      </c>
      <c r="AW169" s="14" t="s">
        <v>38</v>
      </c>
      <c r="AX169" s="14" t="s">
        <v>89</v>
      </c>
      <c r="AY169" s="275" t="s">
        <v>159</v>
      </c>
    </row>
    <row r="170" s="2" customFormat="1" ht="24" customHeight="1">
      <c r="A170" s="38"/>
      <c r="B170" s="39"/>
      <c r="C170" s="236" t="s">
        <v>295</v>
      </c>
      <c r="D170" s="236" t="s">
        <v>161</v>
      </c>
      <c r="E170" s="237" t="s">
        <v>781</v>
      </c>
      <c r="F170" s="238" t="s">
        <v>782</v>
      </c>
      <c r="G170" s="239" t="s">
        <v>176</v>
      </c>
      <c r="H170" s="240">
        <v>1</v>
      </c>
      <c r="I170" s="241"/>
      <c r="J170" s="242">
        <f>ROUND(I170*H170,2)</f>
        <v>0</v>
      </c>
      <c r="K170" s="243"/>
      <c r="L170" s="44"/>
      <c r="M170" s="244" t="s">
        <v>1</v>
      </c>
      <c r="N170" s="245" t="s">
        <v>46</v>
      </c>
      <c r="O170" s="91"/>
      <c r="P170" s="246">
        <f>O170*H170</f>
        <v>0</v>
      </c>
      <c r="Q170" s="246">
        <v>2.1167600000000002</v>
      </c>
      <c r="R170" s="246">
        <f>Q170*H170</f>
        <v>2.1167600000000002</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1141</v>
      </c>
    </row>
    <row r="171" s="2" customFormat="1" ht="24" customHeight="1">
      <c r="A171" s="38"/>
      <c r="B171" s="39"/>
      <c r="C171" s="276" t="s">
        <v>299</v>
      </c>
      <c r="D171" s="276" t="s">
        <v>288</v>
      </c>
      <c r="E171" s="277" t="s">
        <v>784</v>
      </c>
      <c r="F171" s="278" t="s">
        <v>785</v>
      </c>
      <c r="G171" s="279" t="s">
        <v>176</v>
      </c>
      <c r="H171" s="280">
        <v>1</v>
      </c>
      <c r="I171" s="281"/>
      <c r="J171" s="282">
        <f>ROUND(I171*H171,2)</f>
        <v>0</v>
      </c>
      <c r="K171" s="283"/>
      <c r="L171" s="284"/>
      <c r="M171" s="285" t="s">
        <v>1</v>
      </c>
      <c r="N171" s="286" t="s">
        <v>46</v>
      </c>
      <c r="O171" s="91"/>
      <c r="P171" s="246">
        <f>O171*H171</f>
        <v>0</v>
      </c>
      <c r="Q171" s="246">
        <v>0.58499999999999996</v>
      </c>
      <c r="R171" s="246">
        <f>Q171*H171</f>
        <v>0.58499999999999996</v>
      </c>
      <c r="S171" s="246">
        <v>0</v>
      </c>
      <c r="T171" s="247">
        <f>S171*H171</f>
        <v>0</v>
      </c>
      <c r="U171" s="38"/>
      <c r="V171" s="38"/>
      <c r="W171" s="38"/>
      <c r="X171" s="38"/>
      <c r="Y171" s="38"/>
      <c r="Z171" s="38"/>
      <c r="AA171" s="38"/>
      <c r="AB171" s="38"/>
      <c r="AC171" s="38"/>
      <c r="AD171" s="38"/>
      <c r="AE171" s="38"/>
      <c r="AR171" s="248" t="s">
        <v>786</v>
      </c>
      <c r="AT171" s="248" t="s">
        <v>288</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786</v>
      </c>
      <c r="BM171" s="248" t="s">
        <v>1142</v>
      </c>
    </row>
    <row r="172" s="13" customFormat="1">
      <c r="A172" s="13"/>
      <c r="B172" s="254"/>
      <c r="C172" s="255"/>
      <c r="D172" s="250" t="s">
        <v>193</v>
      </c>
      <c r="E172" s="255"/>
      <c r="F172" s="257" t="s">
        <v>1143</v>
      </c>
      <c r="G172" s="255"/>
      <c r="H172" s="258">
        <v>1</v>
      </c>
      <c r="I172" s="259"/>
      <c r="J172" s="255"/>
      <c r="K172" s="255"/>
      <c r="L172" s="260"/>
      <c r="M172" s="261"/>
      <c r="N172" s="262"/>
      <c r="O172" s="262"/>
      <c r="P172" s="262"/>
      <c r="Q172" s="262"/>
      <c r="R172" s="262"/>
      <c r="S172" s="262"/>
      <c r="T172" s="263"/>
      <c r="U172" s="13"/>
      <c r="V172" s="13"/>
      <c r="W172" s="13"/>
      <c r="X172" s="13"/>
      <c r="Y172" s="13"/>
      <c r="Z172" s="13"/>
      <c r="AA172" s="13"/>
      <c r="AB172" s="13"/>
      <c r="AC172" s="13"/>
      <c r="AD172" s="13"/>
      <c r="AE172" s="13"/>
      <c r="AT172" s="264" t="s">
        <v>193</v>
      </c>
      <c r="AU172" s="264" t="s">
        <v>21</v>
      </c>
      <c r="AV172" s="13" t="s">
        <v>21</v>
      </c>
      <c r="AW172" s="13" t="s">
        <v>4</v>
      </c>
      <c r="AX172" s="13" t="s">
        <v>89</v>
      </c>
      <c r="AY172" s="264" t="s">
        <v>159</v>
      </c>
    </row>
    <row r="173" s="2" customFormat="1" ht="16.5" customHeight="1">
      <c r="A173" s="38"/>
      <c r="B173" s="39"/>
      <c r="C173" s="276" t="s">
        <v>303</v>
      </c>
      <c r="D173" s="276" t="s">
        <v>288</v>
      </c>
      <c r="E173" s="277" t="s">
        <v>795</v>
      </c>
      <c r="F173" s="278" t="s">
        <v>796</v>
      </c>
      <c r="G173" s="279" t="s">
        <v>176</v>
      </c>
      <c r="H173" s="280">
        <v>1</v>
      </c>
      <c r="I173" s="281"/>
      <c r="J173" s="282">
        <f>ROUND(I173*H173,2)</f>
        <v>0</v>
      </c>
      <c r="K173" s="283"/>
      <c r="L173" s="284"/>
      <c r="M173" s="285" t="s">
        <v>1</v>
      </c>
      <c r="N173" s="286" t="s">
        <v>46</v>
      </c>
      <c r="O173" s="91"/>
      <c r="P173" s="246">
        <f>O173*H173</f>
        <v>0</v>
      </c>
      <c r="Q173" s="246">
        <v>1.363</v>
      </c>
      <c r="R173" s="246">
        <f>Q173*H173</f>
        <v>1.363</v>
      </c>
      <c r="S173" s="246">
        <v>0</v>
      </c>
      <c r="T173" s="247">
        <f>S173*H173</f>
        <v>0</v>
      </c>
      <c r="U173" s="38"/>
      <c r="V173" s="38"/>
      <c r="W173" s="38"/>
      <c r="X173" s="38"/>
      <c r="Y173" s="38"/>
      <c r="Z173" s="38"/>
      <c r="AA173" s="38"/>
      <c r="AB173" s="38"/>
      <c r="AC173" s="38"/>
      <c r="AD173" s="38"/>
      <c r="AE173" s="38"/>
      <c r="AR173" s="248" t="s">
        <v>786</v>
      </c>
      <c r="AT173" s="248" t="s">
        <v>288</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786</v>
      </c>
      <c r="BM173" s="248" t="s">
        <v>1144</v>
      </c>
    </row>
    <row r="174" s="2" customFormat="1" ht="16.5" customHeight="1">
      <c r="A174" s="38"/>
      <c r="B174" s="39"/>
      <c r="C174" s="276" t="s">
        <v>307</v>
      </c>
      <c r="D174" s="276" t="s">
        <v>288</v>
      </c>
      <c r="E174" s="277" t="s">
        <v>798</v>
      </c>
      <c r="F174" s="278" t="s">
        <v>799</v>
      </c>
      <c r="G174" s="279" t="s">
        <v>176</v>
      </c>
      <c r="H174" s="280">
        <v>1</v>
      </c>
      <c r="I174" s="281"/>
      <c r="J174" s="282">
        <f>ROUND(I174*H174,2)</f>
        <v>0</v>
      </c>
      <c r="K174" s="283"/>
      <c r="L174" s="284"/>
      <c r="M174" s="285" t="s">
        <v>1</v>
      </c>
      <c r="N174" s="286" t="s">
        <v>46</v>
      </c>
      <c r="O174" s="91"/>
      <c r="P174" s="246">
        <f>O174*H174</f>
        <v>0</v>
      </c>
      <c r="Q174" s="246">
        <v>1.3500000000000001</v>
      </c>
      <c r="R174" s="246">
        <f>Q174*H174</f>
        <v>1.3500000000000001</v>
      </c>
      <c r="S174" s="246">
        <v>0</v>
      </c>
      <c r="T174" s="247">
        <f>S174*H174</f>
        <v>0</v>
      </c>
      <c r="U174" s="38"/>
      <c r="V174" s="38"/>
      <c r="W174" s="38"/>
      <c r="X174" s="38"/>
      <c r="Y174" s="38"/>
      <c r="Z174" s="38"/>
      <c r="AA174" s="38"/>
      <c r="AB174" s="38"/>
      <c r="AC174" s="38"/>
      <c r="AD174" s="38"/>
      <c r="AE174" s="38"/>
      <c r="AR174" s="248" t="s">
        <v>786</v>
      </c>
      <c r="AT174" s="248" t="s">
        <v>288</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786</v>
      </c>
      <c r="BM174" s="248" t="s">
        <v>1145</v>
      </c>
    </row>
    <row r="175" s="2" customFormat="1" ht="16.5" customHeight="1">
      <c r="A175" s="38"/>
      <c r="B175" s="39"/>
      <c r="C175" s="236" t="s">
        <v>311</v>
      </c>
      <c r="D175" s="236" t="s">
        <v>161</v>
      </c>
      <c r="E175" s="237" t="s">
        <v>801</v>
      </c>
      <c r="F175" s="238" t="s">
        <v>802</v>
      </c>
      <c r="G175" s="239" t="s">
        <v>176</v>
      </c>
      <c r="H175" s="240">
        <v>1</v>
      </c>
      <c r="I175" s="241"/>
      <c r="J175" s="242">
        <f>ROUND(I175*H175,2)</f>
        <v>0</v>
      </c>
      <c r="K175" s="243"/>
      <c r="L175" s="44"/>
      <c r="M175" s="244" t="s">
        <v>1</v>
      </c>
      <c r="N175" s="245" t="s">
        <v>46</v>
      </c>
      <c r="O175" s="91"/>
      <c r="P175" s="246">
        <f>O175*H175</f>
        <v>0</v>
      </c>
      <c r="Q175" s="246">
        <v>0.14494000000000001</v>
      </c>
      <c r="R175" s="246">
        <f>Q175*H175</f>
        <v>0.14494000000000001</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1146</v>
      </c>
    </row>
    <row r="176" s="2" customFormat="1" ht="24" customHeight="1">
      <c r="A176" s="38"/>
      <c r="B176" s="39"/>
      <c r="C176" s="236" t="s">
        <v>318</v>
      </c>
      <c r="D176" s="236" t="s">
        <v>161</v>
      </c>
      <c r="E176" s="237" t="s">
        <v>778</v>
      </c>
      <c r="F176" s="238" t="s">
        <v>779</v>
      </c>
      <c r="G176" s="239" t="s">
        <v>176</v>
      </c>
      <c r="H176" s="240">
        <v>1</v>
      </c>
      <c r="I176" s="241"/>
      <c r="J176" s="242">
        <f>ROUND(I176*H176,2)</f>
        <v>0</v>
      </c>
      <c r="K176" s="243"/>
      <c r="L176" s="44"/>
      <c r="M176" s="244" t="s">
        <v>1</v>
      </c>
      <c r="N176" s="245" t="s">
        <v>46</v>
      </c>
      <c r="O176" s="91"/>
      <c r="P176" s="246">
        <f>O176*H176</f>
        <v>0</v>
      </c>
      <c r="Q176" s="246">
        <v>0.21734000000000001</v>
      </c>
      <c r="R176" s="246">
        <f>Q176*H176</f>
        <v>0.21734000000000001</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1147</v>
      </c>
    </row>
    <row r="177" s="2" customFormat="1" ht="24" customHeight="1">
      <c r="A177" s="38"/>
      <c r="B177" s="39"/>
      <c r="C177" s="276" t="s">
        <v>324</v>
      </c>
      <c r="D177" s="276" t="s">
        <v>288</v>
      </c>
      <c r="E177" s="277" t="s">
        <v>804</v>
      </c>
      <c r="F177" s="278" t="s">
        <v>1148</v>
      </c>
      <c r="G177" s="279" t="s">
        <v>176</v>
      </c>
      <c r="H177" s="280">
        <v>1</v>
      </c>
      <c r="I177" s="281"/>
      <c r="J177" s="282">
        <f>ROUND(I177*H177,2)</f>
        <v>0</v>
      </c>
      <c r="K177" s="283"/>
      <c r="L177" s="284"/>
      <c r="M177" s="285" t="s">
        <v>1</v>
      </c>
      <c r="N177" s="286" t="s">
        <v>46</v>
      </c>
      <c r="O177" s="91"/>
      <c r="P177" s="246">
        <f>O177*H177</f>
        <v>0</v>
      </c>
      <c r="Q177" s="246">
        <v>0.10199999999999999</v>
      </c>
      <c r="R177" s="246">
        <f>Q177*H177</f>
        <v>0.10199999999999999</v>
      </c>
      <c r="S177" s="246">
        <v>0</v>
      </c>
      <c r="T177" s="247">
        <f>S177*H177</f>
        <v>0</v>
      </c>
      <c r="U177" s="38"/>
      <c r="V177" s="38"/>
      <c r="W177" s="38"/>
      <c r="X177" s="38"/>
      <c r="Y177" s="38"/>
      <c r="Z177" s="38"/>
      <c r="AA177" s="38"/>
      <c r="AB177" s="38"/>
      <c r="AC177" s="38"/>
      <c r="AD177" s="38"/>
      <c r="AE177" s="38"/>
      <c r="AR177" s="248" t="s">
        <v>201</v>
      </c>
      <c r="AT177" s="248" t="s">
        <v>288</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1149</v>
      </c>
    </row>
    <row r="178" s="2" customFormat="1">
      <c r="A178" s="38"/>
      <c r="B178" s="39"/>
      <c r="C178" s="40"/>
      <c r="D178" s="250" t="s">
        <v>167</v>
      </c>
      <c r="E178" s="40"/>
      <c r="F178" s="251" t="s">
        <v>1150</v>
      </c>
      <c r="G178" s="40"/>
      <c r="H178" s="40"/>
      <c r="I178" s="144"/>
      <c r="J178" s="40"/>
      <c r="K178" s="40"/>
      <c r="L178" s="44"/>
      <c r="M178" s="252"/>
      <c r="N178" s="253"/>
      <c r="O178" s="91"/>
      <c r="P178" s="91"/>
      <c r="Q178" s="91"/>
      <c r="R178" s="91"/>
      <c r="S178" s="91"/>
      <c r="T178" s="92"/>
      <c r="U178" s="38"/>
      <c r="V178" s="38"/>
      <c r="W178" s="38"/>
      <c r="X178" s="38"/>
      <c r="Y178" s="38"/>
      <c r="Z178" s="38"/>
      <c r="AA178" s="38"/>
      <c r="AB178" s="38"/>
      <c r="AC178" s="38"/>
      <c r="AD178" s="38"/>
      <c r="AE178" s="38"/>
      <c r="AT178" s="16" t="s">
        <v>167</v>
      </c>
      <c r="AU178" s="16" t="s">
        <v>21</v>
      </c>
    </row>
    <row r="179" s="2" customFormat="1" ht="16.5" customHeight="1">
      <c r="A179" s="38"/>
      <c r="B179" s="39"/>
      <c r="C179" s="276" t="s">
        <v>330</v>
      </c>
      <c r="D179" s="276" t="s">
        <v>288</v>
      </c>
      <c r="E179" s="277" t="s">
        <v>816</v>
      </c>
      <c r="F179" s="278" t="s">
        <v>1151</v>
      </c>
      <c r="G179" s="279" t="s">
        <v>176</v>
      </c>
      <c r="H179" s="280">
        <v>1</v>
      </c>
      <c r="I179" s="281"/>
      <c r="J179" s="282">
        <f>ROUND(I179*H179,2)</f>
        <v>0</v>
      </c>
      <c r="K179" s="283"/>
      <c r="L179" s="284"/>
      <c r="M179" s="285" t="s">
        <v>1</v>
      </c>
      <c r="N179" s="286" t="s">
        <v>46</v>
      </c>
      <c r="O179" s="91"/>
      <c r="P179" s="246">
        <f>O179*H179</f>
        <v>0</v>
      </c>
      <c r="Q179" s="246">
        <v>0.059999999999999998</v>
      </c>
      <c r="R179" s="246">
        <f>Q179*H179</f>
        <v>0.059999999999999998</v>
      </c>
      <c r="S179" s="246">
        <v>0</v>
      </c>
      <c r="T179" s="247">
        <f>S179*H179</f>
        <v>0</v>
      </c>
      <c r="U179" s="38"/>
      <c r="V179" s="38"/>
      <c r="W179" s="38"/>
      <c r="X179" s="38"/>
      <c r="Y179" s="38"/>
      <c r="Z179" s="38"/>
      <c r="AA179" s="38"/>
      <c r="AB179" s="38"/>
      <c r="AC179" s="38"/>
      <c r="AD179" s="38"/>
      <c r="AE179" s="38"/>
      <c r="AR179" s="248" t="s">
        <v>201</v>
      </c>
      <c r="AT179" s="248" t="s">
        <v>288</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1152</v>
      </c>
    </row>
    <row r="180" s="2" customFormat="1" ht="16.5" customHeight="1">
      <c r="A180" s="38"/>
      <c r="B180" s="39"/>
      <c r="C180" s="236" t="s">
        <v>335</v>
      </c>
      <c r="D180" s="236" t="s">
        <v>161</v>
      </c>
      <c r="E180" s="237" t="s">
        <v>687</v>
      </c>
      <c r="F180" s="238" t="s">
        <v>688</v>
      </c>
      <c r="G180" s="239" t="s">
        <v>229</v>
      </c>
      <c r="H180" s="240">
        <v>35</v>
      </c>
      <c r="I180" s="241"/>
      <c r="J180" s="242">
        <f>ROUND(I180*H180,2)</f>
        <v>0</v>
      </c>
      <c r="K180" s="243"/>
      <c r="L180" s="44"/>
      <c r="M180" s="244" t="s">
        <v>1</v>
      </c>
      <c r="N180" s="245" t="s">
        <v>46</v>
      </c>
      <c r="O180" s="91"/>
      <c r="P180" s="246">
        <f>O180*H180</f>
        <v>0</v>
      </c>
      <c r="Q180" s="246">
        <v>9.0000000000000006E-05</v>
      </c>
      <c r="R180" s="246">
        <f>Q180*H180</f>
        <v>0.00315</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1153</v>
      </c>
    </row>
    <row r="181" s="2" customFormat="1" ht="16.5" customHeight="1">
      <c r="A181" s="38"/>
      <c r="B181" s="39"/>
      <c r="C181" s="276" t="s">
        <v>342</v>
      </c>
      <c r="D181" s="276" t="s">
        <v>288</v>
      </c>
      <c r="E181" s="277" t="s">
        <v>1154</v>
      </c>
      <c r="F181" s="278" t="s">
        <v>1155</v>
      </c>
      <c r="G181" s="279" t="s">
        <v>176</v>
      </c>
      <c r="H181" s="280">
        <v>0.93300000000000005</v>
      </c>
      <c r="I181" s="281"/>
      <c r="J181" s="282">
        <f>ROUND(I181*H181,2)</f>
        <v>0</v>
      </c>
      <c r="K181" s="283"/>
      <c r="L181" s="284"/>
      <c r="M181" s="285" t="s">
        <v>1</v>
      </c>
      <c r="N181" s="286" t="s">
        <v>46</v>
      </c>
      <c r="O181" s="91"/>
      <c r="P181" s="246">
        <f>O181*H181</f>
        <v>0</v>
      </c>
      <c r="Q181" s="246">
        <v>0.025499999999999998</v>
      </c>
      <c r="R181" s="246">
        <f>Q181*H181</f>
        <v>0.0237915</v>
      </c>
      <c r="S181" s="246">
        <v>0</v>
      </c>
      <c r="T181" s="247">
        <f>S181*H181</f>
        <v>0</v>
      </c>
      <c r="U181" s="38"/>
      <c r="V181" s="38"/>
      <c r="W181" s="38"/>
      <c r="X181" s="38"/>
      <c r="Y181" s="38"/>
      <c r="Z181" s="38"/>
      <c r="AA181" s="38"/>
      <c r="AB181" s="38"/>
      <c r="AC181" s="38"/>
      <c r="AD181" s="38"/>
      <c r="AE181" s="38"/>
      <c r="AR181" s="248" t="s">
        <v>201</v>
      </c>
      <c r="AT181" s="248" t="s">
        <v>288</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1156</v>
      </c>
    </row>
    <row r="182" s="2" customFormat="1">
      <c r="A182" s="38"/>
      <c r="B182" s="39"/>
      <c r="C182" s="40"/>
      <c r="D182" s="250" t="s">
        <v>167</v>
      </c>
      <c r="E182" s="40"/>
      <c r="F182" s="251" t="s">
        <v>1157</v>
      </c>
      <c r="G182" s="40"/>
      <c r="H182" s="40"/>
      <c r="I182" s="144"/>
      <c r="J182" s="40"/>
      <c r="K182" s="40"/>
      <c r="L182" s="44"/>
      <c r="M182" s="252"/>
      <c r="N182" s="253"/>
      <c r="O182" s="91"/>
      <c r="P182" s="91"/>
      <c r="Q182" s="91"/>
      <c r="R182" s="91"/>
      <c r="S182" s="91"/>
      <c r="T182" s="92"/>
      <c r="U182" s="38"/>
      <c r="V182" s="38"/>
      <c r="W182" s="38"/>
      <c r="X182" s="38"/>
      <c r="Y182" s="38"/>
      <c r="Z182" s="38"/>
      <c r="AA182" s="38"/>
      <c r="AB182" s="38"/>
      <c r="AC182" s="38"/>
      <c r="AD182" s="38"/>
      <c r="AE182" s="38"/>
      <c r="AT182" s="16" t="s">
        <v>167</v>
      </c>
      <c r="AU182" s="16" t="s">
        <v>21</v>
      </c>
    </row>
    <row r="183" s="2" customFormat="1" ht="24" customHeight="1">
      <c r="A183" s="38"/>
      <c r="B183" s="39"/>
      <c r="C183" s="236" t="s">
        <v>347</v>
      </c>
      <c r="D183" s="236" t="s">
        <v>161</v>
      </c>
      <c r="E183" s="237" t="s">
        <v>847</v>
      </c>
      <c r="F183" s="238" t="s">
        <v>848</v>
      </c>
      <c r="G183" s="239" t="s">
        <v>176</v>
      </c>
      <c r="H183" s="240">
        <v>2</v>
      </c>
      <c r="I183" s="241"/>
      <c r="J183" s="242">
        <f>ROUND(I183*H183,2)</f>
        <v>0</v>
      </c>
      <c r="K183" s="243"/>
      <c r="L183" s="44"/>
      <c r="M183" s="244" t="s">
        <v>1</v>
      </c>
      <c r="N183" s="245" t="s">
        <v>46</v>
      </c>
      <c r="O183" s="91"/>
      <c r="P183" s="246">
        <f>O183*H183</f>
        <v>0</v>
      </c>
      <c r="Q183" s="246">
        <v>9.2261500000000005</v>
      </c>
      <c r="R183" s="246">
        <f>Q183*H183</f>
        <v>18.452300000000001</v>
      </c>
      <c r="S183" s="246">
        <v>0</v>
      </c>
      <c r="T183" s="247">
        <f>S183*H183</f>
        <v>0</v>
      </c>
      <c r="U183" s="38"/>
      <c r="V183" s="38"/>
      <c r="W183" s="38"/>
      <c r="X183" s="38"/>
      <c r="Y183" s="38"/>
      <c r="Z183" s="38"/>
      <c r="AA183" s="38"/>
      <c r="AB183" s="38"/>
      <c r="AC183" s="38"/>
      <c r="AD183" s="38"/>
      <c r="AE183" s="38"/>
      <c r="AR183" s="248" t="s">
        <v>165</v>
      </c>
      <c r="AT183" s="248" t="s">
        <v>161</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1158</v>
      </c>
    </row>
    <row r="184" s="2" customFormat="1">
      <c r="A184" s="38"/>
      <c r="B184" s="39"/>
      <c r="C184" s="40"/>
      <c r="D184" s="250" t="s">
        <v>167</v>
      </c>
      <c r="E184" s="40"/>
      <c r="F184" s="251" t="s">
        <v>1159</v>
      </c>
      <c r="G184" s="40"/>
      <c r="H184" s="40"/>
      <c r="I184" s="144"/>
      <c r="J184" s="40"/>
      <c r="K184" s="40"/>
      <c r="L184" s="44"/>
      <c r="M184" s="252"/>
      <c r="N184" s="253"/>
      <c r="O184" s="91"/>
      <c r="P184" s="91"/>
      <c r="Q184" s="91"/>
      <c r="R184" s="91"/>
      <c r="S184" s="91"/>
      <c r="T184" s="92"/>
      <c r="U184" s="38"/>
      <c r="V184" s="38"/>
      <c r="W184" s="38"/>
      <c r="X184" s="38"/>
      <c r="Y184" s="38"/>
      <c r="Z184" s="38"/>
      <c r="AA184" s="38"/>
      <c r="AB184" s="38"/>
      <c r="AC184" s="38"/>
      <c r="AD184" s="38"/>
      <c r="AE184" s="38"/>
      <c r="AT184" s="16" t="s">
        <v>167</v>
      </c>
      <c r="AU184" s="16" t="s">
        <v>21</v>
      </c>
    </row>
    <row r="185" s="2" customFormat="1" ht="24" customHeight="1">
      <c r="A185" s="38"/>
      <c r="B185" s="39"/>
      <c r="C185" s="236" t="s">
        <v>351</v>
      </c>
      <c r="D185" s="236" t="s">
        <v>161</v>
      </c>
      <c r="E185" s="237" t="s">
        <v>835</v>
      </c>
      <c r="F185" s="238" t="s">
        <v>836</v>
      </c>
      <c r="G185" s="239" t="s">
        <v>229</v>
      </c>
      <c r="H185" s="240">
        <v>23</v>
      </c>
      <c r="I185" s="241"/>
      <c r="J185" s="242">
        <f>ROUND(I185*H185,2)</f>
        <v>0</v>
      </c>
      <c r="K185" s="243"/>
      <c r="L185" s="44"/>
      <c r="M185" s="244" t="s">
        <v>1</v>
      </c>
      <c r="N185" s="245" t="s">
        <v>46</v>
      </c>
      <c r="O185" s="91"/>
      <c r="P185" s="246">
        <f>O185*H185</f>
        <v>0</v>
      </c>
      <c r="Q185" s="246">
        <v>0.13095999999999999</v>
      </c>
      <c r="R185" s="246">
        <f>Q185*H185</f>
        <v>3.0120799999999996</v>
      </c>
      <c r="S185" s="246">
        <v>0</v>
      </c>
      <c r="T185" s="247">
        <f>S185*H185</f>
        <v>0</v>
      </c>
      <c r="U185" s="38"/>
      <c r="V185" s="38"/>
      <c r="W185" s="38"/>
      <c r="X185" s="38"/>
      <c r="Y185" s="38"/>
      <c r="Z185" s="38"/>
      <c r="AA185" s="38"/>
      <c r="AB185" s="38"/>
      <c r="AC185" s="38"/>
      <c r="AD185" s="38"/>
      <c r="AE185" s="38"/>
      <c r="AR185" s="248" t="s">
        <v>165</v>
      </c>
      <c r="AT185" s="248" t="s">
        <v>161</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1160</v>
      </c>
    </row>
    <row r="186" s="13" customFormat="1">
      <c r="A186" s="13"/>
      <c r="B186" s="254"/>
      <c r="C186" s="255"/>
      <c r="D186" s="250" t="s">
        <v>193</v>
      </c>
      <c r="E186" s="256" t="s">
        <v>1</v>
      </c>
      <c r="F186" s="257" t="s">
        <v>282</v>
      </c>
      <c r="G186" s="255"/>
      <c r="H186" s="258">
        <v>23</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193</v>
      </c>
      <c r="AU186" s="264" t="s">
        <v>21</v>
      </c>
      <c r="AV186" s="13" t="s">
        <v>21</v>
      </c>
      <c r="AW186" s="13" t="s">
        <v>38</v>
      </c>
      <c r="AX186" s="13" t="s">
        <v>81</v>
      </c>
      <c r="AY186" s="264" t="s">
        <v>159</v>
      </c>
    </row>
    <row r="187" s="14" customFormat="1">
      <c r="A187" s="14"/>
      <c r="B187" s="265"/>
      <c r="C187" s="266"/>
      <c r="D187" s="250" t="s">
        <v>193</v>
      </c>
      <c r="E187" s="267" t="s">
        <v>1</v>
      </c>
      <c r="F187" s="268" t="s">
        <v>195</v>
      </c>
      <c r="G187" s="266"/>
      <c r="H187" s="269">
        <v>23</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193</v>
      </c>
      <c r="AU187" s="275" t="s">
        <v>21</v>
      </c>
      <c r="AV187" s="14" t="s">
        <v>165</v>
      </c>
      <c r="AW187" s="14" t="s">
        <v>38</v>
      </c>
      <c r="AX187" s="14" t="s">
        <v>89</v>
      </c>
      <c r="AY187" s="275" t="s">
        <v>159</v>
      </c>
    </row>
    <row r="188" s="2" customFormat="1" ht="16.5" customHeight="1">
      <c r="A188" s="38"/>
      <c r="B188" s="39"/>
      <c r="C188" s="276" t="s">
        <v>356</v>
      </c>
      <c r="D188" s="276" t="s">
        <v>288</v>
      </c>
      <c r="E188" s="277" t="s">
        <v>838</v>
      </c>
      <c r="F188" s="278" t="s">
        <v>839</v>
      </c>
      <c r="G188" s="279" t="s">
        <v>176</v>
      </c>
      <c r="H188" s="280">
        <v>69</v>
      </c>
      <c r="I188" s="281"/>
      <c r="J188" s="282">
        <f>ROUND(I188*H188,2)</f>
        <v>0</v>
      </c>
      <c r="K188" s="283"/>
      <c r="L188" s="284"/>
      <c r="M188" s="285" t="s">
        <v>1</v>
      </c>
      <c r="N188" s="286" t="s">
        <v>46</v>
      </c>
      <c r="O188" s="91"/>
      <c r="P188" s="246">
        <f>O188*H188</f>
        <v>0</v>
      </c>
      <c r="Q188" s="246">
        <v>0.0094999999999999998</v>
      </c>
      <c r="R188" s="246">
        <f>Q188*H188</f>
        <v>0.65549999999999997</v>
      </c>
      <c r="S188" s="246">
        <v>0</v>
      </c>
      <c r="T188" s="247">
        <f>S188*H188</f>
        <v>0</v>
      </c>
      <c r="U188" s="38"/>
      <c r="V188" s="38"/>
      <c r="W188" s="38"/>
      <c r="X188" s="38"/>
      <c r="Y188" s="38"/>
      <c r="Z188" s="38"/>
      <c r="AA188" s="38"/>
      <c r="AB188" s="38"/>
      <c r="AC188" s="38"/>
      <c r="AD188" s="38"/>
      <c r="AE188" s="38"/>
      <c r="AR188" s="248" t="s">
        <v>201</v>
      </c>
      <c r="AT188" s="248" t="s">
        <v>288</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1161</v>
      </c>
    </row>
    <row r="189" s="2" customFormat="1">
      <c r="A189" s="38"/>
      <c r="B189" s="39"/>
      <c r="C189" s="40"/>
      <c r="D189" s="250" t="s">
        <v>167</v>
      </c>
      <c r="E189" s="40"/>
      <c r="F189" s="251" t="s">
        <v>841</v>
      </c>
      <c r="G189" s="40"/>
      <c r="H189" s="40"/>
      <c r="I189" s="144"/>
      <c r="J189" s="40"/>
      <c r="K189" s="40"/>
      <c r="L189" s="44"/>
      <c r="M189" s="252"/>
      <c r="N189" s="253"/>
      <c r="O189" s="91"/>
      <c r="P189" s="91"/>
      <c r="Q189" s="91"/>
      <c r="R189" s="91"/>
      <c r="S189" s="91"/>
      <c r="T189" s="92"/>
      <c r="U189" s="38"/>
      <c r="V189" s="38"/>
      <c r="W189" s="38"/>
      <c r="X189" s="38"/>
      <c r="Y189" s="38"/>
      <c r="Z189" s="38"/>
      <c r="AA189" s="38"/>
      <c r="AB189" s="38"/>
      <c r="AC189" s="38"/>
      <c r="AD189" s="38"/>
      <c r="AE189" s="38"/>
      <c r="AT189" s="16" t="s">
        <v>167</v>
      </c>
      <c r="AU189" s="16" t="s">
        <v>21</v>
      </c>
    </row>
    <row r="190" s="13" customFormat="1">
      <c r="A190" s="13"/>
      <c r="B190" s="254"/>
      <c r="C190" s="255"/>
      <c r="D190" s="250" t="s">
        <v>193</v>
      </c>
      <c r="E190" s="256" t="s">
        <v>1</v>
      </c>
      <c r="F190" s="257" t="s">
        <v>1162</v>
      </c>
      <c r="G190" s="255"/>
      <c r="H190" s="258">
        <v>69</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193</v>
      </c>
      <c r="AU190" s="264" t="s">
        <v>21</v>
      </c>
      <c r="AV190" s="13" t="s">
        <v>21</v>
      </c>
      <c r="AW190" s="13" t="s">
        <v>38</v>
      </c>
      <c r="AX190" s="13" t="s">
        <v>81</v>
      </c>
      <c r="AY190" s="264" t="s">
        <v>159</v>
      </c>
    </row>
    <row r="191" s="14" customFormat="1">
      <c r="A191" s="14"/>
      <c r="B191" s="265"/>
      <c r="C191" s="266"/>
      <c r="D191" s="250" t="s">
        <v>193</v>
      </c>
      <c r="E191" s="267" t="s">
        <v>1</v>
      </c>
      <c r="F191" s="268" t="s">
        <v>195</v>
      </c>
      <c r="G191" s="266"/>
      <c r="H191" s="269">
        <v>69</v>
      </c>
      <c r="I191" s="270"/>
      <c r="J191" s="266"/>
      <c r="K191" s="266"/>
      <c r="L191" s="271"/>
      <c r="M191" s="272"/>
      <c r="N191" s="273"/>
      <c r="O191" s="273"/>
      <c r="P191" s="273"/>
      <c r="Q191" s="273"/>
      <c r="R191" s="273"/>
      <c r="S191" s="273"/>
      <c r="T191" s="274"/>
      <c r="U191" s="14"/>
      <c r="V191" s="14"/>
      <c r="W191" s="14"/>
      <c r="X191" s="14"/>
      <c r="Y191" s="14"/>
      <c r="Z191" s="14"/>
      <c r="AA191" s="14"/>
      <c r="AB191" s="14"/>
      <c r="AC191" s="14"/>
      <c r="AD191" s="14"/>
      <c r="AE191" s="14"/>
      <c r="AT191" s="275" t="s">
        <v>193</v>
      </c>
      <c r="AU191" s="275" t="s">
        <v>21</v>
      </c>
      <c r="AV191" s="14" t="s">
        <v>165</v>
      </c>
      <c r="AW191" s="14" t="s">
        <v>38</v>
      </c>
      <c r="AX191" s="14" t="s">
        <v>89</v>
      </c>
      <c r="AY191" s="275" t="s">
        <v>159</v>
      </c>
    </row>
    <row r="192" s="2" customFormat="1" ht="24" customHeight="1">
      <c r="A192" s="38"/>
      <c r="B192" s="39"/>
      <c r="C192" s="276" t="s">
        <v>360</v>
      </c>
      <c r="D192" s="276" t="s">
        <v>288</v>
      </c>
      <c r="E192" s="277" t="s">
        <v>843</v>
      </c>
      <c r="F192" s="278" t="s">
        <v>844</v>
      </c>
      <c r="G192" s="279" t="s">
        <v>176</v>
      </c>
      <c r="H192" s="280">
        <v>2</v>
      </c>
      <c r="I192" s="281"/>
      <c r="J192" s="282">
        <f>ROUND(I192*H192,2)</f>
        <v>0</v>
      </c>
      <c r="K192" s="283"/>
      <c r="L192" s="284"/>
      <c r="M192" s="285" t="s">
        <v>1</v>
      </c>
      <c r="N192" s="286" t="s">
        <v>46</v>
      </c>
      <c r="O192" s="91"/>
      <c r="P192" s="246">
        <f>O192*H192</f>
        <v>0</v>
      </c>
      <c r="Q192" s="246">
        <v>0.058000000000000003</v>
      </c>
      <c r="R192" s="246">
        <f>Q192*H192</f>
        <v>0.11600000000000001</v>
      </c>
      <c r="S192" s="246">
        <v>0</v>
      </c>
      <c r="T192" s="247">
        <f>S192*H192</f>
        <v>0</v>
      </c>
      <c r="U192" s="38"/>
      <c r="V192" s="38"/>
      <c r="W192" s="38"/>
      <c r="X192" s="38"/>
      <c r="Y192" s="38"/>
      <c r="Z192" s="38"/>
      <c r="AA192" s="38"/>
      <c r="AB192" s="38"/>
      <c r="AC192" s="38"/>
      <c r="AD192" s="38"/>
      <c r="AE192" s="38"/>
      <c r="AR192" s="248" t="s">
        <v>201</v>
      </c>
      <c r="AT192" s="248" t="s">
        <v>288</v>
      </c>
      <c r="AU192" s="248" t="s">
        <v>21</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1163</v>
      </c>
    </row>
    <row r="193" s="2" customFormat="1">
      <c r="A193" s="38"/>
      <c r="B193" s="39"/>
      <c r="C193" s="40"/>
      <c r="D193" s="250" t="s">
        <v>167</v>
      </c>
      <c r="E193" s="40"/>
      <c r="F193" s="251" t="s">
        <v>846</v>
      </c>
      <c r="G193" s="40"/>
      <c r="H193" s="40"/>
      <c r="I193" s="144"/>
      <c r="J193" s="40"/>
      <c r="K193" s="40"/>
      <c r="L193" s="44"/>
      <c r="M193" s="252"/>
      <c r="N193" s="253"/>
      <c r="O193" s="91"/>
      <c r="P193" s="91"/>
      <c r="Q193" s="91"/>
      <c r="R193" s="91"/>
      <c r="S193" s="91"/>
      <c r="T193" s="92"/>
      <c r="U193" s="38"/>
      <c r="V193" s="38"/>
      <c r="W193" s="38"/>
      <c r="X193" s="38"/>
      <c r="Y193" s="38"/>
      <c r="Z193" s="38"/>
      <c r="AA193" s="38"/>
      <c r="AB193" s="38"/>
      <c r="AC193" s="38"/>
      <c r="AD193" s="38"/>
      <c r="AE193" s="38"/>
      <c r="AT193" s="16" t="s">
        <v>167</v>
      </c>
      <c r="AU193" s="16" t="s">
        <v>21</v>
      </c>
    </row>
    <row r="194" s="12" customFormat="1" ht="20.88" customHeight="1">
      <c r="A194" s="12"/>
      <c r="B194" s="220"/>
      <c r="C194" s="221"/>
      <c r="D194" s="222" t="s">
        <v>80</v>
      </c>
      <c r="E194" s="234" t="s">
        <v>851</v>
      </c>
      <c r="F194" s="234" t="s">
        <v>852</v>
      </c>
      <c r="G194" s="221"/>
      <c r="H194" s="221"/>
      <c r="I194" s="224"/>
      <c r="J194" s="235">
        <f>BK194</f>
        <v>0</v>
      </c>
      <c r="K194" s="221"/>
      <c r="L194" s="226"/>
      <c r="M194" s="227"/>
      <c r="N194" s="228"/>
      <c r="O194" s="228"/>
      <c r="P194" s="229">
        <f>SUM(P195:P200)</f>
        <v>0</v>
      </c>
      <c r="Q194" s="228"/>
      <c r="R194" s="229">
        <f>SUM(R195:R200)</f>
        <v>0</v>
      </c>
      <c r="S194" s="228"/>
      <c r="T194" s="230">
        <f>SUM(T195:T200)</f>
        <v>0</v>
      </c>
      <c r="U194" s="12"/>
      <c r="V194" s="12"/>
      <c r="W194" s="12"/>
      <c r="X194" s="12"/>
      <c r="Y194" s="12"/>
      <c r="Z194" s="12"/>
      <c r="AA194" s="12"/>
      <c r="AB194" s="12"/>
      <c r="AC194" s="12"/>
      <c r="AD194" s="12"/>
      <c r="AE194" s="12"/>
      <c r="AR194" s="231" t="s">
        <v>89</v>
      </c>
      <c r="AT194" s="232" t="s">
        <v>80</v>
      </c>
      <c r="AU194" s="232" t="s">
        <v>21</v>
      </c>
      <c r="AY194" s="231" t="s">
        <v>159</v>
      </c>
      <c r="BK194" s="233">
        <f>SUM(BK195:BK200)</f>
        <v>0</v>
      </c>
    </row>
    <row r="195" s="2" customFormat="1" ht="24" customHeight="1">
      <c r="A195" s="38"/>
      <c r="B195" s="39"/>
      <c r="C195" s="236" t="s">
        <v>366</v>
      </c>
      <c r="D195" s="236" t="s">
        <v>161</v>
      </c>
      <c r="E195" s="237" t="s">
        <v>604</v>
      </c>
      <c r="F195" s="238" t="s">
        <v>605</v>
      </c>
      <c r="G195" s="239" t="s">
        <v>291</v>
      </c>
      <c r="H195" s="240">
        <v>7</v>
      </c>
      <c r="I195" s="241"/>
      <c r="J195" s="242">
        <f>ROUND(I195*H195,2)</f>
        <v>0</v>
      </c>
      <c r="K195" s="243"/>
      <c r="L195" s="44"/>
      <c r="M195" s="244" t="s">
        <v>1</v>
      </c>
      <c r="N195" s="245" t="s">
        <v>46</v>
      </c>
      <c r="O195" s="91"/>
      <c r="P195" s="246">
        <f>O195*H195</f>
        <v>0</v>
      </c>
      <c r="Q195" s="246">
        <v>0</v>
      </c>
      <c r="R195" s="246">
        <f>Q195*H195</f>
        <v>0</v>
      </c>
      <c r="S195" s="246">
        <v>0</v>
      </c>
      <c r="T195" s="247">
        <f>S195*H195</f>
        <v>0</v>
      </c>
      <c r="U195" s="38"/>
      <c r="V195" s="38"/>
      <c r="W195" s="38"/>
      <c r="X195" s="38"/>
      <c r="Y195" s="38"/>
      <c r="Z195" s="38"/>
      <c r="AA195" s="38"/>
      <c r="AB195" s="38"/>
      <c r="AC195" s="38"/>
      <c r="AD195" s="38"/>
      <c r="AE195" s="38"/>
      <c r="AR195" s="248" t="s">
        <v>165</v>
      </c>
      <c r="AT195" s="248" t="s">
        <v>161</v>
      </c>
      <c r="AU195" s="248" t="s">
        <v>173</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1164</v>
      </c>
    </row>
    <row r="196" s="13" customFormat="1">
      <c r="A196" s="13"/>
      <c r="B196" s="254"/>
      <c r="C196" s="255"/>
      <c r="D196" s="250" t="s">
        <v>193</v>
      </c>
      <c r="E196" s="256" t="s">
        <v>1</v>
      </c>
      <c r="F196" s="257" t="s">
        <v>196</v>
      </c>
      <c r="G196" s="255"/>
      <c r="H196" s="258">
        <v>7</v>
      </c>
      <c r="I196" s="259"/>
      <c r="J196" s="255"/>
      <c r="K196" s="255"/>
      <c r="L196" s="260"/>
      <c r="M196" s="261"/>
      <c r="N196" s="262"/>
      <c r="O196" s="262"/>
      <c r="P196" s="262"/>
      <c r="Q196" s="262"/>
      <c r="R196" s="262"/>
      <c r="S196" s="262"/>
      <c r="T196" s="263"/>
      <c r="U196" s="13"/>
      <c r="V196" s="13"/>
      <c r="W196" s="13"/>
      <c r="X196" s="13"/>
      <c r="Y196" s="13"/>
      <c r="Z196" s="13"/>
      <c r="AA196" s="13"/>
      <c r="AB196" s="13"/>
      <c r="AC196" s="13"/>
      <c r="AD196" s="13"/>
      <c r="AE196" s="13"/>
      <c r="AT196" s="264" t="s">
        <v>193</v>
      </c>
      <c r="AU196" s="264" t="s">
        <v>173</v>
      </c>
      <c r="AV196" s="13" t="s">
        <v>21</v>
      </c>
      <c r="AW196" s="13" t="s">
        <v>38</v>
      </c>
      <c r="AX196" s="13" t="s">
        <v>81</v>
      </c>
      <c r="AY196" s="264" t="s">
        <v>159</v>
      </c>
    </row>
    <row r="197" s="14" customFormat="1">
      <c r="A197" s="14"/>
      <c r="B197" s="265"/>
      <c r="C197" s="266"/>
      <c r="D197" s="250" t="s">
        <v>193</v>
      </c>
      <c r="E197" s="267" t="s">
        <v>1</v>
      </c>
      <c r="F197" s="268" t="s">
        <v>195</v>
      </c>
      <c r="G197" s="266"/>
      <c r="H197" s="269">
        <v>7</v>
      </c>
      <c r="I197" s="270"/>
      <c r="J197" s="266"/>
      <c r="K197" s="266"/>
      <c r="L197" s="271"/>
      <c r="M197" s="272"/>
      <c r="N197" s="273"/>
      <c r="O197" s="273"/>
      <c r="P197" s="273"/>
      <c r="Q197" s="273"/>
      <c r="R197" s="273"/>
      <c r="S197" s="273"/>
      <c r="T197" s="274"/>
      <c r="U197" s="14"/>
      <c r="V197" s="14"/>
      <c r="W197" s="14"/>
      <c r="X197" s="14"/>
      <c r="Y197" s="14"/>
      <c r="Z197" s="14"/>
      <c r="AA197" s="14"/>
      <c r="AB197" s="14"/>
      <c r="AC197" s="14"/>
      <c r="AD197" s="14"/>
      <c r="AE197" s="14"/>
      <c r="AT197" s="275" t="s">
        <v>193</v>
      </c>
      <c r="AU197" s="275" t="s">
        <v>173</v>
      </c>
      <c r="AV197" s="14" t="s">
        <v>165</v>
      </c>
      <c r="AW197" s="14" t="s">
        <v>38</v>
      </c>
      <c r="AX197" s="14" t="s">
        <v>89</v>
      </c>
      <c r="AY197" s="275" t="s">
        <v>159</v>
      </c>
    </row>
    <row r="198" s="2" customFormat="1" ht="24" customHeight="1">
      <c r="A198" s="38"/>
      <c r="B198" s="39"/>
      <c r="C198" s="236" t="s">
        <v>372</v>
      </c>
      <c r="D198" s="236" t="s">
        <v>161</v>
      </c>
      <c r="E198" s="237" t="s">
        <v>855</v>
      </c>
      <c r="F198" s="238" t="s">
        <v>856</v>
      </c>
      <c r="G198" s="239" t="s">
        <v>291</v>
      </c>
      <c r="H198" s="240">
        <v>28</v>
      </c>
      <c r="I198" s="241"/>
      <c r="J198" s="242">
        <f>ROUND(I198*H198,2)</f>
        <v>0</v>
      </c>
      <c r="K198" s="243"/>
      <c r="L198" s="44"/>
      <c r="M198" s="244" t="s">
        <v>1</v>
      </c>
      <c r="N198" s="245" t="s">
        <v>46</v>
      </c>
      <c r="O198" s="91"/>
      <c r="P198" s="246">
        <f>O198*H198</f>
        <v>0</v>
      </c>
      <c r="Q198" s="246">
        <v>0</v>
      </c>
      <c r="R198" s="246">
        <f>Q198*H198</f>
        <v>0</v>
      </c>
      <c r="S198" s="246">
        <v>0</v>
      </c>
      <c r="T198" s="247">
        <f>S198*H198</f>
        <v>0</v>
      </c>
      <c r="U198" s="38"/>
      <c r="V198" s="38"/>
      <c r="W198" s="38"/>
      <c r="X198" s="38"/>
      <c r="Y198" s="38"/>
      <c r="Z198" s="38"/>
      <c r="AA198" s="38"/>
      <c r="AB198" s="38"/>
      <c r="AC198" s="38"/>
      <c r="AD198" s="38"/>
      <c r="AE198" s="38"/>
      <c r="AR198" s="248" t="s">
        <v>165</v>
      </c>
      <c r="AT198" s="248" t="s">
        <v>161</v>
      </c>
      <c r="AU198" s="248" t="s">
        <v>173</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1165</v>
      </c>
    </row>
    <row r="199" s="13" customFormat="1">
      <c r="A199" s="13"/>
      <c r="B199" s="254"/>
      <c r="C199" s="255"/>
      <c r="D199" s="250" t="s">
        <v>193</v>
      </c>
      <c r="E199" s="256" t="s">
        <v>1</v>
      </c>
      <c r="F199" s="257" t="s">
        <v>307</v>
      </c>
      <c r="G199" s="255"/>
      <c r="H199" s="258">
        <v>28</v>
      </c>
      <c r="I199" s="259"/>
      <c r="J199" s="255"/>
      <c r="K199" s="255"/>
      <c r="L199" s="260"/>
      <c r="M199" s="261"/>
      <c r="N199" s="262"/>
      <c r="O199" s="262"/>
      <c r="P199" s="262"/>
      <c r="Q199" s="262"/>
      <c r="R199" s="262"/>
      <c r="S199" s="262"/>
      <c r="T199" s="263"/>
      <c r="U199" s="13"/>
      <c r="V199" s="13"/>
      <c r="W199" s="13"/>
      <c r="X199" s="13"/>
      <c r="Y199" s="13"/>
      <c r="Z199" s="13"/>
      <c r="AA199" s="13"/>
      <c r="AB199" s="13"/>
      <c r="AC199" s="13"/>
      <c r="AD199" s="13"/>
      <c r="AE199" s="13"/>
      <c r="AT199" s="264" t="s">
        <v>193</v>
      </c>
      <c r="AU199" s="264" t="s">
        <v>173</v>
      </c>
      <c r="AV199" s="13" t="s">
        <v>21</v>
      </c>
      <c r="AW199" s="13" t="s">
        <v>38</v>
      </c>
      <c r="AX199" s="13" t="s">
        <v>81</v>
      </c>
      <c r="AY199" s="264" t="s">
        <v>159</v>
      </c>
    </row>
    <row r="200" s="14" customFormat="1">
      <c r="A200" s="14"/>
      <c r="B200" s="265"/>
      <c r="C200" s="266"/>
      <c r="D200" s="250" t="s">
        <v>193</v>
      </c>
      <c r="E200" s="267" t="s">
        <v>1</v>
      </c>
      <c r="F200" s="268" t="s">
        <v>195</v>
      </c>
      <c r="G200" s="266"/>
      <c r="H200" s="269">
        <v>28</v>
      </c>
      <c r="I200" s="270"/>
      <c r="J200" s="266"/>
      <c r="K200" s="266"/>
      <c r="L200" s="271"/>
      <c r="M200" s="292"/>
      <c r="N200" s="293"/>
      <c r="O200" s="293"/>
      <c r="P200" s="293"/>
      <c r="Q200" s="293"/>
      <c r="R200" s="293"/>
      <c r="S200" s="293"/>
      <c r="T200" s="294"/>
      <c r="U200" s="14"/>
      <c r="V200" s="14"/>
      <c r="W200" s="14"/>
      <c r="X200" s="14"/>
      <c r="Y200" s="14"/>
      <c r="Z200" s="14"/>
      <c r="AA200" s="14"/>
      <c r="AB200" s="14"/>
      <c r="AC200" s="14"/>
      <c r="AD200" s="14"/>
      <c r="AE200" s="14"/>
      <c r="AT200" s="275" t="s">
        <v>193</v>
      </c>
      <c r="AU200" s="275" t="s">
        <v>173</v>
      </c>
      <c r="AV200" s="14" t="s">
        <v>165</v>
      </c>
      <c r="AW200" s="14" t="s">
        <v>38</v>
      </c>
      <c r="AX200" s="14" t="s">
        <v>89</v>
      </c>
      <c r="AY200" s="275" t="s">
        <v>159</v>
      </c>
    </row>
    <row r="201" s="2" customFormat="1" ht="6.96" customHeight="1">
      <c r="A201" s="38"/>
      <c r="B201" s="66"/>
      <c r="C201" s="67"/>
      <c r="D201" s="67"/>
      <c r="E201" s="67"/>
      <c r="F201" s="67"/>
      <c r="G201" s="67"/>
      <c r="H201" s="67"/>
      <c r="I201" s="183"/>
      <c r="J201" s="67"/>
      <c r="K201" s="67"/>
      <c r="L201" s="44"/>
      <c r="M201" s="38"/>
      <c r="O201" s="38"/>
      <c r="P201" s="38"/>
      <c r="Q201" s="38"/>
      <c r="R201" s="38"/>
      <c r="S201" s="38"/>
      <c r="T201" s="38"/>
      <c r="U201" s="38"/>
      <c r="V201" s="38"/>
      <c r="W201" s="38"/>
      <c r="X201" s="38"/>
      <c r="Y201" s="38"/>
      <c r="Z201" s="38"/>
      <c r="AA201" s="38"/>
      <c r="AB201" s="38"/>
      <c r="AC201" s="38"/>
      <c r="AD201" s="38"/>
      <c r="AE201" s="38"/>
    </row>
  </sheetData>
  <sheetProtection sheet="1" autoFilter="0" formatColumns="0" formatRows="0" objects="1" scenarios="1" spinCount="100000" saltValue="ElWNO+IcXVBnCH+aiIio04fJAWApH3bBXtDFc1JehWUMpZ+ltqm6TottxOv58UwBqi7lf8oTh2T66zKlGaH4Sg==" hashValue="XVmRA+lQb47P9u5uOqQFfosN930+HwE7QYRX8AFCgjHjsnd4tpS9YOb6wB5ZD0N1HivsCfmjEmIxgi7v6L2suA==" algorithmName="SHA-512" password="CC35"/>
  <autoFilter ref="C120:K20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6" customWidth="1"/>
    <col min="10" max="10" width="20.17" style="1" customWidth="1"/>
    <col min="11" max="11" width="20.17" style="1" hidden="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6"/>
      <c r="L2" s="1"/>
      <c r="M2" s="1"/>
      <c r="N2" s="1"/>
      <c r="O2" s="1"/>
      <c r="P2" s="1"/>
      <c r="Q2" s="1"/>
      <c r="R2" s="1"/>
      <c r="S2" s="1"/>
      <c r="T2" s="1"/>
      <c r="U2" s="1"/>
      <c r="V2" s="1"/>
      <c r="AT2" s="16" t="s">
        <v>111</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1166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1167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1167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ROUND((SUM(BE117:BE197)),  2)</f>
        <v>0</v>
      </c>
      <c r="G33" s="38"/>
      <c r="H33" s="38"/>
      <c r="I33" s="162">
        <v>0.20999999999999999</v>
      </c>
      <c r="J33" s="161">
        <f>ROUND(((SUM(BE117:BE197))*I33),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ROUND((SUM(BF117:BF197)),  2)</f>
        <v>0</v>
      </c>
      <c r="G34" s="38"/>
      <c r="H34" s="38"/>
      <c r="I34" s="162">
        <v>0.14999999999999999</v>
      </c>
      <c r="J34" s="161">
        <f>ROUND(((SUM(BF117:BF197))*I34),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ROUND((SUM(BG117:BG197)),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ROUND((SUM(BH117:BH197)),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ROUND((SUM(BI117:BI197)),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431 - SO 431 Veřejné osvětlení</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Ing. Stehlík</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Ing. Stehlík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J117</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1168</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2" t="s">
        <v>144</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1"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 xml:space="preserve">822018  Odstavná a parkovací plocha u lékárny v Rotavě</v>
      </c>
      <c r="F107" s="31"/>
      <c r="G107" s="31"/>
      <c r="H107" s="31"/>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1" t="s">
        <v>128</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SO 431 - SO 431 Veřejné osvětlení</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22</v>
      </c>
      <c r="D111" s="40"/>
      <c r="E111" s="40"/>
      <c r="F111" s="26" t="str">
        <f>F12</f>
        <v>Rotava</v>
      </c>
      <c r="G111" s="40"/>
      <c r="H111" s="40"/>
      <c r="I111" s="147" t="s">
        <v>24</v>
      </c>
      <c r="J111" s="79" t="str">
        <f>IF(J12="","",J12)</f>
        <v>30. 6. 2019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1" t="s">
        <v>30</v>
      </c>
      <c r="D113" s="40"/>
      <c r="E113" s="40"/>
      <c r="F113" s="26" t="str">
        <f>E15</f>
        <v>Město Rotava</v>
      </c>
      <c r="G113" s="40"/>
      <c r="H113" s="40"/>
      <c r="I113" s="147" t="s">
        <v>36</v>
      </c>
      <c r="J113" s="36" t="str">
        <f>E21</f>
        <v>Ing. Stehlík</v>
      </c>
      <c r="K113" s="40"/>
      <c r="L113" s="63"/>
      <c r="S113" s="38"/>
      <c r="T113" s="38"/>
      <c r="U113" s="38"/>
      <c r="V113" s="38"/>
      <c r="W113" s="38"/>
      <c r="X113" s="38"/>
      <c r="Y113" s="38"/>
      <c r="Z113" s="38"/>
      <c r="AA113" s="38"/>
      <c r="AB113" s="38"/>
      <c r="AC113" s="38"/>
      <c r="AD113" s="38"/>
      <c r="AE113" s="38"/>
    </row>
    <row r="114" s="2" customFormat="1" ht="15.15" customHeight="1">
      <c r="A114" s="38"/>
      <c r="B114" s="39"/>
      <c r="C114" s="31" t="s">
        <v>34</v>
      </c>
      <c r="D114" s="40"/>
      <c r="E114" s="40"/>
      <c r="F114" s="26" t="str">
        <f>IF(E18="","",E18)</f>
        <v>Vyplň údaj</v>
      </c>
      <c r="G114" s="40"/>
      <c r="H114" s="40"/>
      <c r="I114" s="147" t="s">
        <v>39</v>
      </c>
      <c r="J114" s="36" t="str">
        <f>E24</f>
        <v>Ing. Stehlík</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1" customFormat="1" ht="29.28" customHeight="1">
      <c r="A116" s="207"/>
      <c r="B116" s="208"/>
      <c r="C116" s="209" t="s">
        <v>145</v>
      </c>
      <c r="D116" s="210" t="s">
        <v>66</v>
      </c>
      <c r="E116" s="210" t="s">
        <v>62</v>
      </c>
      <c r="F116" s="210" t="s">
        <v>63</v>
      </c>
      <c r="G116" s="210" t="s">
        <v>146</v>
      </c>
      <c r="H116" s="210" t="s">
        <v>147</v>
      </c>
      <c r="I116" s="211" t="s">
        <v>148</v>
      </c>
      <c r="J116" s="212" t="s">
        <v>132</v>
      </c>
      <c r="K116" s="213" t="s">
        <v>149</v>
      </c>
      <c r="L116" s="214"/>
      <c r="M116" s="100" t="s">
        <v>1</v>
      </c>
      <c r="N116" s="101" t="s">
        <v>45</v>
      </c>
      <c r="O116" s="101" t="s">
        <v>150</v>
      </c>
      <c r="P116" s="101" t="s">
        <v>151</v>
      </c>
      <c r="Q116" s="101" t="s">
        <v>152</v>
      </c>
      <c r="R116" s="101" t="s">
        <v>153</v>
      </c>
      <c r="S116" s="101" t="s">
        <v>154</v>
      </c>
      <c r="T116" s="102" t="s">
        <v>155</v>
      </c>
      <c r="U116" s="207"/>
      <c r="V116" s="207"/>
      <c r="W116" s="207"/>
      <c r="X116" s="207"/>
      <c r="Y116" s="207"/>
      <c r="Z116" s="207"/>
      <c r="AA116" s="207"/>
      <c r="AB116" s="207"/>
      <c r="AC116" s="207"/>
      <c r="AD116" s="207"/>
      <c r="AE116" s="207"/>
    </row>
    <row r="117" s="2" customFormat="1" ht="22.8" customHeight="1">
      <c r="A117" s="38"/>
      <c r="B117" s="39"/>
      <c r="C117" s="107" t="s">
        <v>156</v>
      </c>
      <c r="D117" s="40"/>
      <c r="E117" s="40"/>
      <c r="F117" s="40"/>
      <c r="G117" s="40"/>
      <c r="H117" s="40"/>
      <c r="I117" s="144"/>
      <c r="J117" s="215">
        <f>BK117</f>
        <v>0</v>
      </c>
      <c r="K117" s="40"/>
      <c r="L117" s="44"/>
      <c r="M117" s="103"/>
      <c r="N117" s="216"/>
      <c r="O117" s="104"/>
      <c r="P117" s="217">
        <f>P118</f>
        <v>0</v>
      </c>
      <c r="Q117" s="104"/>
      <c r="R117" s="217">
        <f>R118</f>
        <v>0</v>
      </c>
      <c r="S117" s="104"/>
      <c r="T117" s="218">
        <f>T118</f>
        <v>0</v>
      </c>
      <c r="U117" s="38"/>
      <c r="V117" s="38"/>
      <c r="W117" s="38"/>
      <c r="X117" s="38"/>
      <c r="Y117" s="38"/>
      <c r="Z117" s="38"/>
      <c r="AA117" s="38"/>
      <c r="AB117" s="38"/>
      <c r="AC117" s="38"/>
      <c r="AD117" s="38"/>
      <c r="AE117" s="38"/>
      <c r="AT117" s="16" t="s">
        <v>80</v>
      </c>
      <c r="AU117" s="16" t="s">
        <v>134</v>
      </c>
      <c r="BK117" s="219">
        <f>BK118</f>
        <v>0</v>
      </c>
    </row>
    <row r="118" s="12" customFormat="1" ht="25.92" customHeight="1">
      <c r="A118" s="12"/>
      <c r="B118" s="220"/>
      <c r="C118" s="221"/>
      <c r="D118" s="222" t="s">
        <v>80</v>
      </c>
      <c r="E118" s="223" t="s">
        <v>1169</v>
      </c>
      <c r="F118" s="223" t="s">
        <v>1170</v>
      </c>
      <c r="G118" s="221"/>
      <c r="H118" s="221"/>
      <c r="I118" s="224"/>
      <c r="J118" s="225">
        <f>BK118</f>
        <v>0</v>
      </c>
      <c r="K118" s="221"/>
      <c r="L118" s="226"/>
      <c r="M118" s="227"/>
      <c r="N118" s="228"/>
      <c r="O118" s="228"/>
      <c r="P118" s="229">
        <f>SUM(P119:P197)</f>
        <v>0</v>
      </c>
      <c r="Q118" s="228"/>
      <c r="R118" s="229">
        <f>SUM(R119:R197)</f>
        <v>0</v>
      </c>
      <c r="S118" s="228"/>
      <c r="T118" s="230">
        <f>SUM(T119:T197)</f>
        <v>0</v>
      </c>
      <c r="U118" s="12"/>
      <c r="V118" s="12"/>
      <c r="W118" s="12"/>
      <c r="X118" s="12"/>
      <c r="Y118" s="12"/>
      <c r="Z118" s="12"/>
      <c r="AA118" s="12"/>
      <c r="AB118" s="12"/>
      <c r="AC118" s="12"/>
      <c r="AD118" s="12"/>
      <c r="AE118" s="12"/>
      <c r="AR118" s="231" t="s">
        <v>21</v>
      </c>
      <c r="AT118" s="232" t="s">
        <v>80</v>
      </c>
      <c r="AU118" s="232" t="s">
        <v>81</v>
      </c>
      <c r="AY118" s="231" t="s">
        <v>159</v>
      </c>
      <c r="BK118" s="233">
        <f>SUM(BK119:BK197)</f>
        <v>0</v>
      </c>
    </row>
    <row r="119" s="2" customFormat="1" ht="16.5" customHeight="1">
      <c r="A119" s="38"/>
      <c r="B119" s="39"/>
      <c r="C119" s="236" t="s">
        <v>89</v>
      </c>
      <c r="D119" s="236" t="s">
        <v>161</v>
      </c>
      <c r="E119" s="237" t="s">
        <v>1171</v>
      </c>
      <c r="F119" s="238" t="s">
        <v>1172</v>
      </c>
      <c r="G119" s="239" t="s">
        <v>1004</v>
      </c>
      <c r="H119" s="240">
        <v>2</v>
      </c>
      <c r="I119" s="241"/>
      <c r="J119" s="242">
        <f>ROUND(I119*H119,2)</f>
        <v>0</v>
      </c>
      <c r="K119" s="243"/>
      <c r="L119" s="44"/>
      <c r="M119" s="244" t="s">
        <v>1</v>
      </c>
      <c r="N119" s="245" t="s">
        <v>46</v>
      </c>
      <c r="O119" s="91"/>
      <c r="P119" s="246">
        <f>O119*H119</f>
        <v>0</v>
      </c>
      <c r="Q119" s="246">
        <v>0</v>
      </c>
      <c r="R119" s="246">
        <f>Q119*H119</f>
        <v>0</v>
      </c>
      <c r="S119" s="246">
        <v>0</v>
      </c>
      <c r="T119" s="247">
        <f>S119*H119</f>
        <v>0</v>
      </c>
      <c r="U119" s="38"/>
      <c r="V119" s="38"/>
      <c r="W119" s="38"/>
      <c r="X119" s="38"/>
      <c r="Y119" s="38"/>
      <c r="Z119" s="38"/>
      <c r="AA119" s="38"/>
      <c r="AB119" s="38"/>
      <c r="AC119" s="38"/>
      <c r="AD119" s="38"/>
      <c r="AE119" s="38"/>
      <c r="AR119" s="248" t="s">
        <v>165</v>
      </c>
      <c r="AT119" s="248" t="s">
        <v>161</v>
      </c>
      <c r="AU119" s="248" t="s">
        <v>89</v>
      </c>
      <c r="AY119" s="16" t="s">
        <v>159</v>
      </c>
      <c r="BE119" s="249">
        <f>IF(N119="základní",J119,0)</f>
        <v>0</v>
      </c>
      <c r="BF119" s="249">
        <f>IF(N119="snížená",J119,0)</f>
        <v>0</v>
      </c>
      <c r="BG119" s="249">
        <f>IF(N119="zákl. přenesená",J119,0)</f>
        <v>0</v>
      </c>
      <c r="BH119" s="249">
        <f>IF(N119="sníž. přenesená",J119,0)</f>
        <v>0</v>
      </c>
      <c r="BI119" s="249">
        <f>IF(N119="nulová",J119,0)</f>
        <v>0</v>
      </c>
      <c r="BJ119" s="16" t="s">
        <v>89</v>
      </c>
      <c r="BK119" s="249">
        <f>ROUND(I119*H119,2)</f>
        <v>0</v>
      </c>
      <c r="BL119" s="16" t="s">
        <v>165</v>
      </c>
      <c r="BM119" s="248" t="s">
        <v>1173</v>
      </c>
    </row>
    <row r="120" s="2" customFormat="1" ht="16.5" customHeight="1">
      <c r="A120" s="38"/>
      <c r="B120" s="39"/>
      <c r="C120" s="236" t="s">
        <v>21</v>
      </c>
      <c r="D120" s="236" t="s">
        <v>161</v>
      </c>
      <c r="E120" s="237" t="s">
        <v>1174</v>
      </c>
      <c r="F120" s="238" t="s">
        <v>1175</v>
      </c>
      <c r="G120" s="239" t="s">
        <v>1004</v>
      </c>
      <c r="H120" s="240">
        <v>4</v>
      </c>
      <c r="I120" s="241"/>
      <c r="J120" s="242">
        <f>ROUND(I120*H120,2)</f>
        <v>0</v>
      </c>
      <c r="K120" s="243"/>
      <c r="L120" s="44"/>
      <c r="M120" s="244" t="s">
        <v>1</v>
      </c>
      <c r="N120" s="245" t="s">
        <v>46</v>
      </c>
      <c r="O120" s="91"/>
      <c r="P120" s="246">
        <f>O120*H120</f>
        <v>0</v>
      </c>
      <c r="Q120" s="246">
        <v>0</v>
      </c>
      <c r="R120" s="246">
        <f>Q120*H120</f>
        <v>0</v>
      </c>
      <c r="S120" s="246">
        <v>0</v>
      </c>
      <c r="T120" s="247">
        <f>S120*H120</f>
        <v>0</v>
      </c>
      <c r="U120" s="38"/>
      <c r="V120" s="38"/>
      <c r="W120" s="38"/>
      <c r="X120" s="38"/>
      <c r="Y120" s="38"/>
      <c r="Z120" s="38"/>
      <c r="AA120" s="38"/>
      <c r="AB120" s="38"/>
      <c r="AC120" s="38"/>
      <c r="AD120" s="38"/>
      <c r="AE120" s="38"/>
      <c r="AR120" s="248" t="s">
        <v>165</v>
      </c>
      <c r="AT120" s="248" t="s">
        <v>161</v>
      </c>
      <c r="AU120" s="248" t="s">
        <v>89</v>
      </c>
      <c r="AY120" s="16" t="s">
        <v>159</v>
      </c>
      <c r="BE120" s="249">
        <f>IF(N120="základní",J120,0)</f>
        <v>0</v>
      </c>
      <c r="BF120" s="249">
        <f>IF(N120="snížená",J120,0)</f>
        <v>0</v>
      </c>
      <c r="BG120" s="249">
        <f>IF(N120="zákl. přenesená",J120,0)</f>
        <v>0</v>
      </c>
      <c r="BH120" s="249">
        <f>IF(N120="sníž. přenesená",J120,0)</f>
        <v>0</v>
      </c>
      <c r="BI120" s="249">
        <f>IF(N120="nulová",J120,0)</f>
        <v>0</v>
      </c>
      <c r="BJ120" s="16" t="s">
        <v>89</v>
      </c>
      <c r="BK120" s="249">
        <f>ROUND(I120*H120,2)</f>
        <v>0</v>
      </c>
      <c r="BL120" s="16" t="s">
        <v>165</v>
      </c>
      <c r="BM120" s="248" t="s">
        <v>1176</v>
      </c>
    </row>
    <row r="121" s="2" customFormat="1" ht="16.5" customHeight="1">
      <c r="A121" s="38"/>
      <c r="B121" s="39"/>
      <c r="C121" s="236" t="s">
        <v>173</v>
      </c>
      <c r="D121" s="236" t="s">
        <v>161</v>
      </c>
      <c r="E121" s="237" t="s">
        <v>1177</v>
      </c>
      <c r="F121" s="238" t="s">
        <v>1178</v>
      </c>
      <c r="G121" s="239" t="s">
        <v>1004</v>
      </c>
      <c r="H121" s="240">
        <v>2</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1179</v>
      </c>
    </row>
    <row r="122" s="2" customFormat="1" ht="24" customHeight="1">
      <c r="A122" s="38"/>
      <c r="B122" s="39"/>
      <c r="C122" s="236" t="s">
        <v>165</v>
      </c>
      <c r="D122" s="236" t="s">
        <v>161</v>
      </c>
      <c r="E122" s="237" t="s">
        <v>1180</v>
      </c>
      <c r="F122" s="238" t="s">
        <v>1181</v>
      </c>
      <c r="G122" s="239" t="s">
        <v>1004</v>
      </c>
      <c r="H122" s="240">
        <v>5</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1182</v>
      </c>
    </row>
    <row r="123" s="2" customFormat="1" ht="24" customHeight="1">
      <c r="A123" s="38"/>
      <c r="B123" s="39"/>
      <c r="C123" s="236" t="s">
        <v>183</v>
      </c>
      <c r="D123" s="236" t="s">
        <v>161</v>
      </c>
      <c r="E123" s="237" t="s">
        <v>1183</v>
      </c>
      <c r="F123" s="238" t="s">
        <v>1184</v>
      </c>
      <c r="G123" s="239" t="s">
        <v>1004</v>
      </c>
      <c r="H123" s="240">
        <v>2</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89</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1185</v>
      </c>
    </row>
    <row r="124" s="2" customFormat="1" ht="16.5" customHeight="1">
      <c r="A124" s="38"/>
      <c r="B124" s="39"/>
      <c r="C124" s="236" t="s">
        <v>188</v>
      </c>
      <c r="D124" s="236" t="s">
        <v>161</v>
      </c>
      <c r="E124" s="237" t="s">
        <v>1186</v>
      </c>
      <c r="F124" s="238" t="s">
        <v>1187</v>
      </c>
      <c r="G124" s="239" t="s">
        <v>1004</v>
      </c>
      <c r="H124" s="240">
        <v>6</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89</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1188</v>
      </c>
    </row>
    <row r="125" s="2" customFormat="1" ht="16.5" customHeight="1">
      <c r="A125" s="38"/>
      <c r="B125" s="39"/>
      <c r="C125" s="236" t="s">
        <v>196</v>
      </c>
      <c r="D125" s="236" t="s">
        <v>161</v>
      </c>
      <c r="E125" s="237" t="s">
        <v>1189</v>
      </c>
      <c r="F125" s="238" t="s">
        <v>1190</v>
      </c>
      <c r="G125" s="239" t="s">
        <v>1004</v>
      </c>
      <c r="H125" s="240">
        <v>6</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89</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1191</v>
      </c>
    </row>
    <row r="126" s="2" customFormat="1" ht="16.5" customHeight="1">
      <c r="A126" s="38"/>
      <c r="B126" s="39"/>
      <c r="C126" s="236" t="s">
        <v>201</v>
      </c>
      <c r="D126" s="236" t="s">
        <v>161</v>
      </c>
      <c r="E126" s="237" t="s">
        <v>1192</v>
      </c>
      <c r="F126" s="238" t="s">
        <v>1193</v>
      </c>
      <c r="G126" s="239" t="s">
        <v>229</v>
      </c>
      <c r="H126" s="240">
        <v>266</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1194</v>
      </c>
    </row>
    <row r="127" s="2" customFormat="1" ht="16.5" customHeight="1">
      <c r="A127" s="38"/>
      <c r="B127" s="39"/>
      <c r="C127" s="236" t="s">
        <v>207</v>
      </c>
      <c r="D127" s="236" t="s">
        <v>161</v>
      </c>
      <c r="E127" s="237" t="s">
        <v>1195</v>
      </c>
      <c r="F127" s="238" t="s">
        <v>1196</v>
      </c>
      <c r="G127" s="239" t="s">
        <v>229</v>
      </c>
      <c r="H127" s="240">
        <v>64</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1197</v>
      </c>
    </row>
    <row r="128" s="2" customFormat="1" ht="16.5" customHeight="1">
      <c r="A128" s="38"/>
      <c r="B128" s="39"/>
      <c r="C128" s="236" t="s">
        <v>215</v>
      </c>
      <c r="D128" s="236" t="s">
        <v>161</v>
      </c>
      <c r="E128" s="237" t="s">
        <v>1198</v>
      </c>
      <c r="F128" s="238" t="s">
        <v>1199</v>
      </c>
      <c r="G128" s="239" t="s">
        <v>229</v>
      </c>
      <c r="H128" s="240">
        <v>70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89</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1200</v>
      </c>
    </row>
    <row r="129" s="2" customFormat="1" ht="16.5" customHeight="1">
      <c r="A129" s="38"/>
      <c r="B129" s="39"/>
      <c r="C129" s="236" t="s">
        <v>221</v>
      </c>
      <c r="D129" s="236" t="s">
        <v>161</v>
      </c>
      <c r="E129" s="237" t="s">
        <v>1201</v>
      </c>
      <c r="F129" s="238" t="s">
        <v>1202</v>
      </c>
      <c r="G129" s="239" t="s">
        <v>229</v>
      </c>
      <c r="H129" s="240">
        <v>16</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89</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1203</v>
      </c>
    </row>
    <row r="130" s="2" customFormat="1" ht="16.5" customHeight="1">
      <c r="A130" s="38"/>
      <c r="B130" s="39"/>
      <c r="C130" s="236" t="s">
        <v>226</v>
      </c>
      <c r="D130" s="236" t="s">
        <v>161</v>
      </c>
      <c r="E130" s="237" t="s">
        <v>1204</v>
      </c>
      <c r="F130" s="238" t="s">
        <v>1205</v>
      </c>
      <c r="G130" s="239" t="s">
        <v>229</v>
      </c>
      <c r="H130" s="240">
        <v>224</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89</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1206</v>
      </c>
    </row>
    <row r="131" s="2" customFormat="1" ht="16.5" customHeight="1">
      <c r="A131" s="38"/>
      <c r="B131" s="39"/>
      <c r="C131" s="236" t="s">
        <v>232</v>
      </c>
      <c r="D131" s="236" t="s">
        <v>161</v>
      </c>
      <c r="E131" s="237" t="s">
        <v>1207</v>
      </c>
      <c r="F131" s="238" t="s">
        <v>1208</v>
      </c>
      <c r="G131" s="239" t="s">
        <v>1004</v>
      </c>
      <c r="H131" s="240">
        <v>16</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1209</v>
      </c>
    </row>
    <row r="132" s="2" customFormat="1" ht="16.5" customHeight="1">
      <c r="A132" s="38"/>
      <c r="B132" s="39"/>
      <c r="C132" s="236" t="s">
        <v>239</v>
      </c>
      <c r="D132" s="236" t="s">
        <v>161</v>
      </c>
      <c r="E132" s="237" t="s">
        <v>1210</v>
      </c>
      <c r="F132" s="238" t="s">
        <v>1211</v>
      </c>
      <c r="G132" s="239" t="s">
        <v>229</v>
      </c>
      <c r="H132" s="240">
        <v>166</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1212</v>
      </c>
    </row>
    <row r="133" s="2" customFormat="1" ht="16.5" customHeight="1">
      <c r="A133" s="38"/>
      <c r="B133" s="39"/>
      <c r="C133" s="236" t="s">
        <v>8</v>
      </c>
      <c r="D133" s="236" t="s">
        <v>161</v>
      </c>
      <c r="E133" s="237" t="s">
        <v>1213</v>
      </c>
      <c r="F133" s="238" t="s">
        <v>1214</v>
      </c>
      <c r="G133" s="239" t="s">
        <v>1004</v>
      </c>
      <c r="H133" s="240">
        <v>43</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89</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1215</v>
      </c>
    </row>
    <row r="134" s="2" customFormat="1" ht="16.5" customHeight="1">
      <c r="A134" s="38"/>
      <c r="B134" s="39"/>
      <c r="C134" s="236" t="s">
        <v>249</v>
      </c>
      <c r="D134" s="236" t="s">
        <v>161</v>
      </c>
      <c r="E134" s="237" t="s">
        <v>1216</v>
      </c>
      <c r="F134" s="238" t="s">
        <v>1217</v>
      </c>
      <c r="G134" s="239" t="s">
        <v>1004</v>
      </c>
      <c r="H134" s="240">
        <v>6</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89</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1218</v>
      </c>
    </row>
    <row r="135" s="2" customFormat="1" ht="16.5" customHeight="1">
      <c r="A135" s="38"/>
      <c r="B135" s="39"/>
      <c r="C135" s="236" t="s">
        <v>253</v>
      </c>
      <c r="D135" s="236" t="s">
        <v>161</v>
      </c>
      <c r="E135" s="237" t="s">
        <v>1219</v>
      </c>
      <c r="F135" s="238" t="s">
        <v>1220</v>
      </c>
      <c r="G135" s="239" t="s">
        <v>1004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89</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1221</v>
      </c>
    </row>
    <row r="136" s="2" customFormat="1" ht="16.5" customHeight="1">
      <c r="A136" s="38"/>
      <c r="B136" s="39"/>
      <c r="C136" s="236" t="s">
        <v>258</v>
      </c>
      <c r="D136" s="236" t="s">
        <v>161</v>
      </c>
      <c r="E136" s="237" t="s">
        <v>1222</v>
      </c>
      <c r="F136" s="238" t="s">
        <v>1223</v>
      </c>
      <c r="G136" s="239" t="s">
        <v>204</v>
      </c>
      <c r="H136" s="240">
        <v>3.8399999999999999</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1224</v>
      </c>
    </row>
    <row r="137" s="2" customFormat="1" ht="16.5" customHeight="1">
      <c r="A137" s="38"/>
      <c r="B137" s="39"/>
      <c r="C137" s="236" t="s">
        <v>262</v>
      </c>
      <c r="D137" s="236" t="s">
        <v>161</v>
      </c>
      <c r="E137" s="237" t="s">
        <v>1225</v>
      </c>
      <c r="F137" s="238" t="s">
        <v>1226</v>
      </c>
      <c r="G137" s="239" t="s">
        <v>204</v>
      </c>
      <c r="H137" s="240">
        <v>0.40999999999999998</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89</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1227</v>
      </c>
    </row>
    <row r="138" s="2" customFormat="1" ht="16.5" customHeight="1">
      <c r="A138" s="38"/>
      <c r="B138" s="39"/>
      <c r="C138" s="236" t="s">
        <v>266</v>
      </c>
      <c r="D138" s="236" t="s">
        <v>161</v>
      </c>
      <c r="E138" s="237" t="s">
        <v>1228</v>
      </c>
      <c r="F138" s="238" t="s">
        <v>1229</v>
      </c>
      <c r="G138" s="239" t="s">
        <v>204</v>
      </c>
      <c r="H138" s="240">
        <v>2.1000000000000001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89</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1230</v>
      </c>
    </row>
    <row r="139" s="2" customFormat="1" ht="16.5" customHeight="1">
      <c r="A139" s="38"/>
      <c r="B139" s="39"/>
      <c r="C139" s="236" t="s">
        <v>7</v>
      </c>
      <c r="D139" s="236" t="s">
        <v>161</v>
      </c>
      <c r="E139" s="237" t="s">
        <v>1231</v>
      </c>
      <c r="F139" s="238" t="s">
        <v>1232</v>
      </c>
      <c r="G139" s="239" t="s">
        <v>291</v>
      </c>
      <c r="H139" s="240">
        <v>14.4</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89</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1233</v>
      </c>
    </row>
    <row r="140" s="2" customFormat="1" ht="16.5" customHeight="1">
      <c r="A140" s="38"/>
      <c r="B140" s="39"/>
      <c r="C140" s="236" t="s">
        <v>276</v>
      </c>
      <c r="D140" s="236" t="s">
        <v>161</v>
      </c>
      <c r="E140" s="237" t="s">
        <v>1234</v>
      </c>
      <c r="F140" s="238" t="s">
        <v>1235</v>
      </c>
      <c r="G140" s="239" t="s">
        <v>1004</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89</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1236</v>
      </c>
    </row>
    <row r="141" s="2" customFormat="1" ht="16.5" customHeight="1">
      <c r="A141" s="38"/>
      <c r="B141" s="39"/>
      <c r="C141" s="236" t="s">
        <v>282</v>
      </c>
      <c r="D141" s="236" t="s">
        <v>161</v>
      </c>
      <c r="E141" s="237" t="s">
        <v>1237</v>
      </c>
      <c r="F141" s="238" t="s">
        <v>1238</v>
      </c>
      <c r="G141" s="239" t="s">
        <v>1004</v>
      </c>
      <c r="H141" s="240">
        <v>9</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1239</v>
      </c>
    </row>
    <row r="142" s="2" customFormat="1" ht="16.5" customHeight="1">
      <c r="A142" s="38"/>
      <c r="B142" s="39"/>
      <c r="C142" s="236" t="s">
        <v>287</v>
      </c>
      <c r="D142" s="236" t="s">
        <v>161</v>
      </c>
      <c r="E142" s="237" t="s">
        <v>1240</v>
      </c>
      <c r="F142" s="238" t="s">
        <v>1241</v>
      </c>
      <c r="G142" s="239" t="s">
        <v>229</v>
      </c>
      <c r="H142" s="240">
        <v>12</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89</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1242</v>
      </c>
    </row>
    <row r="143" s="2" customFormat="1" ht="16.5" customHeight="1">
      <c r="A143" s="38"/>
      <c r="B143" s="39"/>
      <c r="C143" s="236" t="s">
        <v>295</v>
      </c>
      <c r="D143" s="236" t="s">
        <v>161</v>
      </c>
      <c r="E143" s="237" t="s">
        <v>1243</v>
      </c>
      <c r="F143" s="238" t="s">
        <v>1244</v>
      </c>
      <c r="G143" s="239" t="s">
        <v>1004</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89</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1245</v>
      </c>
    </row>
    <row r="144" s="2" customFormat="1" ht="16.5" customHeight="1">
      <c r="A144" s="38"/>
      <c r="B144" s="39"/>
      <c r="C144" s="236" t="s">
        <v>299</v>
      </c>
      <c r="D144" s="236" t="s">
        <v>161</v>
      </c>
      <c r="E144" s="237" t="s">
        <v>1246</v>
      </c>
      <c r="F144" s="238" t="s">
        <v>1247</v>
      </c>
      <c r="G144" s="239" t="s">
        <v>1004</v>
      </c>
      <c r="H144" s="240">
        <v>1</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89</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1248</v>
      </c>
    </row>
    <row r="145" s="2" customFormat="1" ht="24" customHeight="1">
      <c r="A145" s="38"/>
      <c r="B145" s="39"/>
      <c r="C145" s="236" t="s">
        <v>303</v>
      </c>
      <c r="D145" s="236" t="s">
        <v>161</v>
      </c>
      <c r="E145" s="237" t="s">
        <v>1249</v>
      </c>
      <c r="F145" s="238" t="s">
        <v>1250</v>
      </c>
      <c r="G145" s="239" t="s">
        <v>1004</v>
      </c>
      <c r="H145" s="240">
        <v>16</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89</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1251</v>
      </c>
    </row>
    <row r="146" s="2" customFormat="1" ht="16.5" customHeight="1">
      <c r="A146" s="38"/>
      <c r="B146" s="39"/>
      <c r="C146" s="236" t="s">
        <v>307</v>
      </c>
      <c r="D146" s="236" t="s">
        <v>161</v>
      </c>
      <c r="E146" s="237" t="s">
        <v>1252</v>
      </c>
      <c r="F146" s="238" t="s">
        <v>1253</v>
      </c>
      <c r="G146" s="239" t="s">
        <v>1004</v>
      </c>
      <c r="H146" s="240">
        <v>2</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1254</v>
      </c>
    </row>
    <row r="147" s="2" customFormat="1" ht="16.5" customHeight="1">
      <c r="A147" s="38"/>
      <c r="B147" s="39"/>
      <c r="C147" s="236" t="s">
        <v>311</v>
      </c>
      <c r="D147" s="236" t="s">
        <v>161</v>
      </c>
      <c r="E147" s="237" t="s">
        <v>1255</v>
      </c>
      <c r="F147" s="238" t="s">
        <v>1256</v>
      </c>
      <c r="G147" s="239" t="s">
        <v>1004</v>
      </c>
      <c r="H147" s="240">
        <v>1</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89</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1257</v>
      </c>
    </row>
    <row r="148" s="2" customFormat="1" ht="16.5" customHeight="1">
      <c r="A148" s="38"/>
      <c r="B148" s="39"/>
      <c r="C148" s="236" t="s">
        <v>318</v>
      </c>
      <c r="D148" s="236" t="s">
        <v>161</v>
      </c>
      <c r="E148" s="237" t="s">
        <v>1258</v>
      </c>
      <c r="F148" s="238" t="s">
        <v>1259</v>
      </c>
      <c r="G148" s="239" t="s">
        <v>1004</v>
      </c>
      <c r="H148" s="240">
        <v>1</v>
      </c>
      <c r="I148" s="241"/>
      <c r="J148" s="242">
        <f>ROUND(I148*H148,2)</f>
        <v>0</v>
      </c>
      <c r="K148" s="243"/>
      <c r="L148" s="44"/>
      <c r="M148" s="244" t="s">
        <v>1</v>
      </c>
      <c r="N148" s="245" t="s">
        <v>46</v>
      </c>
      <c r="O148" s="91"/>
      <c r="P148" s="246">
        <f>O148*H148</f>
        <v>0</v>
      </c>
      <c r="Q148" s="246">
        <v>0</v>
      </c>
      <c r="R148" s="246">
        <f>Q148*H148</f>
        <v>0</v>
      </c>
      <c r="S148" s="246">
        <v>0</v>
      </c>
      <c r="T148" s="247">
        <f>S148*H148</f>
        <v>0</v>
      </c>
      <c r="U148" s="38"/>
      <c r="V148" s="38"/>
      <c r="W148" s="38"/>
      <c r="X148" s="38"/>
      <c r="Y148" s="38"/>
      <c r="Z148" s="38"/>
      <c r="AA148" s="38"/>
      <c r="AB148" s="38"/>
      <c r="AC148" s="38"/>
      <c r="AD148" s="38"/>
      <c r="AE148" s="38"/>
      <c r="AR148" s="248" t="s">
        <v>165</v>
      </c>
      <c r="AT148" s="248" t="s">
        <v>161</v>
      </c>
      <c r="AU148" s="248" t="s">
        <v>89</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1260</v>
      </c>
    </row>
    <row r="149" s="2" customFormat="1" ht="16.5" customHeight="1">
      <c r="A149" s="38"/>
      <c r="B149" s="39"/>
      <c r="C149" s="236" t="s">
        <v>324</v>
      </c>
      <c r="D149" s="236" t="s">
        <v>161</v>
      </c>
      <c r="E149" s="237" t="s">
        <v>1261</v>
      </c>
      <c r="F149" s="238" t="s">
        <v>1262</v>
      </c>
      <c r="G149" s="239" t="s">
        <v>1004</v>
      </c>
      <c r="H149" s="240">
        <v>1</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1263</v>
      </c>
    </row>
    <row r="150" s="2" customFormat="1" ht="16.5" customHeight="1">
      <c r="A150" s="38"/>
      <c r="B150" s="39"/>
      <c r="C150" s="236" t="s">
        <v>330</v>
      </c>
      <c r="D150" s="236" t="s">
        <v>161</v>
      </c>
      <c r="E150" s="237" t="s">
        <v>1264</v>
      </c>
      <c r="F150" s="238" t="s">
        <v>1265</v>
      </c>
      <c r="G150" s="239" t="s">
        <v>1004</v>
      </c>
      <c r="H150" s="240">
        <v>2</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1266</v>
      </c>
    </row>
    <row r="151" s="2" customFormat="1" ht="16.5" customHeight="1">
      <c r="A151" s="38"/>
      <c r="B151" s="39"/>
      <c r="C151" s="236" t="s">
        <v>335</v>
      </c>
      <c r="D151" s="236" t="s">
        <v>161</v>
      </c>
      <c r="E151" s="237" t="s">
        <v>1267</v>
      </c>
      <c r="F151" s="238" t="s">
        <v>1268</v>
      </c>
      <c r="G151" s="239" t="s">
        <v>1004</v>
      </c>
      <c r="H151" s="240">
        <v>1</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1269</v>
      </c>
    </row>
    <row r="152" s="2" customFormat="1" ht="24" customHeight="1">
      <c r="A152" s="38"/>
      <c r="B152" s="39"/>
      <c r="C152" s="236" t="s">
        <v>342</v>
      </c>
      <c r="D152" s="236" t="s">
        <v>161</v>
      </c>
      <c r="E152" s="237" t="s">
        <v>1270</v>
      </c>
      <c r="F152" s="238" t="s">
        <v>1271</v>
      </c>
      <c r="G152" s="239" t="s">
        <v>1004</v>
      </c>
      <c r="H152" s="240">
        <v>1</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1272</v>
      </c>
    </row>
    <row r="153" s="2" customFormat="1" ht="16.5" customHeight="1">
      <c r="A153" s="38"/>
      <c r="B153" s="39"/>
      <c r="C153" s="236" t="s">
        <v>347</v>
      </c>
      <c r="D153" s="236" t="s">
        <v>161</v>
      </c>
      <c r="E153" s="237" t="s">
        <v>1273</v>
      </c>
      <c r="F153" s="238" t="s">
        <v>1274</v>
      </c>
      <c r="G153" s="239" t="s">
        <v>1004</v>
      </c>
      <c r="H153" s="240">
        <v>1</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1275</v>
      </c>
    </row>
    <row r="154" s="2" customFormat="1" ht="24" customHeight="1">
      <c r="A154" s="38"/>
      <c r="B154" s="39"/>
      <c r="C154" s="236" t="s">
        <v>351</v>
      </c>
      <c r="D154" s="236" t="s">
        <v>161</v>
      </c>
      <c r="E154" s="237" t="s">
        <v>1276</v>
      </c>
      <c r="F154" s="238" t="s">
        <v>1277</v>
      </c>
      <c r="G154" s="239" t="s">
        <v>1004</v>
      </c>
      <c r="H154" s="240">
        <v>1</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1278</v>
      </c>
    </row>
    <row r="155" s="2" customFormat="1" ht="24" customHeight="1">
      <c r="A155" s="38"/>
      <c r="B155" s="39"/>
      <c r="C155" s="236" t="s">
        <v>356</v>
      </c>
      <c r="D155" s="236" t="s">
        <v>161</v>
      </c>
      <c r="E155" s="237" t="s">
        <v>1279</v>
      </c>
      <c r="F155" s="238" t="s">
        <v>1280</v>
      </c>
      <c r="G155" s="239" t="s">
        <v>1004</v>
      </c>
      <c r="H155" s="240">
        <v>1</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1281</v>
      </c>
    </row>
    <row r="156" s="2" customFormat="1" ht="16.5" customHeight="1">
      <c r="A156" s="38"/>
      <c r="B156" s="39"/>
      <c r="C156" s="236" t="s">
        <v>360</v>
      </c>
      <c r="D156" s="236" t="s">
        <v>161</v>
      </c>
      <c r="E156" s="237" t="s">
        <v>1282</v>
      </c>
      <c r="F156" s="238" t="s">
        <v>1283</v>
      </c>
      <c r="G156" s="239" t="s">
        <v>229</v>
      </c>
      <c r="H156" s="240">
        <v>5</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1284</v>
      </c>
    </row>
    <row r="157" s="2" customFormat="1" ht="16.5" customHeight="1">
      <c r="A157" s="38"/>
      <c r="B157" s="39"/>
      <c r="C157" s="236" t="s">
        <v>366</v>
      </c>
      <c r="D157" s="236" t="s">
        <v>161</v>
      </c>
      <c r="E157" s="237" t="s">
        <v>1285</v>
      </c>
      <c r="F157" s="238" t="s">
        <v>1286</v>
      </c>
      <c r="G157" s="239" t="s">
        <v>229</v>
      </c>
      <c r="H157" s="240">
        <v>41</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1287</v>
      </c>
    </row>
    <row r="158" s="2" customFormat="1" ht="16.5" customHeight="1">
      <c r="A158" s="38"/>
      <c r="B158" s="39"/>
      <c r="C158" s="236" t="s">
        <v>372</v>
      </c>
      <c r="D158" s="236" t="s">
        <v>161</v>
      </c>
      <c r="E158" s="237" t="s">
        <v>1288</v>
      </c>
      <c r="F158" s="238" t="s">
        <v>1289</v>
      </c>
      <c r="G158" s="239" t="s">
        <v>229</v>
      </c>
      <c r="H158" s="240">
        <v>7</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1290</v>
      </c>
    </row>
    <row r="159" s="2" customFormat="1" ht="16.5" customHeight="1">
      <c r="A159" s="38"/>
      <c r="B159" s="39"/>
      <c r="C159" s="236" t="s">
        <v>378</v>
      </c>
      <c r="D159" s="236" t="s">
        <v>161</v>
      </c>
      <c r="E159" s="237" t="s">
        <v>1291</v>
      </c>
      <c r="F159" s="238" t="s">
        <v>1292</v>
      </c>
      <c r="G159" s="239" t="s">
        <v>1004</v>
      </c>
      <c r="H159" s="240">
        <v>7</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1293</v>
      </c>
    </row>
    <row r="160" s="2" customFormat="1" ht="16.5" customHeight="1">
      <c r="A160" s="38"/>
      <c r="B160" s="39"/>
      <c r="C160" s="236" t="s">
        <v>29</v>
      </c>
      <c r="D160" s="236" t="s">
        <v>161</v>
      </c>
      <c r="E160" s="237" t="s">
        <v>1294</v>
      </c>
      <c r="F160" s="238" t="s">
        <v>1295</v>
      </c>
      <c r="G160" s="239" t="s">
        <v>1004</v>
      </c>
      <c r="H160" s="240">
        <v>53</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1296</v>
      </c>
    </row>
    <row r="161" s="2" customFormat="1" ht="16.5" customHeight="1">
      <c r="A161" s="38"/>
      <c r="B161" s="39"/>
      <c r="C161" s="236" t="s">
        <v>387</v>
      </c>
      <c r="D161" s="236" t="s">
        <v>161</v>
      </c>
      <c r="E161" s="237" t="s">
        <v>1297</v>
      </c>
      <c r="F161" s="238" t="s">
        <v>1298</v>
      </c>
      <c r="G161" s="239" t="s">
        <v>1004</v>
      </c>
      <c r="H161" s="240">
        <v>7</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1299</v>
      </c>
    </row>
    <row r="162" s="2" customFormat="1" ht="16.5" customHeight="1">
      <c r="A162" s="38"/>
      <c r="B162" s="39"/>
      <c r="C162" s="236" t="s">
        <v>391</v>
      </c>
      <c r="D162" s="236" t="s">
        <v>161</v>
      </c>
      <c r="E162" s="237" t="s">
        <v>1300</v>
      </c>
      <c r="F162" s="238" t="s">
        <v>1301</v>
      </c>
      <c r="G162" s="239" t="s">
        <v>1004</v>
      </c>
      <c r="H162" s="240">
        <v>6</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1302</v>
      </c>
    </row>
    <row r="163" s="2" customFormat="1" ht="16.5" customHeight="1">
      <c r="A163" s="38"/>
      <c r="B163" s="39"/>
      <c r="C163" s="236" t="s">
        <v>231</v>
      </c>
      <c r="D163" s="236" t="s">
        <v>161</v>
      </c>
      <c r="E163" s="237" t="s">
        <v>1303</v>
      </c>
      <c r="F163" s="238" t="s">
        <v>1304</v>
      </c>
      <c r="G163" s="239" t="s">
        <v>1004</v>
      </c>
      <c r="H163" s="240">
        <v>6</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1305</v>
      </c>
    </row>
    <row r="164" s="2" customFormat="1" ht="16.5" customHeight="1">
      <c r="A164" s="38"/>
      <c r="B164" s="39"/>
      <c r="C164" s="236" t="s">
        <v>400</v>
      </c>
      <c r="D164" s="236" t="s">
        <v>161</v>
      </c>
      <c r="E164" s="237" t="s">
        <v>1306</v>
      </c>
      <c r="F164" s="238" t="s">
        <v>1307</v>
      </c>
      <c r="G164" s="239" t="s">
        <v>1004</v>
      </c>
      <c r="H164" s="240">
        <v>6</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1308</v>
      </c>
    </row>
    <row r="165" s="2" customFormat="1" ht="16.5" customHeight="1">
      <c r="A165" s="38"/>
      <c r="B165" s="39"/>
      <c r="C165" s="236" t="s">
        <v>405</v>
      </c>
      <c r="D165" s="236" t="s">
        <v>161</v>
      </c>
      <c r="E165" s="237" t="s">
        <v>1309</v>
      </c>
      <c r="F165" s="238" t="s">
        <v>1310</v>
      </c>
      <c r="G165" s="239" t="s">
        <v>1004</v>
      </c>
      <c r="H165" s="240">
        <v>2</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89</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1311</v>
      </c>
    </row>
    <row r="166" s="2" customFormat="1" ht="16.5" customHeight="1">
      <c r="A166" s="38"/>
      <c r="B166" s="39"/>
      <c r="C166" s="236" t="s">
        <v>410</v>
      </c>
      <c r="D166" s="236" t="s">
        <v>161</v>
      </c>
      <c r="E166" s="237" t="s">
        <v>1312</v>
      </c>
      <c r="F166" s="238" t="s">
        <v>1313</v>
      </c>
      <c r="G166" s="239" t="s">
        <v>1004</v>
      </c>
      <c r="H166" s="240">
        <v>6</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1314</v>
      </c>
    </row>
    <row r="167" s="2" customFormat="1" ht="16.5" customHeight="1">
      <c r="A167" s="38"/>
      <c r="B167" s="39"/>
      <c r="C167" s="236" t="s">
        <v>414</v>
      </c>
      <c r="D167" s="236" t="s">
        <v>161</v>
      </c>
      <c r="E167" s="237" t="s">
        <v>1315</v>
      </c>
      <c r="F167" s="238" t="s">
        <v>1316</v>
      </c>
      <c r="G167" s="239" t="s">
        <v>1004</v>
      </c>
      <c r="H167" s="240">
        <v>1</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89</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1317</v>
      </c>
    </row>
    <row r="168" s="2" customFormat="1" ht="16.5" customHeight="1">
      <c r="A168" s="38"/>
      <c r="B168" s="39"/>
      <c r="C168" s="236" t="s">
        <v>421</v>
      </c>
      <c r="D168" s="236" t="s">
        <v>161</v>
      </c>
      <c r="E168" s="237" t="s">
        <v>1318</v>
      </c>
      <c r="F168" s="238" t="s">
        <v>1319</v>
      </c>
      <c r="G168" s="239" t="s">
        <v>1004</v>
      </c>
      <c r="H168" s="240">
        <v>1</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89</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1320</v>
      </c>
    </row>
    <row r="169" s="2" customFormat="1" ht="16.5" customHeight="1">
      <c r="A169" s="38"/>
      <c r="B169" s="39"/>
      <c r="C169" s="236" t="s">
        <v>426</v>
      </c>
      <c r="D169" s="236" t="s">
        <v>161</v>
      </c>
      <c r="E169" s="237" t="s">
        <v>1321</v>
      </c>
      <c r="F169" s="238" t="s">
        <v>1322</v>
      </c>
      <c r="G169" s="239" t="s">
        <v>1004</v>
      </c>
      <c r="H169" s="240">
        <v>1</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89</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1323</v>
      </c>
    </row>
    <row r="170" s="2" customFormat="1" ht="16.5" customHeight="1">
      <c r="A170" s="38"/>
      <c r="B170" s="39"/>
      <c r="C170" s="236" t="s">
        <v>431</v>
      </c>
      <c r="D170" s="236" t="s">
        <v>161</v>
      </c>
      <c r="E170" s="237" t="s">
        <v>1324</v>
      </c>
      <c r="F170" s="238" t="s">
        <v>1325</v>
      </c>
      <c r="G170" s="239" t="s">
        <v>1004</v>
      </c>
      <c r="H170" s="240">
        <v>1</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1326</v>
      </c>
    </row>
    <row r="171" s="2" customFormat="1" ht="16.5" customHeight="1">
      <c r="A171" s="38"/>
      <c r="B171" s="39"/>
      <c r="C171" s="236" t="s">
        <v>436</v>
      </c>
      <c r="D171" s="236" t="s">
        <v>161</v>
      </c>
      <c r="E171" s="237" t="s">
        <v>1327</v>
      </c>
      <c r="F171" s="238" t="s">
        <v>1328</v>
      </c>
      <c r="G171" s="239" t="s">
        <v>1004</v>
      </c>
      <c r="H171" s="240">
        <v>7</v>
      </c>
      <c r="I171" s="241"/>
      <c r="J171" s="242">
        <f>ROUND(I171*H171,2)</f>
        <v>0</v>
      </c>
      <c r="K171" s="243"/>
      <c r="L171" s="44"/>
      <c r="M171" s="244" t="s">
        <v>1</v>
      </c>
      <c r="N171" s="245" t="s">
        <v>46</v>
      </c>
      <c r="O171" s="91"/>
      <c r="P171" s="246">
        <f>O171*H171</f>
        <v>0</v>
      </c>
      <c r="Q171" s="246">
        <v>0</v>
      </c>
      <c r="R171" s="246">
        <f>Q171*H171</f>
        <v>0</v>
      </c>
      <c r="S171" s="246">
        <v>0</v>
      </c>
      <c r="T171" s="247">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1329</v>
      </c>
    </row>
    <row r="172" s="2" customFormat="1" ht="16.5" customHeight="1">
      <c r="A172" s="38"/>
      <c r="B172" s="39"/>
      <c r="C172" s="236" t="s">
        <v>441</v>
      </c>
      <c r="D172" s="236" t="s">
        <v>161</v>
      </c>
      <c r="E172" s="237" t="s">
        <v>1330</v>
      </c>
      <c r="F172" s="238" t="s">
        <v>1331</v>
      </c>
      <c r="G172" s="239" t="s">
        <v>229</v>
      </c>
      <c r="H172" s="240">
        <v>64</v>
      </c>
      <c r="I172" s="241"/>
      <c r="J172" s="242">
        <f>ROUND(I172*H172,2)</f>
        <v>0</v>
      </c>
      <c r="K172" s="243"/>
      <c r="L172" s="44"/>
      <c r="M172" s="244" t="s">
        <v>1</v>
      </c>
      <c r="N172" s="245" t="s">
        <v>46</v>
      </c>
      <c r="O172" s="91"/>
      <c r="P172" s="246">
        <f>O172*H172</f>
        <v>0</v>
      </c>
      <c r="Q172" s="246">
        <v>0</v>
      </c>
      <c r="R172" s="246">
        <f>Q172*H172</f>
        <v>0</v>
      </c>
      <c r="S172" s="246">
        <v>0</v>
      </c>
      <c r="T172" s="247">
        <f>S172*H172</f>
        <v>0</v>
      </c>
      <c r="U172" s="38"/>
      <c r="V172" s="38"/>
      <c r="W172" s="38"/>
      <c r="X172" s="38"/>
      <c r="Y172" s="38"/>
      <c r="Z172" s="38"/>
      <c r="AA172" s="38"/>
      <c r="AB172" s="38"/>
      <c r="AC172" s="38"/>
      <c r="AD172" s="38"/>
      <c r="AE172" s="38"/>
      <c r="AR172" s="248" t="s">
        <v>165</v>
      </c>
      <c r="AT172" s="248" t="s">
        <v>161</v>
      </c>
      <c r="AU172" s="248" t="s">
        <v>89</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1332</v>
      </c>
    </row>
    <row r="173" s="2" customFormat="1" ht="16.5" customHeight="1">
      <c r="A173" s="38"/>
      <c r="B173" s="39"/>
      <c r="C173" s="236" t="s">
        <v>445</v>
      </c>
      <c r="D173" s="236" t="s">
        <v>161</v>
      </c>
      <c r="E173" s="237" t="s">
        <v>1333</v>
      </c>
      <c r="F173" s="238" t="s">
        <v>1334</v>
      </c>
      <c r="G173" s="239" t="s">
        <v>1004</v>
      </c>
      <c r="H173" s="240">
        <v>39</v>
      </c>
      <c r="I173" s="241"/>
      <c r="J173" s="242">
        <f>ROUND(I173*H173,2)</f>
        <v>0</v>
      </c>
      <c r="K173" s="243"/>
      <c r="L173" s="44"/>
      <c r="M173" s="244" t="s">
        <v>1</v>
      </c>
      <c r="N173" s="245" t="s">
        <v>46</v>
      </c>
      <c r="O173" s="91"/>
      <c r="P173" s="246">
        <f>O173*H173</f>
        <v>0</v>
      </c>
      <c r="Q173" s="246">
        <v>0</v>
      </c>
      <c r="R173" s="246">
        <f>Q173*H173</f>
        <v>0</v>
      </c>
      <c r="S173" s="246">
        <v>0</v>
      </c>
      <c r="T173" s="247">
        <f>S173*H173</f>
        <v>0</v>
      </c>
      <c r="U173" s="38"/>
      <c r="V173" s="38"/>
      <c r="W173" s="38"/>
      <c r="X173" s="38"/>
      <c r="Y173" s="38"/>
      <c r="Z173" s="38"/>
      <c r="AA173" s="38"/>
      <c r="AB173" s="38"/>
      <c r="AC173" s="38"/>
      <c r="AD173" s="38"/>
      <c r="AE173" s="38"/>
      <c r="AR173" s="248" t="s">
        <v>165</v>
      </c>
      <c r="AT173" s="248" t="s">
        <v>161</v>
      </c>
      <c r="AU173" s="248" t="s">
        <v>89</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1335</v>
      </c>
    </row>
    <row r="174" s="2" customFormat="1" ht="16.5" customHeight="1">
      <c r="A174" s="38"/>
      <c r="B174" s="39"/>
      <c r="C174" s="236" t="s">
        <v>449</v>
      </c>
      <c r="D174" s="236" t="s">
        <v>161</v>
      </c>
      <c r="E174" s="237" t="s">
        <v>1336</v>
      </c>
      <c r="F174" s="238" t="s">
        <v>1337</v>
      </c>
      <c r="G174" s="239" t="s">
        <v>1004</v>
      </c>
      <c r="H174" s="240">
        <v>16</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89</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1338</v>
      </c>
    </row>
    <row r="175" s="2" customFormat="1" ht="16.5" customHeight="1">
      <c r="A175" s="38"/>
      <c r="B175" s="39"/>
      <c r="C175" s="236" t="s">
        <v>453</v>
      </c>
      <c r="D175" s="236" t="s">
        <v>161</v>
      </c>
      <c r="E175" s="237" t="s">
        <v>1339</v>
      </c>
      <c r="F175" s="238" t="s">
        <v>1340</v>
      </c>
      <c r="G175" s="239" t="s">
        <v>1004</v>
      </c>
      <c r="H175" s="240">
        <v>64</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89</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1341</v>
      </c>
    </row>
    <row r="176" s="2" customFormat="1" ht="16.5" customHeight="1">
      <c r="A176" s="38"/>
      <c r="B176" s="39"/>
      <c r="C176" s="236" t="s">
        <v>458</v>
      </c>
      <c r="D176" s="236" t="s">
        <v>161</v>
      </c>
      <c r="E176" s="237" t="s">
        <v>1342</v>
      </c>
      <c r="F176" s="238" t="s">
        <v>1343</v>
      </c>
      <c r="G176" s="239" t="s">
        <v>229</v>
      </c>
      <c r="H176" s="240">
        <v>202</v>
      </c>
      <c r="I176" s="241"/>
      <c r="J176" s="242">
        <f>ROUND(I176*H176,2)</f>
        <v>0</v>
      </c>
      <c r="K176" s="243"/>
      <c r="L176" s="44"/>
      <c r="M176" s="244" t="s">
        <v>1</v>
      </c>
      <c r="N176" s="245" t="s">
        <v>46</v>
      </c>
      <c r="O176" s="91"/>
      <c r="P176" s="246">
        <f>O176*H176</f>
        <v>0</v>
      </c>
      <c r="Q176" s="246">
        <v>0</v>
      </c>
      <c r="R176" s="246">
        <f>Q176*H176</f>
        <v>0</v>
      </c>
      <c r="S176" s="246">
        <v>0</v>
      </c>
      <c r="T176" s="247">
        <f>S176*H176</f>
        <v>0</v>
      </c>
      <c r="U176" s="38"/>
      <c r="V176" s="38"/>
      <c r="W176" s="38"/>
      <c r="X176" s="38"/>
      <c r="Y176" s="38"/>
      <c r="Z176" s="38"/>
      <c r="AA176" s="38"/>
      <c r="AB176" s="38"/>
      <c r="AC176" s="38"/>
      <c r="AD176" s="38"/>
      <c r="AE176" s="38"/>
      <c r="AR176" s="248" t="s">
        <v>165</v>
      </c>
      <c r="AT176" s="248" t="s">
        <v>161</v>
      </c>
      <c r="AU176" s="248" t="s">
        <v>89</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1344</v>
      </c>
    </row>
    <row r="177" s="2" customFormat="1" ht="16.5" customHeight="1">
      <c r="A177" s="38"/>
      <c r="B177" s="39"/>
      <c r="C177" s="236" t="s">
        <v>464</v>
      </c>
      <c r="D177" s="236" t="s">
        <v>161</v>
      </c>
      <c r="E177" s="237" t="s">
        <v>1345</v>
      </c>
      <c r="F177" s="238" t="s">
        <v>1346</v>
      </c>
      <c r="G177" s="239" t="s">
        <v>229</v>
      </c>
      <c r="H177" s="240">
        <v>35</v>
      </c>
      <c r="I177" s="241"/>
      <c r="J177" s="242">
        <f>ROUND(I177*H177,2)</f>
        <v>0</v>
      </c>
      <c r="K177" s="243"/>
      <c r="L177" s="44"/>
      <c r="M177" s="244" t="s">
        <v>1</v>
      </c>
      <c r="N177" s="245" t="s">
        <v>46</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165</v>
      </c>
      <c r="AT177" s="248" t="s">
        <v>161</v>
      </c>
      <c r="AU177" s="248" t="s">
        <v>89</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1347</v>
      </c>
    </row>
    <row r="178" s="2" customFormat="1" ht="16.5" customHeight="1">
      <c r="A178" s="38"/>
      <c r="B178" s="39"/>
      <c r="C178" s="236" t="s">
        <v>469</v>
      </c>
      <c r="D178" s="236" t="s">
        <v>161</v>
      </c>
      <c r="E178" s="237" t="s">
        <v>1348</v>
      </c>
      <c r="F178" s="238" t="s">
        <v>1349</v>
      </c>
      <c r="G178" s="239" t="s">
        <v>229</v>
      </c>
      <c r="H178" s="240">
        <v>126</v>
      </c>
      <c r="I178" s="241"/>
      <c r="J178" s="242">
        <f>ROUND(I178*H178,2)</f>
        <v>0</v>
      </c>
      <c r="K178" s="243"/>
      <c r="L178" s="44"/>
      <c r="M178" s="244" t="s">
        <v>1</v>
      </c>
      <c r="N178" s="245" t="s">
        <v>46</v>
      </c>
      <c r="O178" s="91"/>
      <c r="P178" s="246">
        <f>O178*H178</f>
        <v>0</v>
      </c>
      <c r="Q178" s="246">
        <v>0</v>
      </c>
      <c r="R178" s="246">
        <f>Q178*H178</f>
        <v>0</v>
      </c>
      <c r="S178" s="246">
        <v>0</v>
      </c>
      <c r="T178" s="247">
        <f>S178*H178</f>
        <v>0</v>
      </c>
      <c r="U178" s="38"/>
      <c r="V178" s="38"/>
      <c r="W178" s="38"/>
      <c r="X178" s="38"/>
      <c r="Y178" s="38"/>
      <c r="Z178" s="38"/>
      <c r="AA178" s="38"/>
      <c r="AB178" s="38"/>
      <c r="AC178" s="38"/>
      <c r="AD178" s="38"/>
      <c r="AE178" s="38"/>
      <c r="AR178" s="248" t="s">
        <v>165</v>
      </c>
      <c r="AT178" s="248" t="s">
        <v>161</v>
      </c>
      <c r="AU178" s="248" t="s">
        <v>89</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1350</v>
      </c>
    </row>
    <row r="179" s="2" customFormat="1" ht="16.5" customHeight="1">
      <c r="A179" s="38"/>
      <c r="B179" s="39"/>
      <c r="C179" s="236" t="s">
        <v>472</v>
      </c>
      <c r="D179" s="236" t="s">
        <v>161</v>
      </c>
      <c r="E179" s="237" t="s">
        <v>1351</v>
      </c>
      <c r="F179" s="238" t="s">
        <v>1352</v>
      </c>
      <c r="G179" s="239" t="s">
        <v>229</v>
      </c>
      <c r="H179" s="240">
        <v>41</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89</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1353</v>
      </c>
    </row>
    <row r="180" s="2" customFormat="1" ht="16.5" customHeight="1">
      <c r="A180" s="38"/>
      <c r="B180" s="39"/>
      <c r="C180" s="236" t="s">
        <v>476</v>
      </c>
      <c r="D180" s="236" t="s">
        <v>161</v>
      </c>
      <c r="E180" s="237" t="s">
        <v>1354</v>
      </c>
      <c r="F180" s="238" t="s">
        <v>1355</v>
      </c>
      <c r="G180" s="239" t="s">
        <v>314</v>
      </c>
      <c r="H180" s="240">
        <v>224</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165</v>
      </c>
      <c r="AT180" s="248" t="s">
        <v>161</v>
      </c>
      <c r="AU180" s="248" t="s">
        <v>89</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1356</v>
      </c>
    </row>
    <row r="181" s="2" customFormat="1" ht="16.5" customHeight="1">
      <c r="A181" s="38"/>
      <c r="B181" s="39"/>
      <c r="C181" s="236" t="s">
        <v>479</v>
      </c>
      <c r="D181" s="236" t="s">
        <v>161</v>
      </c>
      <c r="E181" s="237" t="s">
        <v>1357</v>
      </c>
      <c r="F181" s="238" t="s">
        <v>1358</v>
      </c>
      <c r="G181" s="239" t="s">
        <v>229</v>
      </c>
      <c r="H181" s="240">
        <v>266</v>
      </c>
      <c r="I181" s="241"/>
      <c r="J181" s="242">
        <f>ROUND(I181*H181,2)</f>
        <v>0</v>
      </c>
      <c r="K181" s="243"/>
      <c r="L181" s="44"/>
      <c r="M181" s="244" t="s">
        <v>1</v>
      </c>
      <c r="N181" s="245" t="s">
        <v>46</v>
      </c>
      <c r="O181" s="91"/>
      <c r="P181" s="246">
        <f>O181*H181</f>
        <v>0</v>
      </c>
      <c r="Q181" s="246">
        <v>0</v>
      </c>
      <c r="R181" s="246">
        <f>Q181*H181</f>
        <v>0</v>
      </c>
      <c r="S181" s="246">
        <v>0</v>
      </c>
      <c r="T181" s="247">
        <f>S181*H181</f>
        <v>0</v>
      </c>
      <c r="U181" s="38"/>
      <c r="V181" s="38"/>
      <c r="W181" s="38"/>
      <c r="X181" s="38"/>
      <c r="Y181" s="38"/>
      <c r="Z181" s="38"/>
      <c r="AA181" s="38"/>
      <c r="AB181" s="38"/>
      <c r="AC181" s="38"/>
      <c r="AD181" s="38"/>
      <c r="AE181" s="38"/>
      <c r="AR181" s="248" t="s">
        <v>165</v>
      </c>
      <c r="AT181" s="248" t="s">
        <v>161</v>
      </c>
      <c r="AU181" s="248" t="s">
        <v>89</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1359</v>
      </c>
    </row>
    <row r="182" s="2" customFormat="1" ht="16.5" customHeight="1">
      <c r="A182" s="38"/>
      <c r="B182" s="39"/>
      <c r="C182" s="236" t="s">
        <v>483</v>
      </c>
      <c r="D182" s="236" t="s">
        <v>161</v>
      </c>
      <c r="E182" s="237" t="s">
        <v>1360</v>
      </c>
      <c r="F182" s="238" t="s">
        <v>1361</v>
      </c>
      <c r="G182" s="239" t="s">
        <v>229</v>
      </c>
      <c r="H182" s="240">
        <v>86</v>
      </c>
      <c r="I182" s="241"/>
      <c r="J182" s="242">
        <f>ROUND(I182*H182,2)</f>
        <v>0</v>
      </c>
      <c r="K182" s="243"/>
      <c r="L182" s="44"/>
      <c r="M182" s="244" t="s">
        <v>1</v>
      </c>
      <c r="N182" s="245" t="s">
        <v>46</v>
      </c>
      <c r="O182" s="91"/>
      <c r="P182" s="246">
        <f>O182*H182</f>
        <v>0</v>
      </c>
      <c r="Q182" s="246">
        <v>0</v>
      </c>
      <c r="R182" s="246">
        <f>Q182*H182</f>
        <v>0</v>
      </c>
      <c r="S182" s="246">
        <v>0</v>
      </c>
      <c r="T182" s="247">
        <f>S182*H182</f>
        <v>0</v>
      </c>
      <c r="U182" s="38"/>
      <c r="V182" s="38"/>
      <c r="W182" s="38"/>
      <c r="X182" s="38"/>
      <c r="Y182" s="38"/>
      <c r="Z182" s="38"/>
      <c r="AA182" s="38"/>
      <c r="AB182" s="38"/>
      <c r="AC182" s="38"/>
      <c r="AD182" s="38"/>
      <c r="AE182" s="38"/>
      <c r="AR182" s="248" t="s">
        <v>165</v>
      </c>
      <c r="AT182" s="248" t="s">
        <v>161</v>
      </c>
      <c r="AU182" s="248" t="s">
        <v>89</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1362</v>
      </c>
    </row>
    <row r="183" s="2" customFormat="1" ht="16.5" customHeight="1">
      <c r="A183" s="38"/>
      <c r="B183" s="39"/>
      <c r="C183" s="236" t="s">
        <v>488</v>
      </c>
      <c r="D183" s="236" t="s">
        <v>161</v>
      </c>
      <c r="E183" s="237" t="s">
        <v>1363</v>
      </c>
      <c r="F183" s="238" t="s">
        <v>1364</v>
      </c>
      <c r="G183" s="239" t="s">
        <v>229</v>
      </c>
      <c r="H183" s="240">
        <v>68</v>
      </c>
      <c r="I183" s="241"/>
      <c r="J183" s="242">
        <f>ROUND(I183*H183,2)</f>
        <v>0</v>
      </c>
      <c r="K183" s="243"/>
      <c r="L183" s="44"/>
      <c r="M183" s="244" t="s">
        <v>1</v>
      </c>
      <c r="N183" s="245" t="s">
        <v>46</v>
      </c>
      <c r="O183" s="91"/>
      <c r="P183" s="246">
        <f>O183*H183</f>
        <v>0</v>
      </c>
      <c r="Q183" s="246">
        <v>0</v>
      </c>
      <c r="R183" s="246">
        <f>Q183*H183</f>
        <v>0</v>
      </c>
      <c r="S183" s="246">
        <v>0</v>
      </c>
      <c r="T183" s="247">
        <f>S183*H183</f>
        <v>0</v>
      </c>
      <c r="U183" s="38"/>
      <c r="V183" s="38"/>
      <c r="W183" s="38"/>
      <c r="X183" s="38"/>
      <c r="Y183" s="38"/>
      <c r="Z183" s="38"/>
      <c r="AA183" s="38"/>
      <c r="AB183" s="38"/>
      <c r="AC183" s="38"/>
      <c r="AD183" s="38"/>
      <c r="AE183" s="38"/>
      <c r="AR183" s="248" t="s">
        <v>165</v>
      </c>
      <c r="AT183" s="248" t="s">
        <v>161</v>
      </c>
      <c r="AU183" s="248" t="s">
        <v>89</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1365</v>
      </c>
    </row>
    <row r="184" s="2" customFormat="1" ht="16.5" customHeight="1">
      <c r="A184" s="38"/>
      <c r="B184" s="39"/>
      <c r="C184" s="236" t="s">
        <v>492</v>
      </c>
      <c r="D184" s="236" t="s">
        <v>161</v>
      </c>
      <c r="E184" s="237" t="s">
        <v>1366</v>
      </c>
      <c r="F184" s="238" t="s">
        <v>1367</v>
      </c>
      <c r="G184" s="239" t="s">
        <v>229</v>
      </c>
      <c r="H184" s="240">
        <v>35</v>
      </c>
      <c r="I184" s="241"/>
      <c r="J184" s="242">
        <f>ROUND(I184*H184,2)</f>
        <v>0</v>
      </c>
      <c r="K184" s="243"/>
      <c r="L184" s="44"/>
      <c r="M184" s="244" t="s">
        <v>1</v>
      </c>
      <c r="N184" s="245" t="s">
        <v>46</v>
      </c>
      <c r="O184" s="91"/>
      <c r="P184" s="246">
        <f>O184*H184</f>
        <v>0</v>
      </c>
      <c r="Q184" s="246">
        <v>0</v>
      </c>
      <c r="R184" s="246">
        <f>Q184*H184</f>
        <v>0</v>
      </c>
      <c r="S184" s="246">
        <v>0</v>
      </c>
      <c r="T184" s="247">
        <f>S184*H184</f>
        <v>0</v>
      </c>
      <c r="U184" s="38"/>
      <c r="V184" s="38"/>
      <c r="W184" s="38"/>
      <c r="X184" s="38"/>
      <c r="Y184" s="38"/>
      <c r="Z184" s="38"/>
      <c r="AA184" s="38"/>
      <c r="AB184" s="38"/>
      <c r="AC184" s="38"/>
      <c r="AD184" s="38"/>
      <c r="AE184" s="38"/>
      <c r="AR184" s="248" t="s">
        <v>165</v>
      </c>
      <c r="AT184" s="248" t="s">
        <v>161</v>
      </c>
      <c r="AU184" s="248" t="s">
        <v>89</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1368</v>
      </c>
    </row>
    <row r="185" s="2" customFormat="1" ht="16.5" customHeight="1">
      <c r="A185" s="38"/>
      <c r="B185" s="39"/>
      <c r="C185" s="236" t="s">
        <v>496</v>
      </c>
      <c r="D185" s="236" t="s">
        <v>161</v>
      </c>
      <c r="E185" s="237" t="s">
        <v>1369</v>
      </c>
      <c r="F185" s="238" t="s">
        <v>1370</v>
      </c>
      <c r="G185" s="239" t="s">
        <v>229</v>
      </c>
      <c r="H185" s="240">
        <v>167</v>
      </c>
      <c r="I185" s="241"/>
      <c r="J185" s="242">
        <f>ROUND(I185*H185,2)</f>
        <v>0</v>
      </c>
      <c r="K185" s="243"/>
      <c r="L185" s="44"/>
      <c r="M185" s="244" t="s">
        <v>1</v>
      </c>
      <c r="N185" s="245" t="s">
        <v>46</v>
      </c>
      <c r="O185" s="91"/>
      <c r="P185" s="246">
        <f>O185*H185</f>
        <v>0</v>
      </c>
      <c r="Q185" s="246">
        <v>0</v>
      </c>
      <c r="R185" s="246">
        <f>Q185*H185</f>
        <v>0</v>
      </c>
      <c r="S185" s="246">
        <v>0</v>
      </c>
      <c r="T185" s="247">
        <f>S185*H185</f>
        <v>0</v>
      </c>
      <c r="U185" s="38"/>
      <c r="V185" s="38"/>
      <c r="W185" s="38"/>
      <c r="X185" s="38"/>
      <c r="Y185" s="38"/>
      <c r="Z185" s="38"/>
      <c r="AA185" s="38"/>
      <c r="AB185" s="38"/>
      <c r="AC185" s="38"/>
      <c r="AD185" s="38"/>
      <c r="AE185" s="38"/>
      <c r="AR185" s="248" t="s">
        <v>165</v>
      </c>
      <c r="AT185" s="248" t="s">
        <v>161</v>
      </c>
      <c r="AU185" s="248" t="s">
        <v>89</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1371</v>
      </c>
    </row>
    <row r="186" s="2" customFormat="1" ht="16.5" customHeight="1">
      <c r="A186" s="38"/>
      <c r="B186" s="39"/>
      <c r="C186" s="236" t="s">
        <v>500</v>
      </c>
      <c r="D186" s="236" t="s">
        <v>161</v>
      </c>
      <c r="E186" s="237" t="s">
        <v>1372</v>
      </c>
      <c r="F186" s="238" t="s">
        <v>1373</v>
      </c>
      <c r="G186" s="239" t="s">
        <v>229</v>
      </c>
      <c r="H186" s="240">
        <v>43</v>
      </c>
      <c r="I186" s="241"/>
      <c r="J186" s="242">
        <f>ROUND(I186*H186,2)</f>
        <v>0</v>
      </c>
      <c r="K186" s="243"/>
      <c r="L186" s="44"/>
      <c r="M186" s="244" t="s">
        <v>1</v>
      </c>
      <c r="N186" s="245" t="s">
        <v>46</v>
      </c>
      <c r="O186" s="91"/>
      <c r="P186" s="246">
        <f>O186*H186</f>
        <v>0</v>
      </c>
      <c r="Q186" s="246">
        <v>0</v>
      </c>
      <c r="R186" s="246">
        <f>Q186*H186</f>
        <v>0</v>
      </c>
      <c r="S186" s="246">
        <v>0</v>
      </c>
      <c r="T186" s="247">
        <f>S186*H186</f>
        <v>0</v>
      </c>
      <c r="U186" s="38"/>
      <c r="V186" s="38"/>
      <c r="W186" s="38"/>
      <c r="X186" s="38"/>
      <c r="Y186" s="38"/>
      <c r="Z186" s="38"/>
      <c r="AA186" s="38"/>
      <c r="AB186" s="38"/>
      <c r="AC186" s="38"/>
      <c r="AD186" s="38"/>
      <c r="AE186" s="38"/>
      <c r="AR186" s="248" t="s">
        <v>165</v>
      </c>
      <c r="AT186" s="248" t="s">
        <v>161</v>
      </c>
      <c r="AU186" s="248" t="s">
        <v>89</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1374</v>
      </c>
    </row>
    <row r="187" s="2" customFormat="1" ht="16.5" customHeight="1">
      <c r="A187" s="38"/>
      <c r="B187" s="39"/>
      <c r="C187" s="236" t="s">
        <v>505</v>
      </c>
      <c r="D187" s="236" t="s">
        <v>161</v>
      </c>
      <c r="E187" s="237" t="s">
        <v>1375</v>
      </c>
      <c r="F187" s="238" t="s">
        <v>1376</v>
      </c>
      <c r="G187" s="239" t="s">
        <v>229</v>
      </c>
      <c r="H187" s="240">
        <v>35</v>
      </c>
      <c r="I187" s="241"/>
      <c r="J187" s="242">
        <f>ROUND(I187*H187,2)</f>
        <v>0</v>
      </c>
      <c r="K187" s="243"/>
      <c r="L187" s="44"/>
      <c r="M187" s="244" t="s">
        <v>1</v>
      </c>
      <c r="N187" s="245" t="s">
        <v>46</v>
      </c>
      <c r="O187" s="91"/>
      <c r="P187" s="246">
        <f>O187*H187</f>
        <v>0</v>
      </c>
      <c r="Q187" s="246">
        <v>0</v>
      </c>
      <c r="R187" s="246">
        <f>Q187*H187</f>
        <v>0</v>
      </c>
      <c r="S187" s="246">
        <v>0</v>
      </c>
      <c r="T187" s="247">
        <f>S187*H187</f>
        <v>0</v>
      </c>
      <c r="U187" s="38"/>
      <c r="V187" s="38"/>
      <c r="W187" s="38"/>
      <c r="X187" s="38"/>
      <c r="Y187" s="38"/>
      <c r="Z187" s="38"/>
      <c r="AA187" s="38"/>
      <c r="AB187" s="38"/>
      <c r="AC187" s="38"/>
      <c r="AD187" s="38"/>
      <c r="AE187" s="38"/>
      <c r="AR187" s="248" t="s">
        <v>165</v>
      </c>
      <c r="AT187" s="248" t="s">
        <v>161</v>
      </c>
      <c r="AU187" s="248" t="s">
        <v>89</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1377</v>
      </c>
    </row>
    <row r="188" s="2" customFormat="1" ht="16.5" customHeight="1">
      <c r="A188" s="38"/>
      <c r="B188" s="39"/>
      <c r="C188" s="236" t="s">
        <v>510</v>
      </c>
      <c r="D188" s="236" t="s">
        <v>161</v>
      </c>
      <c r="E188" s="237" t="s">
        <v>1378</v>
      </c>
      <c r="F188" s="238" t="s">
        <v>1379</v>
      </c>
      <c r="G188" s="239" t="s">
        <v>229</v>
      </c>
      <c r="H188" s="240">
        <v>126</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89</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1380</v>
      </c>
    </row>
    <row r="189" s="2" customFormat="1" ht="16.5" customHeight="1">
      <c r="A189" s="38"/>
      <c r="B189" s="39"/>
      <c r="C189" s="236" t="s">
        <v>515</v>
      </c>
      <c r="D189" s="236" t="s">
        <v>161</v>
      </c>
      <c r="E189" s="237" t="s">
        <v>1381</v>
      </c>
      <c r="F189" s="238" t="s">
        <v>1382</v>
      </c>
      <c r="G189" s="239" t="s">
        <v>229</v>
      </c>
      <c r="H189" s="240">
        <v>41</v>
      </c>
      <c r="I189" s="241"/>
      <c r="J189" s="242">
        <f>ROUND(I189*H189,2)</f>
        <v>0</v>
      </c>
      <c r="K189" s="243"/>
      <c r="L189" s="44"/>
      <c r="M189" s="244" t="s">
        <v>1</v>
      </c>
      <c r="N189" s="245" t="s">
        <v>46</v>
      </c>
      <c r="O189" s="91"/>
      <c r="P189" s="246">
        <f>O189*H189</f>
        <v>0</v>
      </c>
      <c r="Q189" s="246">
        <v>0</v>
      </c>
      <c r="R189" s="246">
        <f>Q189*H189</f>
        <v>0</v>
      </c>
      <c r="S189" s="246">
        <v>0</v>
      </c>
      <c r="T189" s="247">
        <f>S189*H189</f>
        <v>0</v>
      </c>
      <c r="U189" s="38"/>
      <c r="V189" s="38"/>
      <c r="W189" s="38"/>
      <c r="X189" s="38"/>
      <c r="Y189" s="38"/>
      <c r="Z189" s="38"/>
      <c r="AA189" s="38"/>
      <c r="AB189" s="38"/>
      <c r="AC189" s="38"/>
      <c r="AD189" s="38"/>
      <c r="AE189" s="38"/>
      <c r="AR189" s="248" t="s">
        <v>165</v>
      </c>
      <c r="AT189" s="248" t="s">
        <v>161</v>
      </c>
      <c r="AU189" s="248" t="s">
        <v>89</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1383</v>
      </c>
    </row>
    <row r="190" s="2" customFormat="1" ht="16.5" customHeight="1">
      <c r="A190" s="38"/>
      <c r="B190" s="39"/>
      <c r="C190" s="236" t="s">
        <v>521</v>
      </c>
      <c r="D190" s="236" t="s">
        <v>161</v>
      </c>
      <c r="E190" s="237" t="s">
        <v>1384</v>
      </c>
      <c r="F190" s="238" t="s">
        <v>1385</v>
      </c>
      <c r="G190" s="239" t="s">
        <v>1004</v>
      </c>
      <c r="H190" s="240">
        <v>1</v>
      </c>
      <c r="I190" s="241"/>
      <c r="J190" s="242">
        <f>ROUND(I190*H190,2)</f>
        <v>0</v>
      </c>
      <c r="K190" s="243"/>
      <c r="L190" s="44"/>
      <c r="M190" s="244" t="s">
        <v>1</v>
      </c>
      <c r="N190" s="245" t="s">
        <v>46</v>
      </c>
      <c r="O190" s="91"/>
      <c r="P190" s="246">
        <f>O190*H190</f>
        <v>0</v>
      </c>
      <c r="Q190" s="246">
        <v>0</v>
      </c>
      <c r="R190" s="246">
        <f>Q190*H190</f>
        <v>0</v>
      </c>
      <c r="S190" s="246">
        <v>0</v>
      </c>
      <c r="T190" s="247">
        <f>S190*H190</f>
        <v>0</v>
      </c>
      <c r="U190" s="38"/>
      <c r="V190" s="38"/>
      <c r="W190" s="38"/>
      <c r="X190" s="38"/>
      <c r="Y190" s="38"/>
      <c r="Z190" s="38"/>
      <c r="AA190" s="38"/>
      <c r="AB190" s="38"/>
      <c r="AC190" s="38"/>
      <c r="AD190" s="38"/>
      <c r="AE190" s="38"/>
      <c r="AR190" s="248" t="s">
        <v>165</v>
      </c>
      <c r="AT190" s="248" t="s">
        <v>161</v>
      </c>
      <c r="AU190" s="248" t="s">
        <v>89</v>
      </c>
      <c r="AY190" s="16" t="s">
        <v>159</v>
      </c>
      <c r="BE190" s="249">
        <f>IF(N190="základní",J190,0)</f>
        <v>0</v>
      </c>
      <c r="BF190" s="249">
        <f>IF(N190="snížená",J190,0)</f>
        <v>0</v>
      </c>
      <c r="BG190" s="249">
        <f>IF(N190="zákl. přenesená",J190,0)</f>
        <v>0</v>
      </c>
      <c r="BH190" s="249">
        <f>IF(N190="sníž. přenesená",J190,0)</f>
        <v>0</v>
      </c>
      <c r="BI190" s="249">
        <f>IF(N190="nulová",J190,0)</f>
        <v>0</v>
      </c>
      <c r="BJ190" s="16" t="s">
        <v>89</v>
      </c>
      <c r="BK190" s="249">
        <f>ROUND(I190*H190,2)</f>
        <v>0</v>
      </c>
      <c r="BL190" s="16" t="s">
        <v>165</v>
      </c>
      <c r="BM190" s="248" t="s">
        <v>1386</v>
      </c>
    </row>
    <row r="191" s="2" customFormat="1" ht="16.5" customHeight="1">
      <c r="A191" s="38"/>
      <c r="B191" s="39"/>
      <c r="C191" s="236" t="s">
        <v>525</v>
      </c>
      <c r="D191" s="236" t="s">
        <v>161</v>
      </c>
      <c r="E191" s="237" t="s">
        <v>1387</v>
      </c>
      <c r="F191" s="238" t="s">
        <v>1388</v>
      </c>
      <c r="G191" s="239" t="s">
        <v>1389</v>
      </c>
      <c r="H191" s="240">
        <v>1</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89</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1390</v>
      </c>
    </row>
    <row r="192" s="2" customFormat="1" ht="24" customHeight="1">
      <c r="A192" s="38"/>
      <c r="B192" s="39"/>
      <c r="C192" s="236" t="s">
        <v>530</v>
      </c>
      <c r="D192" s="236" t="s">
        <v>161</v>
      </c>
      <c r="E192" s="237" t="s">
        <v>1391</v>
      </c>
      <c r="F192" s="238" t="s">
        <v>1392</v>
      </c>
      <c r="G192" s="239" t="s">
        <v>291</v>
      </c>
      <c r="H192" s="240">
        <v>28.699999999999999</v>
      </c>
      <c r="I192" s="241"/>
      <c r="J192" s="242">
        <f>ROUND(I192*H192,2)</f>
        <v>0</v>
      </c>
      <c r="K192" s="243"/>
      <c r="L192" s="44"/>
      <c r="M192" s="244" t="s">
        <v>1</v>
      </c>
      <c r="N192" s="245" t="s">
        <v>46</v>
      </c>
      <c r="O192" s="91"/>
      <c r="P192" s="246">
        <f>O192*H192</f>
        <v>0</v>
      </c>
      <c r="Q192" s="246">
        <v>0</v>
      </c>
      <c r="R192" s="246">
        <f>Q192*H192</f>
        <v>0</v>
      </c>
      <c r="S192" s="246">
        <v>0</v>
      </c>
      <c r="T192" s="247">
        <f>S192*H192</f>
        <v>0</v>
      </c>
      <c r="U192" s="38"/>
      <c r="V192" s="38"/>
      <c r="W192" s="38"/>
      <c r="X192" s="38"/>
      <c r="Y192" s="38"/>
      <c r="Z192" s="38"/>
      <c r="AA192" s="38"/>
      <c r="AB192" s="38"/>
      <c r="AC192" s="38"/>
      <c r="AD192" s="38"/>
      <c r="AE192" s="38"/>
      <c r="AR192" s="248" t="s">
        <v>165</v>
      </c>
      <c r="AT192" s="248" t="s">
        <v>161</v>
      </c>
      <c r="AU192" s="248" t="s">
        <v>89</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1393</v>
      </c>
    </row>
    <row r="193" s="2" customFormat="1" ht="16.5" customHeight="1">
      <c r="A193" s="38"/>
      <c r="B193" s="39"/>
      <c r="C193" s="236" t="s">
        <v>535</v>
      </c>
      <c r="D193" s="236" t="s">
        <v>161</v>
      </c>
      <c r="E193" s="237" t="s">
        <v>1394</v>
      </c>
      <c r="F193" s="238" t="s">
        <v>1395</v>
      </c>
      <c r="G193" s="239" t="s">
        <v>1004</v>
      </c>
      <c r="H193" s="240">
        <v>1</v>
      </c>
      <c r="I193" s="241"/>
      <c r="J193" s="242">
        <f>ROUND(I193*H193,2)</f>
        <v>0</v>
      </c>
      <c r="K193" s="243"/>
      <c r="L193" s="44"/>
      <c r="M193" s="244" t="s">
        <v>1</v>
      </c>
      <c r="N193" s="245" t="s">
        <v>46</v>
      </c>
      <c r="O193" s="91"/>
      <c r="P193" s="246">
        <f>O193*H193</f>
        <v>0</v>
      </c>
      <c r="Q193" s="246">
        <v>0</v>
      </c>
      <c r="R193" s="246">
        <f>Q193*H193</f>
        <v>0</v>
      </c>
      <c r="S193" s="246">
        <v>0</v>
      </c>
      <c r="T193" s="247">
        <f>S193*H193</f>
        <v>0</v>
      </c>
      <c r="U193" s="38"/>
      <c r="V193" s="38"/>
      <c r="W193" s="38"/>
      <c r="X193" s="38"/>
      <c r="Y193" s="38"/>
      <c r="Z193" s="38"/>
      <c r="AA193" s="38"/>
      <c r="AB193" s="38"/>
      <c r="AC193" s="38"/>
      <c r="AD193" s="38"/>
      <c r="AE193" s="38"/>
      <c r="AR193" s="248" t="s">
        <v>165</v>
      </c>
      <c r="AT193" s="248" t="s">
        <v>161</v>
      </c>
      <c r="AU193" s="248" t="s">
        <v>89</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1396</v>
      </c>
    </row>
    <row r="194" s="2" customFormat="1" ht="16.5" customHeight="1">
      <c r="A194" s="38"/>
      <c r="B194" s="39"/>
      <c r="C194" s="236" t="s">
        <v>540</v>
      </c>
      <c r="D194" s="236" t="s">
        <v>161</v>
      </c>
      <c r="E194" s="237" t="s">
        <v>1397</v>
      </c>
      <c r="F194" s="238" t="s">
        <v>1398</v>
      </c>
      <c r="G194" s="239" t="s">
        <v>1004</v>
      </c>
      <c r="H194" s="240">
        <v>1</v>
      </c>
      <c r="I194" s="241"/>
      <c r="J194" s="242">
        <f>ROUND(I194*H194,2)</f>
        <v>0</v>
      </c>
      <c r="K194" s="243"/>
      <c r="L194" s="44"/>
      <c r="M194" s="244" t="s">
        <v>1</v>
      </c>
      <c r="N194" s="245" t="s">
        <v>46</v>
      </c>
      <c r="O194" s="91"/>
      <c r="P194" s="246">
        <f>O194*H194</f>
        <v>0</v>
      </c>
      <c r="Q194" s="246">
        <v>0</v>
      </c>
      <c r="R194" s="246">
        <f>Q194*H194</f>
        <v>0</v>
      </c>
      <c r="S194" s="246">
        <v>0</v>
      </c>
      <c r="T194" s="247">
        <f>S194*H194</f>
        <v>0</v>
      </c>
      <c r="U194" s="38"/>
      <c r="V194" s="38"/>
      <c r="W194" s="38"/>
      <c r="X194" s="38"/>
      <c r="Y194" s="38"/>
      <c r="Z194" s="38"/>
      <c r="AA194" s="38"/>
      <c r="AB194" s="38"/>
      <c r="AC194" s="38"/>
      <c r="AD194" s="38"/>
      <c r="AE194" s="38"/>
      <c r="AR194" s="248" t="s">
        <v>165</v>
      </c>
      <c r="AT194" s="248" t="s">
        <v>161</v>
      </c>
      <c r="AU194" s="248" t="s">
        <v>89</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1399</v>
      </c>
    </row>
    <row r="195" s="2" customFormat="1" ht="16.5" customHeight="1">
      <c r="A195" s="38"/>
      <c r="B195" s="39"/>
      <c r="C195" s="236" t="s">
        <v>545</v>
      </c>
      <c r="D195" s="236" t="s">
        <v>161</v>
      </c>
      <c r="E195" s="237" t="s">
        <v>1400</v>
      </c>
      <c r="F195" s="238" t="s">
        <v>1401</v>
      </c>
      <c r="G195" s="239" t="s">
        <v>1004</v>
      </c>
      <c r="H195" s="240">
        <v>1</v>
      </c>
      <c r="I195" s="241"/>
      <c r="J195" s="242">
        <f>ROUND(I195*H195,2)</f>
        <v>0</v>
      </c>
      <c r="K195" s="243"/>
      <c r="L195" s="44"/>
      <c r="M195" s="244" t="s">
        <v>1</v>
      </c>
      <c r="N195" s="245" t="s">
        <v>46</v>
      </c>
      <c r="O195" s="91"/>
      <c r="P195" s="246">
        <f>O195*H195</f>
        <v>0</v>
      </c>
      <c r="Q195" s="246">
        <v>0</v>
      </c>
      <c r="R195" s="246">
        <f>Q195*H195</f>
        <v>0</v>
      </c>
      <c r="S195" s="246">
        <v>0</v>
      </c>
      <c r="T195" s="247">
        <f>S195*H195</f>
        <v>0</v>
      </c>
      <c r="U195" s="38"/>
      <c r="V195" s="38"/>
      <c r="W195" s="38"/>
      <c r="X195" s="38"/>
      <c r="Y195" s="38"/>
      <c r="Z195" s="38"/>
      <c r="AA195" s="38"/>
      <c r="AB195" s="38"/>
      <c r="AC195" s="38"/>
      <c r="AD195" s="38"/>
      <c r="AE195" s="38"/>
      <c r="AR195" s="248" t="s">
        <v>165</v>
      </c>
      <c r="AT195" s="248" t="s">
        <v>161</v>
      </c>
      <c r="AU195" s="248" t="s">
        <v>89</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1402</v>
      </c>
    </row>
    <row r="196" s="2" customFormat="1" ht="16.5" customHeight="1">
      <c r="A196" s="38"/>
      <c r="B196" s="39"/>
      <c r="C196" s="236" t="s">
        <v>551</v>
      </c>
      <c r="D196" s="236" t="s">
        <v>161</v>
      </c>
      <c r="E196" s="237" t="s">
        <v>1403</v>
      </c>
      <c r="F196" s="238" t="s">
        <v>1404</v>
      </c>
      <c r="G196" s="239" t="s">
        <v>1004</v>
      </c>
      <c r="H196" s="240">
        <v>1</v>
      </c>
      <c r="I196" s="241"/>
      <c r="J196" s="242">
        <f>ROUND(I196*H196,2)</f>
        <v>0</v>
      </c>
      <c r="K196" s="243"/>
      <c r="L196" s="44"/>
      <c r="M196" s="244" t="s">
        <v>1</v>
      </c>
      <c r="N196" s="245" t="s">
        <v>46</v>
      </c>
      <c r="O196" s="91"/>
      <c r="P196" s="246">
        <f>O196*H196</f>
        <v>0</v>
      </c>
      <c r="Q196" s="246">
        <v>0</v>
      </c>
      <c r="R196" s="246">
        <f>Q196*H196</f>
        <v>0</v>
      </c>
      <c r="S196" s="246">
        <v>0</v>
      </c>
      <c r="T196" s="247">
        <f>S196*H196</f>
        <v>0</v>
      </c>
      <c r="U196" s="38"/>
      <c r="V196" s="38"/>
      <c r="W196" s="38"/>
      <c r="X196" s="38"/>
      <c r="Y196" s="38"/>
      <c r="Z196" s="38"/>
      <c r="AA196" s="38"/>
      <c r="AB196" s="38"/>
      <c r="AC196" s="38"/>
      <c r="AD196" s="38"/>
      <c r="AE196" s="38"/>
      <c r="AR196" s="248" t="s">
        <v>165</v>
      </c>
      <c r="AT196" s="248" t="s">
        <v>161</v>
      </c>
      <c r="AU196" s="248" t="s">
        <v>89</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1405</v>
      </c>
    </row>
    <row r="197" s="2" customFormat="1">
      <c r="A197" s="38"/>
      <c r="B197" s="39"/>
      <c r="C197" s="40"/>
      <c r="D197" s="250" t="s">
        <v>167</v>
      </c>
      <c r="E197" s="40"/>
      <c r="F197" s="251" t="s">
        <v>1406</v>
      </c>
      <c r="G197" s="40"/>
      <c r="H197" s="40"/>
      <c r="I197" s="144"/>
      <c r="J197" s="40"/>
      <c r="K197" s="40"/>
      <c r="L197" s="44"/>
      <c r="M197" s="295"/>
      <c r="N197" s="296"/>
      <c r="O197" s="289"/>
      <c r="P197" s="289"/>
      <c r="Q197" s="289"/>
      <c r="R197" s="289"/>
      <c r="S197" s="289"/>
      <c r="T197" s="297"/>
      <c r="U197" s="38"/>
      <c r="V197" s="38"/>
      <c r="W197" s="38"/>
      <c r="X197" s="38"/>
      <c r="Y197" s="38"/>
      <c r="Z197" s="38"/>
      <c r="AA197" s="38"/>
      <c r="AB197" s="38"/>
      <c r="AC197" s="38"/>
      <c r="AD197" s="38"/>
      <c r="AE197" s="38"/>
      <c r="AT197" s="16" t="s">
        <v>167</v>
      </c>
      <c r="AU197" s="16" t="s">
        <v>89</v>
      </c>
    </row>
    <row r="198" s="2" customFormat="1" ht="6.96" customHeight="1">
      <c r="A198" s="38"/>
      <c r="B198" s="66"/>
      <c r="C198" s="67"/>
      <c r="D198" s="67"/>
      <c r="E198" s="67"/>
      <c r="F198" s="67"/>
      <c r="G198" s="67"/>
      <c r="H198" s="67"/>
      <c r="I198" s="183"/>
      <c r="J198" s="67"/>
      <c r="K198" s="67"/>
      <c r="L198" s="44"/>
      <c r="M198" s="38"/>
      <c r="O198" s="38"/>
      <c r="P198" s="38"/>
      <c r="Q198" s="38"/>
      <c r="R198" s="38"/>
      <c r="S198" s="38"/>
      <c r="T198" s="38"/>
      <c r="U198" s="38"/>
      <c r="V198" s="38"/>
      <c r="W198" s="38"/>
      <c r="X198" s="38"/>
      <c r="Y198" s="38"/>
      <c r="Z198" s="38"/>
      <c r="AA198" s="38"/>
      <c r="AB198" s="38"/>
      <c r="AC198" s="38"/>
      <c r="AD198" s="38"/>
      <c r="AE198" s="38"/>
    </row>
  </sheetData>
  <sheetProtection sheet="1" autoFilter="0" formatColumns="0" formatRows="0" objects="1" scenarios="1" spinCount="100000" saltValue="sGwHRCVji9/OYFe5WW4MlLPNE6pd/4nI5j651DglZ9yG6QcnMAWiDultigb24c56VsJwdQTGvbxeE34lNGqv7A==" hashValue="DX58pM4gaWKyz3uWacyU7E5fMAPkgw2kGMQHitgiX9cmtltyDMOghsujufLpfnbfWDvPMjQuepZrNSv0a9kRhw==" algorithmName="SHA-512" password="CC35"/>
  <autoFilter ref="C116:K197"/>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PC-SEVCIK\Jirka</dc:creator>
  <cp:lastModifiedBy>PC-SEVCIK\Jirka</cp:lastModifiedBy>
  <dcterms:created xsi:type="dcterms:W3CDTF">2019-12-05T13:33:22Z</dcterms:created>
  <dcterms:modified xsi:type="dcterms:W3CDTF">2019-12-05T13:33:33Z</dcterms:modified>
</cp:coreProperties>
</file>