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101 - SO 101 Odstavná ..." sheetId="2" r:id="rId2"/>
    <sheet name="SO 301-1 - SO 301-1 Vodov..." sheetId="3" r:id="rId3"/>
    <sheet name="SO 301-2 - SO 301-2 Stoka A" sheetId="4" r:id="rId4"/>
    <sheet name="SO 301-3 - SO 301-3 Stoka B" sheetId="5" r:id="rId5"/>
    <sheet name="SO 301-4 - SO 301-4 Stoka C" sheetId="6" r:id="rId6"/>
    <sheet name="SO 301-5 - SO 301-5 Stoka D" sheetId="7" r:id="rId7"/>
    <sheet name="SO 301-6 - SO 301-6 Splaš..." sheetId="8" r:id="rId8"/>
    <sheet name="SO 431 - SO 431 Veřejné o..." sheetId="9" r:id="rId9"/>
    <sheet name="SO 461A - SO 461A  Přelož..." sheetId="10" r:id="rId10"/>
    <sheet name="SO 461B - SO 461B Přeložk..." sheetId="11" r:id="rId11"/>
    <sheet name="SO 701 - SO 701 Přístřeše..." sheetId="12" r:id="rId12"/>
    <sheet name="SO 801 - SO 801 Sadové úp..." sheetId="13" r:id="rId13"/>
    <sheet name="VRN - VRN Vedlejší rozpoč..." sheetId="14" r:id="rId14"/>
  </sheets>
  <definedNames>
    <definedName name="_xlnm.Print_Area" localSheetId="0">'Rekapitulace stavby'!$D$4:$AO$76,'Rekapitulace stavby'!$C$82:$AQ$108</definedName>
    <definedName name="_xlnm.Print_Titles" localSheetId="0">'Rekapitulace stavby'!$92:$92</definedName>
    <definedName name="_xlnm._FilterDatabase" localSheetId="1" hidden="1">'SO 101 - SO 101 Odstavná ...'!$C$124:$K$372</definedName>
    <definedName name="_xlnm.Print_Area" localSheetId="1">'SO 101 - SO 101 Odstavná ...'!$C$4:$J$76,'SO 101 - SO 101 Odstavná ...'!$C$82:$J$106,'SO 101 - SO 101 Odstavná ...'!$C$112:$K$372</definedName>
    <definedName name="_xlnm.Print_Titles" localSheetId="1">'SO 101 - SO 101 Odstavná ...'!$124:$124</definedName>
    <definedName name="_xlnm._FilterDatabase" localSheetId="2" hidden="1">'SO 301-1 - SO 301-1 Vodov...'!$C$120:$K$165</definedName>
    <definedName name="_xlnm.Print_Area" localSheetId="2">'SO 301-1 - SO 301-1 Vodov...'!$C$4:$J$76,'SO 301-1 - SO 301-1 Vodov...'!$C$82:$J$102,'SO 301-1 - SO 301-1 Vodov...'!$C$108:$K$165</definedName>
    <definedName name="_xlnm.Print_Titles" localSheetId="2">'SO 301-1 - SO 301-1 Vodov...'!$120:$120</definedName>
    <definedName name="_xlnm._FilterDatabase" localSheetId="3" hidden="1">'SO 301-2 - SO 301-2 Stoka A'!$C$120:$K$216</definedName>
    <definedName name="_xlnm.Print_Area" localSheetId="3">'SO 301-2 - SO 301-2 Stoka A'!$C$4:$J$76,'SO 301-2 - SO 301-2 Stoka A'!$C$82:$J$102,'SO 301-2 - SO 301-2 Stoka A'!$C$108:$K$216</definedName>
    <definedName name="_xlnm.Print_Titles" localSheetId="3">'SO 301-2 - SO 301-2 Stoka A'!$120:$120</definedName>
    <definedName name="_xlnm._FilterDatabase" localSheetId="4" hidden="1">'SO 301-3 - SO 301-3 Stoka B'!$C$120:$K$201</definedName>
    <definedName name="_xlnm.Print_Area" localSheetId="4">'SO 301-3 - SO 301-3 Stoka B'!$C$4:$J$76,'SO 301-3 - SO 301-3 Stoka B'!$C$82:$J$102,'SO 301-3 - SO 301-3 Stoka B'!$C$108:$K$201</definedName>
    <definedName name="_xlnm.Print_Titles" localSheetId="4">'SO 301-3 - SO 301-3 Stoka B'!$120:$120</definedName>
    <definedName name="_xlnm._FilterDatabase" localSheetId="5" hidden="1">'SO 301-4 - SO 301-4 Stoka C'!$C$121:$K$219</definedName>
    <definedName name="_xlnm.Print_Area" localSheetId="5">'SO 301-4 - SO 301-4 Stoka C'!$C$4:$J$76,'SO 301-4 - SO 301-4 Stoka C'!$C$82:$J$103,'SO 301-4 - SO 301-4 Stoka C'!$C$109:$K$219</definedName>
    <definedName name="_xlnm.Print_Titles" localSheetId="5">'SO 301-4 - SO 301-4 Stoka C'!$121:$121</definedName>
    <definedName name="_xlnm._FilterDatabase" localSheetId="6" hidden="1">'SO 301-5 - SO 301-5 Stoka D'!$C$120:$K$190</definedName>
    <definedName name="_xlnm.Print_Area" localSheetId="6">'SO 301-5 - SO 301-5 Stoka D'!$C$4:$J$76,'SO 301-5 - SO 301-5 Stoka D'!$C$82:$J$102,'SO 301-5 - SO 301-5 Stoka D'!$C$108:$K$190</definedName>
    <definedName name="_xlnm.Print_Titles" localSheetId="6">'SO 301-5 - SO 301-5 Stoka D'!$120:$120</definedName>
    <definedName name="_xlnm._FilterDatabase" localSheetId="7" hidden="1">'SO 301-6 - SO 301-6 Splaš...'!$C$120:$K$200</definedName>
    <definedName name="_xlnm.Print_Area" localSheetId="7">'SO 301-6 - SO 301-6 Splaš...'!$C$4:$J$76,'SO 301-6 - SO 301-6 Splaš...'!$C$82:$J$102,'SO 301-6 - SO 301-6 Splaš...'!$C$108:$K$200</definedName>
    <definedName name="_xlnm.Print_Titles" localSheetId="7">'SO 301-6 - SO 301-6 Splaš...'!$120:$120</definedName>
    <definedName name="_xlnm._FilterDatabase" localSheetId="8" hidden="1">'SO 431 - SO 431 Veřejné o...'!$C$116:$K$197</definedName>
    <definedName name="_xlnm.Print_Area" localSheetId="8">'SO 431 - SO 431 Veřejné o...'!$C$4:$J$76,'SO 431 - SO 431 Veřejné o...'!$C$82:$J$98,'SO 431 - SO 431 Veřejné o...'!$C$104:$K$197</definedName>
    <definedName name="_xlnm.Print_Titles" localSheetId="8">'SO 431 - SO 431 Veřejné o...'!$116:$116</definedName>
    <definedName name="_xlnm._FilterDatabase" localSheetId="9" hidden="1">'SO 461A - SO 461A  Přelož...'!$C$117:$K$145</definedName>
    <definedName name="_xlnm.Print_Area" localSheetId="9">'SO 461A - SO 461A  Přelož...'!$C$4:$J$76,'SO 461A - SO 461A  Přelož...'!$C$82:$J$99,'SO 461A - SO 461A  Přelož...'!$C$105:$K$145</definedName>
    <definedName name="_xlnm.Print_Titles" localSheetId="9">'SO 461A - SO 461A  Přelož...'!$117:$117</definedName>
    <definedName name="_xlnm._FilterDatabase" localSheetId="10" hidden="1">'SO 461B - SO 461B Přeložk...'!$C$116:$K$171</definedName>
    <definedName name="_xlnm.Print_Area" localSheetId="10">'SO 461B - SO 461B Přeložk...'!$C$4:$J$76,'SO 461B - SO 461B Přeložk...'!$C$82:$J$98,'SO 461B - SO 461B Přeložk...'!$C$104:$K$171</definedName>
    <definedName name="_xlnm.Print_Titles" localSheetId="10">'SO 461B - SO 461B Přeložk...'!$116:$116</definedName>
    <definedName name="_xlnm._FilterDatabase" localSheetId="11" hidden="1">'SO 701 - SO 701 Přístřeše...'!$C$123:$K$273</definedName>
    <definedName name="_xlnm.Print_Area" localSheetId="11">'SO 701 - SO 701 Přístřeše...'!$C$4:$J$76,'SO 701 - SO 701 Přístřeše...'!$C$82:$J$105,'SO 701 - SO 701 Přístřeše...'!$C$111:$K$273</definedName>
    <definedName name="_xlnm.Print_Titles" localSheetId="11">'SO 701 - SO 701 Přístřeše...'!$123:$123</definedName>
    <definedName name="_xlnm._FilterDatabase" localSheetId="12" hidden="1">'SO 801 - SO 801 Sadové úp...'!$C$118:$K$219</definedName>
    <definedName name="_xlnm.Print_Area" localSheetId="12">'SO 801 - SO 801 Sadové úp...'!$C$4:$J$76,'SO 801 - SO 801 Sadové úp...'!$C$82:$J$100,'SO 801 - SO 801 Sadové úp...'!$C$106:$K$219</definedName>
    <definedName name="_xlnm.Print_Titles" localSheetId="12">'SO 801 - SO 801 Sadové úp...'!$118:$118</definedName>
    <definedName name="_xlnm._FilterDatabase" localSheetId="13" hidden="1">'VRN - VRN Vedlejší rozpoč...'!$C$119:$K$146</definedName>
    <definedName name="_xlnm.Print_Area" localSheetId="13">'VRN - VRN Vedlejší rozpoč...'!$C$4:$J$76,'VRN - VRN Vedlejší rozpoč...'!$C$82:$J$101,'VRN - VRN Vedlejší rozpoč...'!$C$107:$K$146</definedName>
    <definedName name="_xlnm.Print_Titles" localSheetId="13">'VRN - VRN Vedlejší rozpoč...'!$119:$119</definedName>
  </definedNames>
  <calcPr/>
</workbook>
</file>

<file path=xl/calcChain.xml><?xml version="1.0" encoding="utf-8"?>
<calcChain xmlns="http://schemas.openxmlformats.org/spreadsheetml/2006/main">
  <c i="14" l="1" r="J37"/>
  <c r="J36"/>
  <c i="1" r="AY107"/>
  <c i="14" r="J35"/>
  <c i="1" r="AX107"/>
  <c i="14" r="BI145"/>
  <c r="BH145"/>
  <c r="BG145"/>
  <c r="BF145"/>
  <c r="T145"/>
  <c r="R145"/>
  <c r="P145"/>
  <c r="BI143"/>
  <c r="BH143"/>
  <c r="BG143"/>
  <c r="BF143"/>
  <c r="T143"/>
  <c r="R143"/>
  <c r="P143"/>
  <c r="BI141"/>
  <c r="BH141"/>
  <c r="BG141"/>
  <c r="BF141"/>
  <c r="T141"/>
  <c r="R141"/>
  <c r="P141"/>
  <c r="BI140"/>
  <c r="BH140"/>
  <c r="BG140"/>
  <c r="BF140"/>
  <c r="T140"/>
  <c r="R140"/>
  <c r="P140"/>
  <c r="BI138"/>
  <c r="BH138"/>
  <c r="BG138"/>
  <c r="BF138"/>
  <c r="T138"/>
  <c r="R138"/>
  <c r="P138"/>
  <c r="BI136"/>
  <c r="BH136"/>
  <c r="BG136"/>
  <c r="BF136"/>
  <c r="T136"/>
  <c r="R136"/>
  <c r="P136"/>
  <c r="BI135"/>
  <c r="BH135"/>
  <c r="BG135"/>
  <c r="BF135"/>
  <c r="T135"/>
  <c r="R135"/>
  <c r="P135"/>
  <c r="BI134"/>
  <c r="BH134"/>
  <c r="BG134"/>
  <c r="BF134"/>
  <c r="T134"/>
  <c r="R134"/>
  <c r="P134"/>
  <c r="BI132"/>
  <c r="BH132"/>
  <c r="BG132"/>
  <c r="BF132"/>
  <c r="T132"/>
  <c r="R132"/>
  <c r="P132"/>
  <c r="BI130"/>
  <c r="BH130"/>
  <c r="BG130"/>
  <c r="BF130"/>
  <c r="T130"/>
  <c r="R130"/>
  <c r="P130"/>
  <c r="BI128"/>
  <c r="BH128"/>
  <c r="BG128"/>
  <c r="BF128"/>
  <c r="T128"/>
  <c r="R128"/>
  <c r="P128"/>
  <c r="BI127"/>
  <c r="BH127"/>
  <c r="BG127"/>
  <c r="BF127"/>
  <c r="T127"/>
  <c r="R127"/>
  <c r="P127"/>
  <c r="BI125"/>
  <c r="BH125"/>
  <c r="BG125"/>
  <c r="BF125"/>
  <c r="T125"/>
  <c r="R125"/>
  <c r="P125"/>
  <c r="BI123"/>
  <c r="BH123"/>
  <c r="BG123"/>
  <c r="BF123"/>
  <c r="T123"/>
  <c r="R123"/>
  <c r="P123"/>
  <c r="J117"/>
  <c r="J116"/>
  <c r="F116"/>
  <c r="F114"/>
  <c r="E112"/>
  <c r="J92"/>
  <c r="J91"/>
  <c r="F91"/>
  <c r="F89"/>
  <c r="E87"/>
  <c r="J18"/>
  <c r="E18"/>
  <c r="F117"/>
  <c r="J17"/>
  <c r="J12"/>
  <c r="J114"/>
  <c r="E7"/>
  <c r="E110"/>
  <c i="13" r="J37"/>
  <c r="J36"/>
  <c i="1" r="AY106"/>
  <c i="13" r="J35"/>
  <c i="1" r="AX106"/>
  <c i="13" r="BI219"/>
  <c r="BH219"/>
  <c r="BG219"/>
  <c r="BF219"/>
  <c r="T219"/>
  <c r="R219"/>
  <c r="P219"/>
  <c r="BI218"/>
  <c r="BH218"/>
  <c r="BG218"/>
  <c r="BF218"/>
  <c r="T218"/>
  <c r="R218"/>
  <c r="P218"/>
  <c r="BI217"/>
  <c r="BH217"/>
  <c r="BG217"/>
  <c r="BF217"/>
  <c r="T217"/>
  <c r="R217"/>
  <c r="P217"/>
  <c r="BI215"/>
  <c r="BH215"/>
  <c r="BG215"/>
  <c r="BF215"/>
  <c r="T215"/>
  <c r="R215"/>
  <c r="P215"/>
  <c r="BI213"/>
  <c r="BH213"/>
  <c r="BG213"/>
  <c r="BF213"/>
  <c r="T213"/>
  <c r="R213"/>
  <c r="P213"/>
  <c r="BI208"/>
  <c r="BH208"/>
  <c r="BG208"/>
  <c r="BF208"/>
  <c r="T208"/>
  <c r="R208"/>
  <c r="P208"/>
  <c r="BI203"/>
  <c r="BH203"/>
  <c r="BG203"/>
  <c r="BF203"/>
  <c r="T203"/>
  <c r="R203"/>
  <c r="P203"/>
  <c r="BI201"/>
  <c r="BH201"/>
  <c r="BG201"/>
  <c r="BF201"/>
  <c r="T201"/>
  <c r="R201"/>
  <c r="P201"/>
  <c r="BI199"/>
  <c r="BH199"/>
  <c r="BG199"/>
  <c r="BF199"/>
  <c r="T199"/>
  <c r="R199"/>
  <c r="P199"/>
  <c r="BI195"/>
  <c r="BH195"/>
  <c r="BG195"/>
  <c r="BF195"/>
  <c r="T195"/>
  <c r="R195"/>
  <c r="P195"/>
  <c r="BI192"/>
  <c r="BH192"/>
  <c r="BG192"/>
  <c r="BF192"/>
  <c r="T192"/>
  <c r="R192"/>
  <c r="P192"/>
  <c r="BI190"/>
  <c r="BH190"/>
  <c r="BG190"/>
  <c r="BF190"/>
  <c r="T190"/>
  <c r="R190"/>
  <c r="P190"/>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1"/>
  <c r="BH171"/>
  <c r="BG171"/>
  <c r="BF171"/>
  <c r="T171"/>
  <c r="R171"/>
  <c r="P171"/>
  <c r="BI170"/>
  <c r="BH170"/>
  <c r="BG170"/>
  <c r="BF170"/>
  <c r="T170"/>
  <c r="R170"/>
  <c r="P170"/>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6"/>
  <c r="BH146"/>
  <c r="BG146"/>
  <c r="BF146"/>
  <c r="T146"/>
  <c r="R146"/>
  <c r="P146"/>
  <c r="BI143"/>
  <c r="BH143"/>
  <c r="BG143"/>
  <c r="BF143"/>
  <c r="T143"/>
  <c r="R143"/>
  <c r="P143"/>
  <c r="BI141"/>
  <c r="BH141"/>
  <c r="BG141"/>
  <c r="BF141"/>
  <c r="T141"/>
  <c r="R141"/>
  <c r="P141"/>
  <c r="BI140"/>
  <c r="BH140"/>
  <c r="BG140"/>
  <c r="BF140"/>
  <c r="T140"/>
  <c r="R140"/>
  <c r="P140"/>
  <c r="BI136"/>
  <c r="BH136"/>
  <c r="BG136"/>
  <c r="BF136"/>
  <c r="T136"/>
  <c r="R136"/>
  <c r="P136"/>
  <c r="BI132"/>
  <c r="BH132"/>
  <c r="BG132"/>
  <c r="BF132"/>
  <c r="T132"/>
  <c r="R132"/>
  <c r="P132"/>
  <c r="BI131"/>
  <c r="BH131"/>
  <c r="BG131"/>
  <c r="BF131"/>
  <c r="T131"/>
  <c r="R131"/>
  <c r="P131"/>
  <c r="BI128"/>
  <c r="BH128"/>
  <c r="BG128"/>
  <c r="BF128"/>
  <c r="T128"/>
  <c r="R128"/>
  <c r="P128"/>
  <c r="BI127"/>
  <c r="BH127"/>
  <c r="BG127"/>
  <c r="BF127"/>
  <c r="T127"/>
  <c r="R127"/>
  <c r="P127"/>
  <c r="BI126"/>
  <c r="BH126"/>
  <c r="BG126"/>
  <c r="BF126"/>
  <c r="T126"/>
  <c r="R126"/>
  <c r="P126"/>
  <c r="BI123"/>
  <c r="BH123"/>
  <c r="BG123"/>
  <c r="BF123"/>
  <c r="T123"/>
  <c r="R123"/>
  <c r="P123"/>
  <c r="BI122"/>
  <c r="BH122"/>
  <c r="BG122"/>
  <c r="BF122"/>
  <c r="T122"/>
  <c r="R122"/>
  <c r="P122"/>
  <c r="BI121"/>
  <c r="BH121"/>
  <c r="BG121"/>
  <c r="BF121"/>
  <c r="T121"/>
  <c r="R121"/>
  <c r="P121"/>
  <c r="J116"/>
  <c r="J115"/>
  <c r="F115"/>
  <c r="F113"/>
  <c r="E111"/>
  <c r="J92"/>
  <c r="J91"/>
  <c r="F91"/>
  <c r="F89"/>
  <c r="E87"/>
  <c r="J18"/>
  <c r="E18"/>
  <c r="F92"/>
  <c r="J17"/>
  <c r="J12"/>
  <c r="J113"/>
  <c r="E7"/>
  <c r="E85"/>
  <c i="12" r="J37"/>
  <c r="J36"/>
  <c i="1" r="AY105"/>
  <c i="12" r="J35"/>
  <c i="1" r="AX105"/>
  <c i="12" r="BI273"/>
  <c r="BH273"/>
  <c r="BG273"/>
  <c r="BF273"/>
  <c r="T273"/>
  <c r="T272"/>
  <c r="R273"/>
  <c r="R272"/>
  <c r="P273"/>
  <c r="P272"/>
  <c r="BI270"/>
  <c r="BH270"/>
  <c r="BG270"/>
  <c r="BF270"/>
  <c r="T270"/>
  <c r="R270"/>
  <c r="P270"/>
  <c r="BI266"/>
  <c r="BH266"/>
  <c r="BG266"/>
  <c r="BF266"/>
  <c r="T266"/>
  <c r="R266"/>
  <c r="P266"/>
  <c r="BI265"/>
  <c r="BH265"/>
  <c r="BG265"/>
  <c r="BF265"/>
  <c r="T265"/>
  <c r="R265"/>
  <c r="P265"/>
  <c r="BI262"/>
  <c r="BH262"/>
  <c r="BG262"/>
  <c r="BF262"/>
  <c r="T262"/>
  <c r="R262"/>
  <c r="P262"/>
  <c r="BI258"/>
  <c r="BH258"/>
  <c r="BG258"/>
  <c r="BF258"/>
  <c r="T258"/>
  <c r="R258"/>
  <c r="P258"/>
  <c r="BI255"/>
  <c r="BH255"/>
  <c r="BG255"/>
  <c r="BF255"/>
  <c r="T255"/>
  <c r="R255"/>
  <c r="P255"/>
  <c r="BI251"/>
  <c r="BH251"/>
  <c r="BG251"/>
  <c r="BF251"/>
  <c r="T251"/>
  <c r="R251"/>
  <c r="P251"/>
  <c r="BI246"/>
  <c r="BH246"/>
  <c r="BG246"/>
  <c r="BF246"/>
  <c r="T246"/>
  <c r="R246"/>
  <c r="P246"/>
  <c r="BI245"/>
  <c r="BH245"/>
  <c r="BG245"/>
  <c r="BF245"/>
  <c r="T245"/>
  <c r="R245"/>
  <c r="P245"/>
  <c r="BI241"/>
  <c r="BH241"/>
  <c r="BG241"/>
  <c r="BF241"/>
  <c r="T241"/>
  <c r="R241"/>
  <c r="P241"/>
  <c r="BI240"/>
  <c r="BH240"/>
  <c r="BG240"/>
  <c r="BF240"/>
  <c r="T240"/>
  <c r="T239"/>
  <c r="R240"/>
  <c r="R239"/>
  <c r="P240"/>
  <c r="P239"/>
  <c r="BI237"/>
  <c r="BH237"/>
  <c r="BG237"/>
  <c r="BF237"/>
  <c r="T237"/>
  <c r="R237"/>
  <c r="P237"/>
  <c r="BI236"/>
  <c r="BH236"/>
  <c r="BG236"/>
  <c r="BF236"/>
  <c r="T236"/>
  <c r="R236"/>
  <c r="P236"/>
  <c r="BI234"/>
  <c r="BH234"/>
  <c r="BG234"/>
  <c r="BF234"/>
  <c r="T234"/>
  <c r="R234"/>
  <c r="P234"/>
  <c r="BI231"/>
  <c r="BH231"/>
  <c r="BG231"/>
  <c r="BF231"/>
  <c r="T231"/>
  <c r="R231"/>
  <c r="P231"/>
  <c r="BI228"/>
  <c r="BH228"/>
  <c r="BG228"/>
  <c r="BF228"/>
  <c r="T228"/>
  <c r="R228"/>
  <c r="P228"/>
  <c r="BI226"/>
  <c r="BH226"/>
  <c r="BG226"/>
  <c r="BF226"/>
  <c r="T226"/>
  <c r="R226"/>
  <c r="P226"/>
  <c r="BI222"/>
  <c r="BH222"/>
  <c r="BG222"/>
  <c r="BF222"/>
  <c r="T222"/>
  <c r="R222"/>
  <c r="P222"/>
  <c r="BI218"/>
  <c r="BH218"/>
  <c r="BG218"/>
  <c r="BF218"/>
  <c r="T218"/>
  <c r="R218"/>
  <c r="P218"/>
  <c r="BI216"/>
  <c r="BH216"/>
  <c r="BG216"/>
  <c r="BF216"/>
  <c r="T216"/>
  <c r="R216"/>
  <c r="P216"/>
  <c r="BI214"/>
  <c r="BH214"/>
  <c r="BG214"/>
  <c r="BF214"/>
  <c r="T214"/>
  <c r="R214"/>
  <c r="P214"/>
  <c r="BI212"/>
  <c r="BH212"/>
  <c r="BG212"/>
  <c r="BF212"/>
  <c r="T212"/>
  <c r="R212"/>
  <c r="P212"/>
  <c r="BI208"/>
  <c r="BH208"/>
  <c r="BG208"/>
  <c r="BF208"/>
  <c r="T208"/>
  <c r="R208"/>
  <c r="P208"/>
  <c r="BI206"/>
  <c r="BH206"/>
  <c r="BG206"/>
  <c r="BF206"/>
  <c r="T206"/>
  <c r="R206"/>
  <c r="P206"/>
  <c r="BI202"/>
  <c r="BH202"/>
  <c r="BG202"/>
  <c r="BF202"/>
  <c r="T202"/>
  <c r="R202"/>
  <c r="P202"/>
  <c r="BI196"/>
  <c r="BH196"/>
  <c r="BG196"/>
  <c r="BF196"/>
  <c r="T196"/>
  <c r="R196"/>
  <c r="P196"/>
  <c r="BI192"/>
  <c r="BH192"/>
  <c r="BG192"/>
  <c r="BF192"/>
  <c r="T192"/>
  <c r="R192"/>
  <c r="P192"/>
  <c r="BI180"/>
  <c r="BH180"/>
  <c r="BG180"/>
  <c r="BF180"/>
  <c r="T180"/>
  <c r="R180"/>
  <c r="P180"/>
  <c r="BI175"/>
  <c r="BH175"/>
  <c r="BG175"/>
  <c r="BF175"/>
  <c r="T175"/>
  <c r="T174"/>
  <c r="R175"/>
  <c r="R174"/>
  <c r="P175"/>
  <c r="P174"/>
  <c r="BI170"/>
  <c r="BH170"/>
  <c r="BG170"/>
  <c r="BF170"/>
  <c r="T170"/>
  <c r="R170"/>
  <c r="P170"/>
  <c r="BI166"/>
  <c r="BH166"/>
  <c r="BG166"/>
  <c r="BF166"/>
  <c r="T166"/>
  <c r="R166"/>
  <c r="P166"/>
  <c r="BI162"/>
  <c r="BH162"/>
  <c r="BG162"/>
  <c r="BF162"/>
  <c r="T162"/>
  <c r="R162"/>
  <c r="P162"/>
  <c r="BI159"/>
  <c r="BH159"/>
  <c r="BG159"/>
  <c r="BF159"/>
  <c r="T159"/>
  <c r="R159"/>
  <c r="P159"/>
  <c r="BI158"/>
  <c r="BH158"/>
  <c r="BG158"/>
  <c r="BF158"/>
  <c r="T158"/>
  <c r="R158"/>
  <c r="P158"/>
  <c r="BI155"/>
  <c r="BH155"/>
  <c r="BG155"/>
  <c r="BF155"/>
  <c r="T155"/>
  <c r="R155"/>
  <c r="P155"/>
  <c r="BI152"/>
  <c r="BH152"/>
  <c r="BG152"/>
  <c r="BF152"/>
  <c r="T152"/>
  <c r="R152"/>
  <c r="P152"/>
  <c r="BI150"/>
  <c r="BH150"/>
  <c r="BG150"/>
  <c r="BF150"/>
  <c r="T150"/>
  <c r="R150"/>
  <c r="P150"/>
  <c r="BI147"/>
  <c r="BH147"/>
  <c r="BG147"/>
  <c r="BF147"/>
  <c r="T147"/>
  <c r="R147"/>
  <c r="P147"/>
  <c r="BI144"/>
  <c r="BH144"/>
  <c r="BG144"/>
  <c r="BF144"/>
  <c r="T144"/>
  <c r="R144"/>
  <c r="P144"/>
  <c r="BI141"/>
  <c r="BH141"/>
  <c r="BG141"/>
  <c r="BF141"/>
  <c r="T141"/>
  <c r="R141"/>
  <c r="P141"/>
  <c r="BI135"/>
  <c r="BH135"/>
  <c r="BG135"/>
  <c r="BF135"/>
  <c r="T135"/>
  <c r="R135"/>
  <c r="P135"/>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J121"/>
  <c r="J120"/>
  <c r="F120"/>
  <c r="F118"/>
  <c r="E116"/>
  <c r="J92"/>
  <c r="J91"/>
  <c r="F91"/>
  <c r="F89"/>
  <c r="E87"/>
  <c r="J18"/>
  <c r="E18"/>
  <c r="F121"/>
  <c r="J17"/>
  <c r="J12"/>
  <c r="J118"/>
  <c r="E7"/>
  <c r="E85"/>
  <c i="11" r="J37"/>
  <c r="J36"/>
  <c i="1" r="AY104"/>
  <c i="11" r="J35"/>
  <c i="1" r="AX104"/>
  <c i="11"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J114"/>
  <c r="J113"/>
  <c r="F113"/>
  <c r="F111"/>
  <c r="E109"/>
  <c r="J92"/>
  <c r="J91"/>
  <c r="F91"/>
  <c r="F89"/>
  <c r="E87"/>
  <c r="J18"/>
  <c r="E18"/>
  <c r="F114"/>
  <c r="J17"/>
  <c r="J12"/>
  <c r="J111"/>
  <c r="E7"/>
  <c r="E107"/>
  <c i="10" r="J37"/>
  <c r="J36"/>
  <c i="1" r="AY103"/>
  <c i="10" r="J35"/>
  <c i="1" r="AX103"/>
  <c i="10"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J115"/>
  <c r="J114"/>
  <c r="F114"/>
  <c r="F112"/>
  <c r="E110"/>
  <c r="J92"/>
  <c r="J91"/>
  <c r="F91"/>
  <c r="F89"/>
  <c r="E87"/>
  <c r="J18"/>
  <c r="E18"/>
  <c r="F115"/>
  <c r="J17"/>
  <c r="J12"/>
  <c r="J112"/>
  <c r="E7"/>
  <c r="E85"/>
  <c i="9" r="J37"/>
  <c r="J36"/>
  <c i="1" r="AY102"/>
  <c i="9" r="J35"/>
  <c i="1" r="AX102"/>
  <c i="9"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J114"/>
  <c r="J113"/>
  <c r="F113"/>
  <c r="F111"/>
  <c r="E109"/>
  <c r="J92"/>
  <c r="J91"/>
  <c r="F91"/>
  <c r="F89"/>
  <c r="E87"/>
  <c r="J18"/>
  <c r="E18"/>
  <c r="F92"/>
  <c r="J17"/>
  <c r="J12"/>
  <c r="J111"/>
  <c r="E7"/>
  <c r="E107"/>
  <c i="8" r="J37"/>
  <c r="J36"/>
  <c i="1" r="AY101"/>
  <c i="8" r="J35"/>
  <c i="1" r="AX101"/>
  <c i="8" r="BI198"/>
  <c r="BH198"/>
  <c r="BG198"/>
  <c r="BF198"/>
  <c r="T198"/>
  <c r="R198"/>
  <c r="P198"/>
  <c r="BI195"/>
  <c r="BH195"/>
  <c r="BG195"/>
  <c r="BF195"/>
  <c r="T195"/>
  <c r="R195"/>
  <c r="P195"/>
  <c r="BI192"/>
  <c r="BH192"/>
  <c r="BG192"/>
  <c r="BF192"/>
  <c r="T192"/>
  <c r="R192"/>
  <c r="P192"/>
  <c r="BI188"/>
  <c r="BH188"/>
  <c r="BG188"/>
  <c r="BF188"/>
  <c r="T188"/>
  <c r="R188"/>
  <c r="P188"/>
  <c r="BI185"/>
  <c r="BH185"/>
  <c r="BG185"/>
  <c r="BF185"/>
  <c r="T185"/>
  <c r="R185"/>
  <c r="P185"/>
  <c r="BI183"/>
  <c r="BH183"/>
  <c r="BG183"/>
  <c r="BF183"/>
  <c r="T183"/>
  <c r="R183"/>
  <c r="P183"/>
  <c r="BI181"/>
  <c r="BH181"/>
  <c r="BG181"/>
  <c r="BF181"/>
  <c r="T181"/>
  <c r="R181"/>
  <c r="P181"/>
  <c r="BI180"/>
  <c r="BH180"/>
  <c r="BG180"/>
  <c r="BF180"/>
  <c r="T180"/>
  <c r="R180"/>
  <c r="P180"/>
  <c r="BI179"/>
  <c r="BH179"/>
  <c r="BG179"/>
  <c r="BF179"/>
  <c r="T179"/>
  <c r="R179"/>
  <c r="P179"/>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1"/>
  <c r="BH171"/>
  <c r="BG171"/>
  <c r="BF171"/>
  <c r="T171"/>
  <c r="R171"/>
  <c r="P171"/>
  <c r="BI170"/>
  <c r="BH170"/>
  <c r="BG170"/>
  <c r="BF170"/>
  <c r="T170"/>
  <c r="R170"/>
  <c r="P170"/>
  <c r="BI167"/>
  <c r="BH167"/>
  <c r="BG167"/>
  <c r="BF167"/>
  <c r="T167"/>
  <c r="R167"/>
  <c r="P167"/>
  <c r="BI166"/>
  <c r="BH166"/>
  <c r="BG166"/>
  <c r="BF166"/>
  <c r="T166"/>
  <c r="R166"/>
  <c r="P166"/>
  <c r="BI164"/>
  <c r="BH164"/>
  <c r="BG164"/>
  <c r="BF164"/>
  <c r="T164"/>
  <c r="R164"/>
  <c r="P164"/>
  <c r="BI161"/>
  <c r="BH161"/>
  <c r="BG161"/>
  <c r="BF161"/>
  <c r="T161"/>
  <c r="R161"/>
  <c r="P161"/>
  <c r="BI158"/>
  <c r="BH158"/>
  <c r="BG158"/>
  <c r="BF158"/>
  <c r="T158"/>
  <c r="R158"/>
  <c r="P158"/>
  <c r="BI156"/>
  <c r="BH156"/>
  <c r="BG156"/>
  <c r="BF156"/>
  <c r="T156"/>
  <c r="R156"/>
  <c r="P156"/>
  <c r="BI155"/>
  <c r="BH155"/>
  <c r="BG155"/>
  <c r="BF155"/>
  <c r="T155"/>
  <c r="R155"/>
  <c r="P155"/>
  <c r="BI154"/>
  <c r="BH154"/>
  <c r="BG154"/>
  <c r="BF154"/>
  <c r="T154"/>
  <c r="R154"/>
  <c r="P154"/>
  <c r="BI153"/>
  <c r="BH153"/>
  <c r="BG153"/>
  <c r="BF153"/>
  <c r="T153"/>
  <c r="R153"/>
  <c r="P153"/>
  <c r="BI151"/>
  <c r="BH151"/>
  <c r="BG151"/>
  <c r="BF151"/>
  <c r="T151"/>
  <c r="R151"/>
  <c r="P151"/>
  <c r="BI148"/>
  <c r="BH148"/>
  <c r="BG148"/>
  <c r="BF148"/>
  <c r="T148"/>
  <c r="R148"/>
  <c r="P148"/>
  <c r="BI146"/>
  <c r="BH146"/>
  <c r="BG146"/>
  <c r="BF146"/>
  <c r="T146"/>
  <c r="R146"/>
  <c r="P146"/>
  <c r="BI144"/>
  <c r="BH144"/>
  <c r="BG144"/>
  <c r="BF144"/>
  <c r="T144"/>
  <c r="R144"/>
  <c r="P144"/>
  <c r="BI141"/>
  <c r="BH141"/>
  <c r="BG141"/>
  <c r="BF141"/>
  <c r="T141"/>
  <c r="R141"/>
  <c r="P141"/>
  <c r="BI139"/>
  <c r="BH139"/>
  <c r="BG139"/>
  <c r="BF139"/>
  <c r="T139"/>
  <c r="R139"/>
  <c r="P139"/>
  <c r="BI137"/>
  <c r="BH137"/>
  <c r="BG137"/>
  <c r="BF137"/>
  <c r="T137"/>
  <c r="R137"/>
  <c r="P137"/>
  <c r="BI135"/>
  <c r="BH135"/>
  <c r="BG135"/>
  <c r="BF135"/>
  <c r="T135"/>
  <c r="R135"/>
  <c r="P135"/>
  <c r="BI134"/>
  <c r="BH134"/>
  <c r="BG134"/>
  <c r="BF134"/>
  <c r="T134"/>
  <c r="R134"/>
  <c r="P134"/>
  <c r="BI131"/>
  <c r="BH131"/>
  <c r="BG131"/>
  <c r="BF131"/>
  <c r="T131"/>
  <c r="R131"/>
  <c r="P131"/>
  <c r="BI130"/>
  <c r="BH130"/>
  <c r="BG130"/>
  <c r="BF130"/>
  <c r="T130"/>
  <c r="R130"/>
  <c r="P130"/>
  <c r="BI129"/>
  <c r="BH129"/>
  <c r="BG129"/>
  <c r="BF129"/>
  <c r="T129"/>
  <c r="R129"/>
  <c r="P129"/>
  <c r="BI128"/>
  <c r="BH128"/>
  <c r="BG128"/>
  <c r="BF128"/>
  <c r="T128"/>
  <c r="R128"/>
  <c r="P128"/>
  <c r="BI126"/>
  <c r="BH126"/>
  <c r="BG126"/>
  <c r="BF126"/>
  <c r="T126"/>
  <c r="R126"/>
  <c r="P126"/>
  <c r="BI124"/>
  <c r="BH124"/>
  <c r="BG124"/>
  <c r="BF124"/>
  <c r="T124"/>
  <c r="R124"/>
  <c r="P124"/>
  <c r="J118"/>
  <c r="J117"/>
  <c r="F117"/>
  <c r="F115"/>
  <c r="E113"/>
  <c r="J92"/>
  <c r="J91"/>
  <c r="F91"/>
  <c r="F89"/>
  <c r="E87"/>
  <c r="J18"/>
  <c r="E18"/>
  <c r="F92"/>
  <c r="J17"/>
  <c r="J12"/>
  <c r="J115"/>
  <c r="E7"/>
  <c r="E85"/>
  <c i="7" r="J37"/>
  <c r="J36"/>
  <c i="1" r="AY100"/>
  <c i="7" r="J35"/>
  <c i="1" r="AX100"/>
  <c i="7" r="BI188"/>
  <c r="BH188"/>
  <c r="BG188"/>
  <c r="BF188"/>
  <c r="T188"/>
  <c r="R188"/>
  <c r="P188"/>
  <c r="BI185"/>
  <c r="BH185"/>
  <c r="BG185"/>
  <c r="BF185"/>
  <c r="T185"/>
  <c r="R185"/>
  <c r="P185"/>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3"/>
  <c r="BH173"/>
  <c r="BG173"/>
  <c r="BF173"/>
  <c r="T173"/>
  <c r="R173"/>
  <c r="P173"/>
  <c r="BI172"/>
  <c r="BH172"/>
  <c r="BG172"/>
  <c r="BF172"/>
  <c r="T172"/>
  <c r="R172"/>
  <c r="P172"/>
  <c r="BI171"/>
  <c r="BH171"/>
  <c r="BG171"/>
  <c r="BF171"/>
  <c r="T171"/>
  <c r="R171"/>
  <c r="P171"/>
  <c r="BI168"/>
  <c r="BH168"/>
  <c r="BG168"/>
  <c r="BF168"/>
  <c r="T168"/>
  <c r="R168"/>
  <c r="P168"/>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59"/>
  <c r="BH159"/>
  <c r="BG159"/>
  <c r="BF159"/>
  <c r="T159"/>
  <c r="R159"/>
  <c r="P159"/>
  <c r="BI158"/>
  <c r="BH158"/>
  <c r="BG158"/>
  <c r="BF158"/>
  <c r="T158"/>
  <c r="R158"/>
  <c r="P158"/>
  <c r="BI155"/>
  <c r="BH155"/>
  <c r="BG155"/>
  <c r="BF155"/>
  <c r="T155"/>
  <c r="R155"/>
  <c r="P155"/>
  <c r="BI152"/>
  <c r="BH152"/>
  <c r="BG152"/>
  <c r="BF152"/>
  <c r="T152"/>
  <c r="R152"/>
  <c r="P152"/>
  <c r="BI149"/>
  <c r="BH149"/>
  <c r="BG149"/>
  <c r="BF149"/>
  <c r="T149"/>
  <c r="R149"/>
  <c r="P149"/>
  <c r="BI147"/>
  <c r="BH147"/>
  <c r="BG147"/>
  <c r="BF147"/>
  <c r="T147"/>
  <c r="R147"/>
  <c r="P147"/>
  <c r="BI143"/>
  <c r="BH143"/>
  <c r="BG143"/>
  <c r="BF143"/>
  <c r="T143"/>
  <c r="R143"/>
  <c r="P143"/>
  <c r="BI141"/>
  <c r="BH141"/>
  <c r="BG141"/>
  <c r="BF141"/>
  <c r="T141"/>
  <c r="R141"/>
  <c r="P141"/>
  <c r="BI139"/>
  <c r="BH139"/>
  <c r="BG139"/>
  <c r="BF139"/>
  <c r="T139"/>
  <c r="R139"/>
  <c r="P139"/>
  <c r="BI137"/>
  <c r="BH137"/>
  <c r="BG137"/>
  <c r="BF137"/>
  <c r="T137"/>
  <c r="R137"/>
  <c r="P137"/>
  <c r="BI136"/>
  <c r="BH136"/>
  <c r="BG136"/>
  <c r="BF136"/>
  <c r="T136"/>
  <c r="R136"/>
  <c r="P136"/>
  <c r="BI133"/>
  <c r="BH133"/>
  <c r="BG133"/>
  <c r="BF133"/>
  <c r="T133"/>
  <c r="R133"/>
  <c r="P133"/>
  <c r="BI132"/>
  <c r="BH132"/>
  <c r="BG132"/>
  <c r="BF132"/>
  <c r="T132"/>
  <c r="R132"/>
  <c r="P132"/>
  <c r="BI131"/>
  <c r="BH131"/>
  <c r="BG131"/>
  <c r="BF131"/>
  <c r="T131"/>
  <c r="R131"/>
  <c r="P131"/>
  <c r="BI130"/>
  <c r="BH130"/>
  <c r="BG130"/>
  <c r="BF130"/>
  <c r="T130"/>
  <c r="R130"/>
  <c r="P130"/>
  <c r="BI128"/>
  <c r="BH128"/>
  <c r="BG128"/>
  <c r="BF128"/>
  <c r="T128"/>
  <c r="R128"/>
  <c r="P128"/>
  <c r="BI125"/>
  <c r="BH125"/>
  <c r="BG125"/>
  <c r="BF125"/>
  <c r="T125"/>
  <c r="R125"/>
  <c r="P125"/>
  <c r="BI124"/>
  <c r="BH124"/>
  <c r="BG124"/>
  <c r="BF124"/>
  <c r="T124"/>
  <c r="R124"/>
  <c r="P124"/>
  <c r="J118"/>
  <c r="J117"/>
  <c r="F117"/>
  <c r="F115"/>
  <c r="E113"/>
  <c r="J92"/>
  <c r="J91"/>
  <c r="F91"/>
  <c r="F89"/>
  <c r="E87"/>
  <c r="J18"/>
  <c r="E18"/>
  <c r="F118"/>
  <c r="J17"/>
  <c r="J12"/>
  <c r="J89"/>
  <c r="E7"/>
  <c r="E111"/>
  <c i="6" r="J37"/>
  <c r="J36"/>
  <c i="1" r="AY99"/>
  <c i="6" r="J35"/>
  <c i="1" r="AX99"/>
  <c i="6" r="BI217"/>
  <c r="BH217"/>
  <c r="BG217"/>
  <c r="BF217"/>
  <c r="T217"/>
  <c r="R217"/>
  <c r="P217"/>
  <c r="BI215"/>
  <c r="BH215"/>
  <c r="BG215"/>
  <c r="BF215"/>
  <c r="T215"/>
  <c r="R215"/>
  <c r="P215"/>
  <c r="BI213"/>
  <c r="BH213"/>
  <c r="BG213"/>
  <c r="BF213"/>
  <c r="T213"/>
  <c r="R213"/>
  <c r="P213"/>
  <c r="BI212"/>
  <c r="BH212"/>
  <c r="BG212"/>
  <c r="BF212"/>
  <c r="T212"/>
  <c r="R212"/>
  <c r="P212"/>
  <c r="BI208"/>
  <c r="BH208"/>
  <c r="BG208"/>
  <c r="BF208"/>
  <c r="T208"/>
  <c r="R208"/>
  <c r="P208"/>
  <c r="BI207"/>
  <c r="BH207"/>
  <c r="BG207"/>
  <c r="BF207"/>
  <c r="T207"/>
  <c r="R207"/>
  <c r="P207"/>
  <c r="BI205"/>
  <c r="BH205"/>
  <c r="BG205"/>
  <c r="BF205"/>
  <c r="T205"/>
  <c r="R205"/>
  <c r="P205"/>
  <c r="BI202"/>
  <c r="BH202"/>
  <c r="BG202"/>
  <c r="BF202"/>
  <c r="T202"/>
  <c r="R202"/>
  <c r="P202"/>
  <c r="BI199"/>
  <c r="BH199"/>
  <c r="BG199"/>
  <c r="BF199"/>
  <c r="T199"/>
  <c r="R199"/>
  <c r="P199"/>
  <c r="BI196"/>
  <c r="BH196"/>
  <c r="BG196"/>
  <c r="BF196"/>
  <c r="T196"/>
  <c r="R196"/>
  <c r="P196"/>
  <c r="BI193"/>
  <c r="BH193"/>
  <c r="BG193"/>
  <c r="BF193"/>
  <c r="T193"/>
  <c r="R193"/>
  <c r="P193"/>
  <c r="BI191"/>
  <c r="BH191"/>
  <c r="BG191"/>
  <c r="BF191"/>
  <c r="T191"/>
  <c r="R191"/>
  <c r="P191"/>
  <c r="BI188"/>
  <c r="BH188"/>
  <c r="BG188"/>
  <c r="BF188"/>
  <c r="T188"/>
  <c r="R188"/>
  <c r="P188"/>
  <c r="BI186"/>
  <c r="BH186"/>
  <c r="BG186"/>
  <c r="BF186"/>
  <c r="T186"/>
  <c r="R186"/>
  <c r="P186"/>
  <c r="BI183"/>
  <c r="BH183"/>
  <c r="BG183"/>
  <c r="BF183"/>
  <c r="T183"/>
  <c r="R183"/>
  <c r="P183"/>
  <c r="BI182"/>
  <c r="BH182"/>
  <c r="BG182"/>
  <c r="BF182"/>
  <c r="T182"/>
  <c r="R182"/>
  <c r="P182"/>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5"/>
  <c r="BH165"/>
  <c r="BG165"/>
  <c r="BF165"/>
  <c r="T165"/>
  <c r="R165"/>
  <c r="P165"/>
  <c r="BI164"/>
  <c r="BH164"/>
  <c r="BG164"/>
  <c r="BF164"/>
  <c r="T164"/>
  <c r="R164"/>
  <c r="P164"/>
  <c r="BI162"/>
  <c r="BH162"/>
  <c r="BG162"/>
  <c r="BF162"/>
  <c r="T162"/>
  <c r="R162"/>
  <c r="P162"/>
  <c r="BI161"/>
  <c r="BH161"/>
  <c r="BG161"/>
  <c r="BF161"/>
  <c r="T161"/>
  <c r="R161"/>
  <c r="P161"/>
  <c r="BI159"/>
  <c r="BH159"/>
  <c r="BG159"/>
  <c r="BF159"/>
  <c r="T159"/>
  <c r="R159"/>
  <c r="P159"/>
  <c r="BI158"/>
  <c r="BH158"/>
  <c r="BG158"/>
  <c r="BF158"/>
  <c r="T158"/>
  <c r="R158"/>
  <c r="P158"/>
  <c r="BI155"/>
  <c r="BH155"/>
  <c r="BG155"/>
  <c r="BF155"/>
  <c r="T155"/>
  <c r="R155"/>
  <c r="P155"/>
  <c r="BI152"/>
  <c r="BH152"/>
  <c r="BG152"/>
  <c r="BF152"/>
  <c r="T152"/>
  <c r="R152"/>
  <c r="P152"/>
  <c r="BI147"/>
  <c r="BH147"/>
  <c r="BG147"/>
  <c r="BF147"/>
  <c r="T147"/>
  <c r="R147"/>
  <c r="P147"/>
  <c r="BI145"/>
  <c r="BH145"/>
  <c r="BG145"/>
  <c r="BF145"/>
  <c r="T145"/>
  <c r="R145"/>
  <c r="P145"/>
  <c r="BI142"/>
  <c r="BH142"/>
  <c r="BG142"/>
  <c r="BF142"/>
  <c r="T142"/>
  <c r="R142"/>
  <c r="P142"/>
  <c r="BI140"/>
  <c r="BH140"/>
  <c r="BG140"/>
  <c r="BF140"/>
  <c r="T140"/>
  <c r="R140"/>
  <c r="P140"/>
  <c r="BI139"/>
  <c r="BH139"/>
  <c r="BG139"/>
  <c r="BF139"/>
  <c r="T139"/>
  <c r="R139"/>
  <c r="P139"/>
  <c r="BI136"/>
  <c r="BH136"/>
  <c r="BG136"/>
  <c r="BF136"/>
  <c r="T136"/>
  <c r="R136"/>
  <c r="P136"/>
  <c r="BI135"/>
  <c r="BH135"/>
  <c r="BG135"/>
  <c r="BF135"/>
  <c r="T135"/>
  <c r="R135"/>
  <c r="P135"/>
  <c r="BI133"/>
  <c r="BH133"/>
  <c r="BG133"/>
  <c r="BF133"/>
  <c r="T133"/>
  <c r="R133"/>
  <c r="P133"/>
  <c r="BI132"/>
  <c r="BH132"/>
  <c r="BG132"/>
  <c r="BF132"/>
  <c r="T132"/>
  <c r="R132"/>
  <c r="P132"/>
  <c r="BI130"/>
  <c r="BH130"/>
  <c r="BG130"/>
  <c r="BF130"/>
  <c r="T130"/>
  <c r="R130"/>
  <c r="P130"/>
  <c r="BI128"/>
  <c r="BH128"/>
  <c r="BG128"/>
  <c r="BF128"/>
  <c r="T128"/>
  <c r="R128"/>
  <c r="P128"/>
  <c r="BI126"/>
  <c r="BH126"/>
  <c r="BG126"/>
  <c r="BF126"/>
  <c r="T126"/>
  <c r="R126"/>
  <c r="P126"/>
  <c r="BI125"/>
  <c r="BH125"/>
  <c r="BG125"/>
  <c r="BF125"/>
  <c r="T125"/>
  <c r="R125"/>
  <c r="P125"/>
  <c r="J119"/>
  <c r="J118"/>
  <c r="F118"/>
  <c r="F116"/>
  <c r="E114"/>
  <c r="J92"/>
  <c r="J91"/>
  <c r="F91"/>
  <c r="F89"/>
  <c r="E87"/>
  <c r="J18"/>
  <c r="E18"/>
  <c r="F92"/>
  <c r="J17"/>
  <c r="J12"/>
  <c r="J89"/>
  <c r="E7"/>
  <c r="E112"/>
  <c i="5" r="J37"/>
  <c r="J36"/>
  <c i="1" r="AY98"/>
  <c i="5" r="J35"/>
  <c i="1" r="AX98"/>
  <c i="5" r="BI199"/>
  <c r="BH199"/>
  <c r="BG199"/>
  <c r="BF199"/>
  <c r="T199"/>
  <c r="R199"/>
  <c r="P199"/>
  <c r="BI196"/>
  <c r="BH196"/>
  <c r="BG196"/>
  <c r="BF196"/>
  <c r="T196"/>
  <c r="R196"/>
  <c r="P196"/>
  <c r="BI194"/>
  <c r="BH194"/>
  <c r="BG194"/>
  <c r="BF194"/>
  <c r="T194"/>
  <c r="R194"/>
  <c r="P194"/>
  <c r="BI193"/>
  <c r="BH193"/>
  <c r="BG193"/>
  <c r="BF193"/>
  <c r="T193"/>
  <c r="R193"/>
  <c r="P193"/>
  <c r="BI192"/>
  <c r="BH192"/>
  <c r="BG192"/>
  <c r="BF192"/>
  <c r="T192"/>
  <c r="R192"/>
  <c r="P192"/>
  <c r="BI191"/>
  <c r="BH191"/>
  <c r="BG191"/>
  <c r="BF191"/>
  <c r="T191"/>
  <c r="R191"/>
  <c r="P191"/>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79"/>
  <c r="BH179"/>
  <c r="BG179"/>
  <c r="BF179"/>
  <c r="T179"/>
  <c r="R179"/>
  <c r="P179"/>
  <c r="BI178"/>
  <c r="BH178"/>
  <c r="BG178"/>
  <c r="BF178"/>
  <c r="T178"/>
  <c r="R178"/>
  <c r="P178"/>
  <c r="BI176"/>
  <c r="BH176"/>
  <c r="BG176"/>
  <c r="BF176"/>
  <c r="T176"/>
  <c r="R176"/>
  <c r="P176"/>
  <c r="BI175"/>
  <c r="BH175"/>
  <c r="BG175"/>
  <c r="BF175"/>
  <c r="T175"/>
  <c r="R175"/>
  <c r="P175"/>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6"/>
  <c r="BH166"/>
  <c r="BG166"/>
  <c r="BF166"/>
  <c r="T166"/>
  <c r="R166"/>
  <c r="P166"/>
  <c r="BI165"/>
  <c r="BH165"/>
  <c r="BG165"/>
  <c r="BF165"/>
  <c r="T165"/>
  <c r="R165"/>
  <c r="P165"/>
  <c r="BI163"/>
  <c r="BH163"/>
  <c r="BG163"/>
  <c r="BF163"/>
  <c r="T163"/>
  <c r="R163"/>
  <c r="P163"/>
  <c r="BI162"/>
  <c r="BH162"/>
  <c r="BG162"/>
  <c r="BF162"/>
  <c r="T162"/>
  <c r="R162"/>
  <c r="P162"/>
  <c r="BI160"/>
  <c r="BH160"/>
  <c r="BG160"/>
  <c r="BF160"/>
  <c r="T160"/>
  <c r="R160"/>
  <c r="P160"/>
  <c r="BI159"/>
  <c r="BH159"/>
  <c r="BG159"/>
  <c r="BF159"/>
  <c r="T159"/>
  <c r="R159"/>
  <c r="P159"/>
  <c r="BI158"/>
  <c r="BH158"/>
  <c r="BG158"/>
  <c r="BF158"/>
  <c r="T158"/>
  <c r="R158"/>
  <c r="P158"/>
  <c r="BI155"/>
  <c r="BH155"/>
  <c r="BG155"/>
  <c r="BF155"/>
  <c r="T155"/>
  <c r="R155"/>
  <c r="P155"/>
  <c r="BI152"/>
  <c r="BH152"/>
  <c r="BG152"/>
  <c r="BF152"/>
  <c r="T152"/>
  <c r="R152"/>
  <c r="P152"/>
  <c r="BI147"/>
  <c r="BH147"/>
  <c r="BG147"/>
  <c r="BF147"/>
  <c r="T147"/>
  <c r="R147"/>
  <c r="P147"/>
  <c r="BI145"/>
  <c r="BH145"/>
  <c r="BG145"/>
  <c r="BF145"/>
  <c r="T145"/>
  <c r="R145"/>
  <c r="P145"/>
  <c r="BI142"/>
  <c r="BH142"/>
  <c r="BG142"/>
  <c r="BF142"/>
  <c r="T142"/>
  <c r="R142"/>
  <c r="P142"/>
  <c r="BI140"/>
  <c r="BH140"/>
  <c r="BG140"/>
  <c r="BF140"/>
  <c r="T140"/>
  <c r="R140"/>
  <c r="P140"/>
  <c r="BI139"/>
  <c r="BH139"/>
  <c r="BG139"/>
  <c r="BF139"/>
  <c r="T139"/>
  <c r="R139"/>
  <c r="P139"/>
  <c r="BI136"/>
  <c r="BH136"/>
  <c r="BG136"/>
  <c r="BF136"/>
  <c r="T136"/>
  <c r="R136"/>
  <c r="P136"/>
  <c r="BI135"/>
  <c r="BH135"/>
  <c r="BG135"/>
  <c r="BF135"/>
  <c r="T135"/>
  <c r="R135"/>
  <c r="P135"/>
  <c r="BI133"/>
  <c r="BH133"/>
  <c r="BG133"/>
  <c r="BF133"/>
  <c r="T133"/>
  <c r="R133"/>
  <c r="P133"/>
  <c r="BI132"/>
  <c r="BH132"/>
  <c r="BG132"/>
  <c r="BF132"/>
  <c r="T132"/>
  <c r="R132"/>
  <c r="P132"/>
  <c r="BI129"/>
  <c r="BH129"/>
  <c r="BG129"/>
  <c r="BF129"/>
  <c r="T129"/>
  <c r="R129"/>
  <c r="P129"/>
  <c r="BI127"/>
  <c r="BH127"/>
  <c r="BG127"/>
  <c r="BF127"/>
  <c r="T127"/>
  <c r="R127"/>
  <c r="P127"/>
  <c r="BI125"/>
  <c r="BH125"/>
  <c r="BG125"/>
  <c r="BF125"/>
  <c r="T125"/>
  <c r="R125"/>
  <c r="P125"/>
  <c r="BI124"/>
  <c r="BH124"/>
  <c r="BG124"/>
  <c r="BF124"/>
  <c r="T124"/>
  <c r="R124"/>
  <c r="P124"/>
  <c r="J118"/>
  <c r="J117"/>
  <c r="F117"/>
  <c r="F115"/>
  <c r="E113"/>
  <c r="J92"/>
  <c r="J91"/>
  <c r="F91"/>
  <c r="F89"/>
  <c r="E87"/>
  <c r="J18"/>
  <c r="E18"/>
  <c r="F118"/>
  <c r="J17"/>
  <c r="J12"/>
  <c r="J115"/>
  <c r="E7"/>
  <c r="E85"/>
  <c i="4" r="J37"/>
  <c r="J36"/>
  <c i="1" r="AY97"/>
  <c i="4" r="J35"/>
  <c i="1" r="AX97"/>
  <c i="4" r="BI214"/>
  <c r="BH214"/>
  <c r="BG214"/>
  <c r="BF214"/>
  <c r="T214"/>
  <c r="R214"/>
  <c r="P214"/>
  <c r="BI211"/>
  <c r="BH211"/>
  <c r="BG211"/>
  <c r="BF211"/>
  <c r="T211"/>
  <c r="R211"/>
  <c r="P211"/>
  <c r="BI208"/>
  <c r="BH208"/>
  <c r="BG208"/>
  <c r="BF208"/>
  <c r="T208"/>
  <c r="R208"/>
  <c r="P208"/>
  <c r="BI206"/>
  <c r="BH206"/>
  <c r="BG206"/>
  <c r="BF206"/>
  <c r="T206"/>
  <c r="R206"/>
  <c r="P206"/>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5"/>
  <c r="BH195"/>
  <c r="BG195"/>
  <c r="BF195"/>
  <c r="T195"/>
  <c r="R195"/>
  <c r="P195"/>
  <c r="BI194"/>
  <c r="BH194"/>
  <c r="BG194"/>
  <c r="BF194"/>
  <c r="T194"/>
  <c r="R194"/>
  <c r="P194"/>
  <c r="BI193"/>
  <c r="BH193"/>
  <c r="BG193"/>
  <c r="BF193"/>
  <c r="T193"/>
  <c r="R193"/>
  <c r="P193"/>
  <c r="BI191"/>
  <c r="BH191"/>
  <c r="BG191"/>
  <c r="BF191"/>
  <c r="T191"/>
  <c r="R191"/>
  <c r="P191"/>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1"/>
  <c r="BH181"/>
  <c r="BG181"/>
  <c r="BF181"/>
  <c r="T181"/>
  <c r="R181"/>
  <c r="P181"/>
  <c r="BI180"/>
  <c r="BH180"/>
  <c r="BG180"/>
  <c r="BF180"/>
  <c r="T180"/>
  <c r="R180"/>
  <c r="P180"/>
  <c r="BI179"/>
  <c r="BH179"/>
  <c r="BG179"/>
  <c r="BF179"/>
  <c r="T179"/>
  <c r="R179"/>
  <c r="P179"/>
  <c r="BI178"/>
  <c r="BH178"/>
  <c r="BG178"/>
  <c r="BF178"/>
  <c r="T178"/>
  <c r="R178"/>
  <c r="P178"/>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69"/>
  <c r="BH169"/>
  <c r="BG169"/>
  <c r="BF169"/>
  <c r="T169"/>
  <c r="R169"/>
  <c r="P169"/>
  <c r="BI168"/>
  <c r="BH168"/>
  <c r="BG168"/>
  <c r="BF168"/>
  <c r="T168"/>
  <c r="R168"/>
  <c r="P168"/>
  <c r="BI166"/>
  <c r="BH166"/>
  <c r="BG166"/>
  <c r="BF166"/>
  <c r="T166"/>
  <c r="R166"/>
  <c r="P166"/>
  <c r="BI165"/>
  <c r="BH165"/>
  <c r="BG165"/>
  <c r="BF165"/>
  <c r="T165"/>
  <c r="R165"/>
  <c r="P165"/>
  <c r="BI164"/>
  <c r="BH164"/>
  <c r="BG164"/>
  <c r="BF164"/>
  <c r="T164"/>
  <c r="R164"/>
  <c r="P164"/>
  <c r="BI163"/>
  <c r="BH163"/>
  <c r="BG163"/>
  <c r="BF163"/>
  <c r="T163"/>
  <c r="R163"/>
  <c r="P163"/>
  <c r="BI161"/>
  <c r="BH161"/>
  <c r="BG161"/>
  <c r="BF161"/>
  <c r="T161"/>
  <c r="R161"/>
  <c r="P161"/>
  <c r="BI160"/>
  <c r="BH160"/>
  <c r="BG160"/>
  <c r="BF160"/>
  <c r="T160"/>
  <c r="R160"/>
  <c r="P160"/>
  <c r="BI159"/>
  <c r="BH159"/>
  <c r="BG159"/>
  <c r="BF159"/>
  <c r="T159"/>
  <c r="R159"/>
  <c r="P159"/>
  <c r="BI158"/>
  <c r="BH158"/>
  <c r="BG158"/>
  <c r="BF158"/>
  <c r="T158"/>
  <c r="R158"/>
  <c r="P158"/>
  <c r="BI155"/>
  <c r="BH155"/>
  <c r="BG155"/>
  <c r="BF155"/>
  <c r="T155"/>
  <c r="R155"/>
  <c r="P155"/>
  <c r="BI152"/>
  <c r="BH152"/>
  <c r="BG152"/>
  <c r="BF152"/>
  <c r="T152"/>
  <c r="R152"/>
  <c r="P152"/>
  <c r="BI147"/>
  <c r="BH147"/>
  <c r="BG147"/>
  <c r="BF147"/>
  <c r="T147"/>
  <c r="R147"/>
  <c r="P147"/>
  <c r="BI145"/>
  <c r="BH145"/>
  <c r="BG145"/>
  <c r="BF145"/>
  <c r="T145"/>
  <c r="R145"/>
  <c r="P145"/>
  <c r="BI142"/>
  <c r="BH142"/>
  <c r="BG142"/>
  <c r="BF142"/>
  <c r="T142"/>
  <c r="R142"/>
  <c r="P142"/>
  <c r="BI140"/>
  <c r="BH140"/>
  <c r="BG140"/>
  <c r="BF140"/>
  <c r="T140"/>
  <c r="R140"/>
  <c r="P140"/>
  <c r="BI139"/>
  <c r="BH139"/>
  <c r="BG139"/>
  <c r="BF139"/>
  <c r="T139"/>
  <c r="R139"/>
  <c r="P139"/>
  <c r="BI136"/>
  <c r="BH136"/>
  <c r="BG136"/>
  <c r="BF136"/>
  <c r="T136"/>
  <c r="R136"/>
  <c r="P136"/>
  <c r="BI135"/>
  <c r="BH135"/>
  <c r="BG135"/>
  <c r="BF135"/>
  <c r="T135"/>
  <c r="R135"/>
  <c r="P135"/>
  <c r="BI133"/>
  <c r="BH133"/>
  <c r="BG133"/>
  <c r="BF133"/>
  <c r="T133"/>
  <c r="R133"/>
  <c r="P133"/>
  <c r="BI132"/>
  <c r="BH132"/>
  <c r="BG132"/>
  <c r="BF132"/>
  <c r="T132"/>
  <c r="R132"/>
  <c r="P132"/>
  <c r="BI129"/>
  <c r="BH129"/>
  <c r="BG129"/>
  <c r="BF129"/>
  <c r="T129"/>
  <c r="R129"/>
  <c r="P129"/>
  <c r="BI127"/>
  <c r="BH127"/>
  <c r="BG127"/>
  <c r="BF127"/>
  <c r="T127"/>
  <c r="R127"/>
  <c r="P127"/>
  <c r="BI125"/>
  <c r="BH125"/>
  <c r="BG125"/>
  <c r="BF125"/>
  <c r="T125"/>
  <c r="R125"/>
  <c r="P125"/>
  <c r="BI124"/>
  <c r="BH124"/>
  <c r="BG124"/>
  <c r="BF124"/>
  <c r="T124"/>
  <c r="R124"/>
  <c r="P124"/>
  <c r="J118"/>
  <c r="J117"/>
  <c r="F117"/>
  <c r="F115"/>
  <c r="E113"/>
  <c r="J92"/>
  <c r="J91"/>
  <c r="F91"/>
  <c r="F89"/>
  <c r="E87"/>
  <c r="J18"/>
  <c r="E18"/>
  <c r="F92"/>
  <c r="J17"/>
  <c r="J12"/>
  <c r="J89"/>
  <c r="E7"/>
  <c r="E111"/>
  <c i="3" r="J37"/>
  <c r="J36"/>
  <c i="1" r="AY96"/>
  <c i="3" r="J35"/>
  <c i="1" r="AX96"/>
  <c i="3" r="BI165"/>
  <c r="BH165"/>
  <c r="BG165"/>
  <c r="BF165"/>
  <c r="T165"/>
  <c r="T164"/>
  <c r="R165"/>
  <c r="R164"/>
  <c r="P165"/>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3"/>
  <c r="BH153"/>
  <c r="BG153"/>
  <c r="BF153"/>
  <c r="T153"/>
  <c r="R153"/>
  <c r="P153"/>
  <c r="BI152"/>
  <c r="BH152"/>
  <c r="BG152"/>
  <c r="BF152"/>
  <c r="T152"/>
  <c r="R152"/>
  <c r="P152"/>
  <c r="BI149"/>
  <c r="BH149"/>
  <c r="BG149"/>
  <c r="BF149"/>
  <c r="T149"/>
  <c r="T148"/>
  <c r="R149"/>
  <c r="R148"/>
  <c r="P149"/>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5"/>
  <c r="BH135"/>
  <c r="BG135"/>
  <c r="BF135"/>
  <c r="T135"/>
  <c r="R135"/>
  <c r="P135"/>
  <c r="BI132"/>
  <c r="BH132"/>
  <c r="BG132"/>
  <c r="BF132"/>
  <c r="T132"/>
  <c r="R132"/>
  <c r="P132"/>
  <c r="BI131"/>
  <c r="BH131"/>
  <c r="BG131"/>
  <c r="BF131"/>
  <c r="T131"/>
  <c r="R131"/>
  <c r="P131"/>
  <c r="BI130"/>
  <c r="BH130"/>
  <c r="BG130"/>
  <c r="BF130"/>
  <c r="T130"/>
  <c r="R130"/>
  <c r="P130"/>
  <c r="BI129"/>
  <c r="BH129"/>
  <c r="BG129"/>
  <c r="BF129"/>
  <c r="T129"/>
  <c r="R129"/>
  <c r="P129"/>
  <c r="BI127"/>
  <c r="BH127"/>
  <c r="BG127"/>
  <c r="BF127"/>
  <c r="T127"/>
  <c r="R127"/>
  <c r="P127"/>
  <c r="BI125"/>
  <c r="BH125"/>
  <c r="BG125"/>
  <c r="BF125"/>
  <c r="T125"/>
  <c r="R125"/>
  <c r="P125"/>
  <c r="BI124"/>
  <c r="BH124"/>
  <c r="BG124"/>
  <c r="BF124"/>
  <c r="T124"/>
  <c r="R124"/>
  <c r="P124"/>
  <c r="J118"/>
  <c r="J117"/>
  <c r="F117"/>
  <c r="F115"/>
  <c r="E113"/>
  <c r="J92"/>
  <c r="J91"/>
  <c r="F91"/>
  <c r="F89"/>
  <c r="E87"/>
  <c r="J18"/>
  <c r="E18"/>
  <c r="F118"/>
  <c r="J17"/>
  <c r="J12"/>
  <c r="J115"/>
  <c r="E7"/>
  <c r="E111"/>
  <c i="2" r="J37"/>
  <c r="J36"/>
  <c i="1" r="AY95"/>
  <c i="2" r="J35"/>
  <c i="1" r="AX95"/>
  <c i="2" r="BI372"/>
  <c r="BH372"/>
  <c r="BG372"/>
  <c r="BF372"/>
  <c r="T372"/>
  <c r="T371"/>
  <c r="R372"/>
  <c r="R371"/>
  <c r="P372"/>
  <c r="P371"/>
  <c r="BI368"/>
  <c r="BH368"/>
  <c r="BG368"/>
  <c r="BF368"/>
  <c r="T368"/>
  <c r="R368"/>
  <c r="P368"/>
  <c r="BI365"/>
  <c r="BH365"/>
  <c r="BG365"/>
  <c r="BF365"/>
  <c r="T365"/>
  <c r="R365"/>
  <c r="P365"/>
  <c r="BI362"/>
  <c r="BH362"/>
  <c r="BG362"/>
  <c r="BF362"/>
  <c r="T362"/>
  <c r="R362"/>
  <c r="P362"/>
  <c r="BI359"/>
  <c r="BH359"/>
  <c r="BG359"/>
  <c r="BF359"/>
  <c r="T359"/>
  <c r="R359"/>
  <c r="P359"/>
  <c r="BI356"/>
  <c r="BH356"/>
  <c r="BG356"/>
  <c r="BF356"/>
  <c r="T356"/>
  <c r="R356"/>
  <c r="P356"/>
  <c r="BI354"/>
  <c r="BH354"/>
  <c r="BG354"/>
  <c r="BF354"/>
  <c r="T354"/>
  <c r="R354"/>
  <c r="P354"/>
  <c r="BI351"/>
  <c r="BH351"/>
  <c r="BG351"/>
  <c r="BF351"/>
  <c r="T351"/>
  <c r="R351"/>
  <c r="P351"/>
  <c r="BI349"/>
  <c r="BH349"/>
  <c r="BG349"/>
  <c r="BF349"/>
  <c r="T349"/>
  <c r="R349"/>
  <c r="P349"/>
  <c r="BI347"/>
  <c r="BH347"/>
  <c r="BG347"/>
  <c r="BF347"/>
  <c r="T347"/>
  <c r="R347"/>
  <c r="P347"/>
  <c r="BI345"/>
  <c r="BH345"/>
  <c r="BG345"/>
  <c r="BF345"/>
  <c r="T345"/>
  <c r="R345"/>
  <c r="P345"/>
  <c r="BI342"/>
  <c r="BH342"/>
  <c r="BG342"/>
  <c r="BF342"/>
  <c r="T342"/>
  <c r="R342"/>
  <c r="P342"/>
  <c r="BI339"/>
  <c r="BH339"/>
  <c r="BG339"/>
  <c r="BF339"/>
  <c r="T339"/>
  <c r="R339"/>
  <c r="P339"/>
  <c r="BI335"/>
  <c r="BH335"/>
  <c r="BG335"/>
  <c r="BF335"/>
  <c r="T335"/>
  <c r="R335"/>
  <c r="P335"/>
  <c r="BI332"/>
  <c r="BH332"/>
  <c r="BG332"/>
  <c r="BF332"/>
  <c r="T332"/>
  <c r="R332"/>
  <c r="P332"/>
  <c r="BI330"/>
  <c r="BH330"/>
  <c r="BG330"/>
  <c r="BF330"/>
  <c r="T330"/>
  <c r="R330"/>
  <c r="P330"/>
  <c r="BI327"/>
  <c r="BH327"/>
  <c r="BG327"/>
  <c r="BF327"/>
  <c r="T327"/>
  <c r="R327"/>
  <c r="P327"/>
  <c r="BI325"/>
  <c r="BH325"/>
  <c r="BG325"/>
  <c r="BF325"/>
  <c r="T325"/>
  <c r="R325"/>
  <c r="P325"/>
  <c r="BI324"/>
  <c r="BH324"/>
  <c r="BG324"/>
  <c r="BF324"/>
  <c r="T324"/>
  <c r="R324"/>
  <c r="P324"/>
  <c r="BI320"/>
  <c r="BH320"/>
  <c r="BG320"/>
  <c r="BF320"/>
  <c r="T320"/>
  <c r="R320"/>
  <c r="P320"/>
  <c r="BI318"/>
  <c r="BH318"/>
  <c r="BG318"/>
  <c r="BF318"/>
  <c r="T318"/>
  <c r="R318"/>
  <c r="P318"/>
  <c r="BI316"/>
  <c r="BH316"/>
  <c r="BG316"/>
  <c r="BF316"/>
  <c r="T316"/>
  <c r="R316"/>
  <c r="P316"/>
  <c r="BI313"/>
  <c r="BH313"/>
  <c r="BG313"/>
  <c r="BF313"/>
  <c r="T313"/>
  <c r="R313"/>
  <c r="P313"/>
  <c r="BI311"/>
  <c r="BH311"/>
  <c r="BG311"/>
  <c r="BF311"/>
  <c r="T311"/>
  <c r="R311"/>
  <c r="P311"/>
  <c r="BI309"/>
  <c r="BH309"/>
  <c r="BG309"/>
  <c r="BF309"/>
  <c r="T309"/>
  <c r="R309"/>
  <c r="P309"/>
  <c r="BI307"/>
  <c r="BH307"/>
  <c r="BG307"/>
  <c r="BF307"/>
  <c r="T307"/>
  <c r="R307"/>
  <c r="P307"/>
  <c r="BI304"/>
  <c r="BH304"/>
  <c r="BG304"/>
  <c r="BF304"/>
  <c r="T304"/>
  <c r="R304"/>
  <c r="P304"/>
  <c r="BI301"/>
  <c r="BH301"/>
  <c r="BG301"/>
  <c r="BF301"/>
  <c r="T301"/>
  <c r="R301"/>
  <c r="P301"/>
  <c r="BI299"/>
  <c r="BH299"/>
  <c r="BG299"/>
  <c r="BF299"/>
  <c r="T299"/>
  <c r="R299"/>
  <c r="P299"/>
  <c r="BI296"/>
  <c r="BH296"/>
  <c r="BG296"/>
  <c r="BF296"/>
  <c r="T296"/>
  <c r="R296"/>
  <c r="P296"/>
  <c r="BI293"/>
  <c r="BH293"/>
  <c r="BG293"/>
  <c r="BF293"/>
  <c r="T293"/>
  <c r="R293"/>
  <c r="P293"/>
  <c r="BI290"/>
  <c r="BH290"/>
  <c r="BG290"/>
  <c r="BF290"/>
  <c r="T290"/>
  <c r="R290"/>
  <c r="P290"/>
  <c r="BI286"/>
  <c r="BH286"/>
  <c r="BG286"/>
  <c r="BF286"/>
  <c r="T286"/>
  <c r="R286"/>
  <c r="P286"/>
  <c r="BI283"/>
  <c r="BH283"/>
  <c r="BG283"/>
  <c r="BF283"/>
  <c r="T283"/>
  <c r="R283"/>
  <c r="P283"/>
  <c r="BI280"/>
  <c r="BH280"/>
  <c r="BG280"/>
  <c r="BF280"/>
  <c r="T280"/>
  <c r="R280"/>
  <c r="P280"/>
  <c r="BI277"/>
  <c r="BH277"/>
  <c r="BG277"/>
  <c r="BF277"/>
  <c r="T277"/>
  <c r="R277"/>
  <c r="P277"/>
  <c r="BI274"/>
  <c r="BH274"/>
  <c r="BG274"/>
  <c r="BF274"/>
  <c r="T274"/>
  <c r="R274"/>
  <c r="P274"/>
  <c r="BI271"/>
  <c r="BH271"/>
  <c r="BG271"/>
  <c r="BF271"/>
  <c r="T271"/>
  <c r="R271"/>
  <c r="P271"/>
  <c r="BI269"/>
  <c r="BH269"/>
  <c r="BG269"/>
  <c r="BF269"/>
  <c r="T269"/>
  <c r="R269"/>
  <c r="P269"/>
  <c r="BI266"/>
  <c r="BH266"/>
  <c r="BG266"/>
  <c r="BF266"/>
  <c r="T266"/>
  <c r="R266"/>
  <c r="P266"/>
  <c r="BI263"/>
  <c r="BH263"/>
  <c r="BG263"/>
  <c r="BF263"/>
  <c r="T263"/>
  <c r="R263"/>
  <c r="P263"/>
  <c r="BI258"/>
  <c r="BH258"/>
  <c r="BG258"/>
  <c r="BF258"/>
  <c r="T258"/>
  <c r="R258"/>
  <c r="P258"/>
  <c r="BI256"/>
  <c r="BH256"/>
  <c r="BG256"/>
  <c r="BF256"/>
  <c r="T256"/>
  <c r="R256"/>
  <c r="P256"/>
  <c r="BI254"/>
  <c r="BH254"/>
  <c r="BG254"/>
  <c r="BF254"/>
  <c r="T254"/>
  <c r="R254"/>
  <c r="P254"/>
  <c r="BI251"/>
  <c r="BH251"/>
  <c r="BG251"/>
  <c r="BF251"/>
  <c r="T251"/>
  <c r="R251"/>
  <c r="P251"/>
  <c r="BI248"/>
  <c r="BH248"/>
  <c r="BG248"/>
  <c r="BF248"/>
  <c r="T248"/>
  <c r="R248"/>
  <c r="P248"/>
  <c r="BI245"/>
  <c r="BH245"/>
  <c r="BG245"/>
  <c r="BF245"/>
  <c r="T245"/>
  <c r="R245"/>
  <c r="P245"/>
  <c r="BI243"/>
  <c r="BH243"/>
  <c r="BG243"/>
  <c r="BF243"/>
  <c r="T243"/>
  <c r="R243"/>
  <c r="P243"/>
  <c r="BI240"/>
  <c r="BH240"/>
  <c r="BG240"/>
  <c r="BF240"/>
  <c r="T240"/>
  <c r="R240"/>
  <c r="P240"/>
  <c r="BI238"/>
  <c r="BH238"/>
  <c r="BG238"/>
  <c r="BF238"/>
  <c r="T238"/>
  <c r="R238"/>
  <c r="P238"/>
  <c r="BI234"/>
  <c r="BH234"/>
  <c r="BG234"/>
  <c r="BF234"/>
  <c r="T234"/>
  <c r="R234"/>
  <c r="P234"/>
  <c r="BI231"/>
  <c r="BH231"/>
  <c r="BG231"/>
  <c r="BF231"/>
  <c r="T231"/>
  <c r="T230"/>
  <c r="R231"/>
  <c r="R230"/>
  <c r="P231"/>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5"/>
  <c r="BH215"/>
  <c r="BG215"/>
  <c r="BF215"/>
  <c r="T215"/>
  <c r="R215"/>
  <c r="P215"/>
  <c r="BI212"/>
  <c r="BH212"/>
  <c r="BG212"/>
  <c r="BF212"/>
  <c r="T212"/>
  <c r="R212"/>
  <c r="P212"/>
  <c r="BI209"/>
  <c r="BH209"/>
  <c r="BG209"/>
  <c r="BF209"/>
  <c r="T209"/>
  <c r="R209"/>
  <c r="P209"/>
  <c r="BI206"/>
  <c r="BH206"/>
  <c r="BG206"/>
  <c r="BF206"/>
  <c r="T206"/>
  <c r="R206"/>
  <c r="P206"/>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4"/>
  <c r="BH194"/>
  <c r="BG194"/>
  <c r="BF194"/>
  <c r="T194"/>
  <c r="R194"/>
  <c r="P194"/>
  <c r="BI191"/>
  <c r="BH191"/>
  <c r="BG191"/>
  <c r="BF191"/>
  <c r="T191"/>
  <c r="R191"/>
  <c r="P191"/>
  <c r="BI187"/>
  <c r="BH187"/>
  <c r="BG187"/>
  <c r="BF187"/>
  <c r="T187"/>
  <c r="R187"/>
  <c r="P187"/>
  <c r="BI184"/>
  <c r="BH184"/>
  <c r="BG184"/>
  <c r="BF184"/>
  <c r="T184"/>
  <c r="R184"/>
  <c r="P184"/>
  <c r="BI180"/>
  <c r="BH180"/>
  <c r="BG180"/>
  <c r="BF180"/>
  <c r="T180"/>
  <c r="R180"/>
  <c r="P180"/>
  <c r="BI179"/>
  <c r="BH179"/>
  <c r="BG179"/>
  <c r="BF179"/>
  <c r="T179"/>
  <c r="R179"/>
  <c r="P179"/>
  <c r="BI178"/>
  <c r="BH178"/>
  <c r="BG178"/>
  <c r="BF178"/>
  <c r="T178"/>
  <c r="R178"/>
  <c r="P178"/>
  <c r="BI175"/>
  <c r="BH175"/>
  <c r="BG175"/>
  <c r="BF175"/>
  <c r="T175"/>
  <c r="R175"/>
  <c r="P175"/>
  <c r="BI174"/>
  <c r="BH174"/>
  <c r="BG174"/>
  <c r="BF174"/>
  <c r="T174"/>
  <c r="R174"/>
  <c r="P174"/>
  <c r="BI170"/>
  <c r="BH170"/>
  <c r="BG170"/>
  <c r="BF170"/>
  <c r="T170"/>
  <c r="R170"/>
  <c r="P170"/>
  <c r="BI167"/>
  <c r="BH167"/>
  <c r="BG167"/>
  <c r="BF167"/>
  <c r="T167"/>
  <c r="R167"/>
  <c r="P167"/>
  <c r="BI162"/>
  <c r="BH162"/>
  <c r="BG162"/>
  <c r="BF162"/>
  <c r="T162"/>
  <c r="R162"/>
  <c r="P162"/>
  <c r="BI160"/>
  <c r="BH160"/>
  <c r="BG160"/>
  <c r="BF160"/>
  <c r="T160"/>
  <c r="R160"/>
  <c r="P160"/>
  <c r="BI157"/>
  <c r="BH157"/>
  <c r="BG157"/>
  <c r="BF157"/>
  <c r="T157"/>
  <c r="R157"/>
  <c r="P157"/>
  <c r="BI153"/>
  <c r="BH153"/>
  <c r="BG153"/>
  <c r="BF153"/>
  <c r="T153"/>
  <c r="R153"/>
  <c r="P153"/>
  <c r="BI147"/>
  <c r="BH147"/>
  <c r="BG147"/>
  <c r="BF147"/>
  <c r="T147"/>
  <c r="R147"/>
  <c r="P147"/>
  <c r="BI145"/>
  <c r="BH145"/>
  <c r="BG145"/>
  <c r="BF145"/>
  <c r="T145"/>
  <c r="R145"/>
  <c r="P145"/>
  <c r="BI143"/>
  <c r="BH143"/>
  <c r="BG143"/>
  <c r="BF143"/>
  <c r="T143"/>
  <c r="R143"/>
  <c r="P143"/>
  <c r="BI139"/>
  <c r="BH139"/>
  <c r="BG139"/>
  <c r="BF139"/>
  <c r="T139"/>
  <c r="R139"/>
  <c r="P139"/>
  <c r="BI137"/>
  <c r="BH137"/>
  <c r="BG137"/>
  <c r="BF137"/>
  <c r="T137"/>
  <c r="R137"/>
  <c r="P137"/>
  <c r="BI135"/>
  <c r="BH135"/>
  <c r="BG135"/>
  <c r="BF135"/>
  <c r="T135"/>
  <c r="R135"/>
  <c r="P135"/>
  <c r="BI133"/>
  <c r="BH133"/>
  <c r="BG133"/>
  <c r="BF133"/>
  <c r="T133"/>
  <c r="R133"/>
  <c r="P133"/>
  <c r="BI130"/>
  <c r="BH130"/>
  <c r="BG130"/>
  <c r="BF130"/>
  <c r="T130"/>
  <c r="R130"/>
  <c r="P130"/>
  <c r="BI128"/>
  <c r="BH128"/>
  <c r="BG128"/>
  <c r="BF128"/>
  <c r="T128"/>
  <c r="R128"/>
  <c r="P128"/>
  <c r="J122"/>
  <c r="J121"/>
  <c r="F121"/>
  <c r="F119"/>
  <c r="E117"/>
  <c r="J92"/>
  <c r="J91"/>
  <c r="F91"/>
  <c r="F89"/>
  <c r="E87"/>
  <c r="J18"/>
  <c r="E18"/>
  <c r="F92"/>
  <c r="J17"/>
  <c r="J12"/>
  <c r="J119"/>
  <c r="E7"/>
  <c r="E115"/>
  <c i="1" r="L90"/>
  <c r="AM90"/>
  <c r="AM89"/>
  <c r="L89"/>
  <c r="AM87"/>
  <c r="L87"/>
  <c r="L85"/>
  <c r="L84"/>
  <c i="14" r="J145"/>
  <c r="BK143"/>
  <c r="J141"/>
  <c r="J140"/>
  <c r="J138"/>
  <c r="J136"/>
  <c r="J135"/>
  <c r="J134"/>
  <c r="BK132"/>
  <c r="BK130"/>
  <c r="J128"/>
  <c r="BK127"/>
  <c r="J125"/>
  <c r="BK123"/>
  <c i="13" r="J218"/>
  <c r="J217"/>
  <c r="J215"/>
  <c r="J213"/>
  <c r="J208"/>
  <c r="J203"/>
  <c r="BK201"/>
  <c r="J199"/>
  <c r="BK195"/>
  <c r="BK192"/>
  <c r="BK190"/>
  <c r="J188"/>
  <c r="BK187"/>
  <c r="BK186"/>
  <c r="BK184"/>
  <c r="J181"/>
  <c r="J180"/>
  <c r="J179"/>
  <c r="BK177"/>
  <c r="BK175"/>
  <c r="J174"/>
  <c r="BK173"/>
  <c r="BK170"/>
  <c r="BK166"/>
  <c r="J165"/>
  <c r="BK164"/>
  <c r="J163"/>
  <c r="BK162"/>
  <c r="BK161"/>
  <c r="BK160"/>
  <c r="BK159"/>
  <c r="BK157"/>
  <c r="BK155"/>
  <c r="J154"/>
  <c r="J153"/>
  <c r="J152"/>
  <c r="J151"/>
  <c r="BK149"/>
  <c r="BK146"/>
  <c r="BK143"/>
  <c r="BK136"/>
  <c r="BK132"/>
  <c r="J131"/>
  <c r="BK126"/>
  <c r="J122"/>
  <c i="12" r="J266"/>
  <c r="J262"/>
  <c r="BK258"/>
  <c r="J255"/>
  <c r="BK251"/>
  <c r="J246"/>
  <c r="BK241"/>
  <c r="J240"/>
  <c r="BK237"/>
  <c r="BK236"/>
  <c r="J236"/>
  <c r="BK228"/>
  <c r="J226"/>
  <c r="J222"/>
  <c r="BK218"/>
  <c r="J216"/>
  <c r="J214"/>
  <c r="J208"/>
  <c r="BK206"/>
  <c r="BK202"/>
  <c r="BK196"/>
  <c r="J192"/>
  <c r="BK180"/>
  <c r="J175"/>
  <c r="BK170"/>
  <c r="BK166"/>
  <c r="BK162"/>
  <c r="BK159"/>
  <c r="J147"/>
  <c r="BK144"/>
  <c r="BK141"/>
  <c r="J135"/>
  <c r="J131"/>
  <c r="BK130"/>
  <c r="J129"/>
  <c r="J128"/>
  <c i="11" r="J170"/>
  <c r="J168"/>
  <c r="J166"/>
  <c r="BK165"/>
  <c r="BK164"/>
  <c r="BK163"/>
  <c r="J162"/>
  <c r="J159"/>
  <c r="J157"/>
  <c r="BK156"/>
  <c r="J155"/>
  <c r="BK154"/>
  <c r="J154"/>
  <c r="BK153"/>
  <c r="BK152"/>
  <c r="J151"/>
  <c r="BK150"/>
  <c r="J122"/>
  <c r="J121"/>
  <c r="BK120"/>
  <c r="J119"/>
  <c i="10" r="BK142"/>
  <c r="BK123"/>
  <c r="BK121"/>
  <c i="9" r="BK152"/>
  <c r="BK151"/>
  <c r="BK149"/>
  <c r="J148"/>
  <c r="BK146"/>
  <c r="J145"/>
  <c r="J144"/>
  <c r="BK143"/>
  <c r="J142"/>
  <c r="BK141"/>
  <c r="BK140"/>
  <c r="J139"/>
  <c r="J136"/>
  <c r="J135"/>
  <c r="BK133"/>
  <c r="J131"/>
  <c r="J130"/>
  <c r="J127"/>
  <c r="J126"/>
  <c r="J124"/>
  <c r="J122"/>
  <c r="J119"/>
  <c i="8" r="BK195"/>
  <c r="BK185"/>
  <c r="J183"/>
  <c r="J181"/>
  <c r="BK175"/>
  <c r="BK174"/>
  <c r="J173"/>
  <c r="J164"/>
  <c r="BK158"/>
  <c r="BK156"/>
  <c r="BK155"/>
  <c r="J154"/>
  <c r="BK137"/>
  <c r="BK135"/>
  <c r="J124"/>
  <c i="7" r="BK188"/>
  <c r="J185"/>
  <c r="J180"/>
  <c r="J178"/>
  <c r="BK177"/>
  <c r="J176"/>
  <c r="J172"/>
  <c r="BK171"/>
  <c r="J166"/>
  <c r="J162"/>
  <c r="J161"/>
  <c r="BK155"/>
  <c r="BK152"/>
  <c r="J149"/>
  <c r="J141"/>
  <c r="BK139"/>
  <c r="J137"/>
  <c r="J136"/>
  <c r="J133"/>
  <c r="J132"/>
  <c r="BK131"/>
  <c r="BK130"/>
  <c r="J128"/>
  <c r="BK124"/>
  <c i="6" r="BK217"/>
  <c r="J217"/>
  <c r="BK215"/>
  <c r="J212"/>
  <c r="J207"/>
  <c r="J205"/>
  <c r="J202"/>
  <c r="J196"/>
  <c r="BK188"/>
  <c r="BK186"/>
  <c r="J183"/>
  <c r="BK179"/>
  <c r="J178"/>
  <c r="BK177"/>
  <c r="BK176"/>
  <c r="J174"/>
  <c r="BK171"/>
  <c r="J167"/>
  <c r="BK165"/>
  <c r="J164"/>
  <c r="J162"/>
  <c r="J155"/>
  <c r="BK142"/>
  <c r="J140"/>
  <c r="BK136"/>
  <c r="J135"/>
  <c r="BK133"/>
  <c r="J132"/>
  <c r="BK130"/>
  <c r="BK128"/>
  <c r="J126"/>
  <c i="5" r="BK199"/>
  <c r="J199"/>
  <c r="J196"/>
  <c r="BK194"/>
  <c r="J193"/>
  <c r="J188"/>
  <c r="BK183"/>
  <c r="BK182"/>
  <c r="J181"/>
  <c r="J176"/>
  <c r="BK175"/>
  <c r="BK172"/>
  <c r="BK171"/>
  <c r="BK170"/>
  <c r="J169"/>
  <c r="J163"/>
  <c i="13" r="J185"/>
  <c r="J183"/>
  <c r="BK180"/>
  <c r="BK179"/>
  <c r="J178"/>
  <c r="J177"/>
  <c r="J176"/>
  <c r="BK174"/>
  <c r="BK171"/>
  <c r="J166"/>
  <c r="BK163"/>
  <c r="J162"/>
  <c r="BK158"/>
  <c r="J157"/>
  <c r="J156"/>
  <c r="BK152"/>
  <c r="BK151"/>
  <c r="BK150"/>
  <c r="J149"/>
  <c r="J146"/>
  <c r="J143"/>
  <c r="J141"/>
  <c r="BK140"/>
  <c r="J132"/>
  <c r="BK131"/>
  <c r="J128"/>
  <c r="J127"/>
  <c r="J123"/>
  <c r="BK122"/>
  <c r="J121"/>
  <c i="12" r="J273"/>
  <c r="J270"/>
  <c r="BK266"/>
  <c r="J265"/>
  <c r="BK262"/>
  <c r="BK255"/>
  <c r="BK246"/>
  <c r="J237"/>
  <c r="J234"/>
  <c r="J231"/>
  <c r="J228"/>
  <c r="BK226"/>
  <c r="BK222"/>
  <c r="BK216"/>
  <c r="BK212"/>
  <c r="J206"/>
  <c r="J202"/>
  <c r="J196"/>
  <c r="J180"/>
  <c r="BK175"/>
  <c r="J166"/>
  <c r="J162"/>
  <c r="J159"/>
  <c r="J158"/>
  <c r="BK155"/>
  <c r="BK152"/>
  <c r="BK150"/>
  <c r="BK131"/>
  <c r="J130"/>
  <c r="J127"/>
  <c i="11" r="J171"/>
  <c r="BK169"/>
  <c r="BK167"/>
  <c r="J165"/>
  <c r="J163"/>
  <c r="BK162"/>
  <c r="BK161"/>
  <c r="J160"/>
  <c r="J158"/>
  <c r="BK155"/>
  <c r="J153"/>
  <c r="J152"/>
  <c r="BK151"/>
  <c r="J150"/>
  <c r="BK149"/>
  <c r="J149"/>
  <c r="BK148"/>
  <c r="J148"/>
  <c r="BK147"/>
  <c r="J147"/>
  <c r="BK146"/>
  <c r="J146"/>
  <c r="BK145"/>
  <c r="J145"/>
  <c r="BK144"/>
  <c r="J144"/>
  <c r="BK143"/>
  <c r="J143"/>
  <c r="BK142"/>
  <c r="J142"/>
  <c r="BK141"/>
  <c r="J141"/>
  <c r="BK140"/>
  <c r="J140"/>
  <c r="BK139"/>
  <c r="J139"/>
  <c r="BK138"/>
  <c r="J138"/>
  <c r="BK137"/>
  <c r="J137"/>
  <c r="BK136"/>
  <c r="J136"/>
  <c r="BK135"/>
  <c r="J135"/>
  <c r="BK134"/>
  <c r="J134"/>
  <c r="BK133"/>
  <c r="J133"/>
  <c r="BK132"/>
  <c r="J132"/>
  <c r="BK131"/>
  <c r="J131"/>
  <c r="BK130"/>
  <c r="J130"/>
  <c r="BK129"/>
  <c r="J129"/>
  <c r="BK128"/>
  <c r="J128"/>
  <c r="BK127"/>
  <c r="J127"/>
  <c r="BK126"/>
  <c r="J126"/>
  <c r="BK125"/>
  <c r="J125"/>
  <c r="BK124"/>
  <c r="J124"/>
  <c r="BK123"/>
  <c r="J123"/>
  <c r="BK122"/>
  <c r="BK121"/>
  <c r="J120"/>
  <c r="BK119"/>
  <c i="10" r="J145"/>
  <c r="J142"/>
  <c r="BK141"/>
  <c r="J141"/>
  <c r="BK140"/>
  <c r="J140"/>
  <c r="BK139"/>
  <c r="J139"/>
  <c r="BK138"/>
  <c r="BK136"/>
  <c r="J135"/>
  <c r="J132"/>
  <c r="BK131"/>
  <c r="BK130"/>
  <c r="BK129"/>
  <c r="J128"/>
  <c r="BK127"/>
  <c r="J126"/>
  <c r="BK125"/>
  <c r="BK124"/>
  <c r="J123"/>
  <c r="J122"/>
  <c r="J121"/>
  <c i="9" r="J196"/>
  <c r="BK195"/>
  <c r="J181"/>
  <c r="BK180"/>
  <c r="J178"/>
  <c r="BK177"/>
  <c r="J173"/>
  <c r="BK172"/>
  <c r="J171"/>
  <c r="BK170"/>
  <c r="BK169"/>
  <c r="J168"/>
  <c r="BK167"/>
  <c r="J166"/>
  <c r="BK165"/>
  <c r="J165"/>
  <c r="BK163"/>
  <c r="J163"/>
  <c r="BK162"/>
  <c r="J160"/>
  <c r="BK158"/>
  <c r="J156"/>
  <c r="BK155"/>
  <c r="J154"/>
  <c r="J153"/>
  <c r="J150"/>
  <c r="J147"/>
  <c r="BK144"/>
  <c r="J141"/>
  <c r="J140"/>
  <c r="BK139"/>
  <c r="BK138"/>
  <c r="BK137"/>
  <c r="BK135"/>
  <c r="BK132"/>
  <c r="BK131"/>
  <c r="J125"/>
  <c r="BK123"/>
  <c r="J121"/>
  <c i="8" r="J198"/>
  <c r="J192"/>
  <c r="J188"/>
  <c r="BK181"/>
  <c r="J180"/>
  <c r="J179"/>
  <c r="BK177"/>
  <c r="BK176"/>
  <c r="J174"/>
  <c r="BK173"/>
  <c r="BK171"/>
  <c r="BK167"/>
  <c r="J161"/>
  <c r="J151"/>
  <c r="J148"/>
  <c r="BK141"/>
  <c r="BK139"/>
  <c r="J131"/>
  <c r="BK130"/>
  <c r="BK124"/>
  <c i="7" r="J188"/>
  <c r="J182"/>
  <c r="J181"/>
  <c r="BK175"/>
  <c r="BK168"/>
  <c r="BK164"/>
  <c r="BK162"/>
  <c r="J158"/>
  <c r="BK147"/>
  <c r="J131"/>
  <c i="6" r="BK213"/>
  <c r="BK212"/>
  <c r="J208"/>
  <c r="BK202"/>
  <c r="BK193"/>
  <c r="J191"/>
  <c r="J186"/>
  <c r="BK183"/>
  <c r="J182"/>
  <c r="J179"/>
  <c r="BK175"/>
  <c r="BK173"/>
  <c r="J172"/>
  <c r="J171"/>
  <c r="BK170"/>
  <c r="J169"/>
  <c r="J165"/>
  <c r="BK164"/>
  <c r="BK161"/>
  <c r="J159"/>
  <c r="J147"/>
  <c r="BK145"/>
  <c r="J139"/>
  <c r="J136"/>
  <c r="BK135"/>
  <c r="J133"/>
  <c r="BK132"/>
  <c r="BK126"/>
  <c r="BK125"/>
  <c i="5" r="BK193"/>
  <c r="J192"/>
  <c r="J189"/>
  <c r="BK186"/>
  <c r="J185"/>
  <c r="J184"/>
  <c r="J178"/>
  <c r="J175"/>
  <c r="BK168"/>
  <c r="J166"/>
  <c r="BK165"/>
  <c r="BK163"/>
  <c r="BK160"/>
  <c r="BK159"/>
  <c r="BK158"/>
  <c r="J155"/>
  <c r="BK147"/>
  <c r="BK145"/>
  <c r="J140"/>
  <c r="BK136"/>
  <c r="J135"/>
  <c r="BK129"/>
  <c r="J125"/>
  <c r="J124"/>
  <c i="4" r="J208"/>
  <c r="BK206"/>
  <c r="J201"/>
  <c r="J199"/>
  <c r="BK198"/>
  <c r="BK197"/>
  <c r="J193"/>
  <c r="BK191"/>
  <c r="BK187"/>
  <c r="BK185"/>
  <c r="J183"/>
  <c r="J181"/>
  <c r="J180"/>
  <c r="BK178"/>
  <c r="BK175"/>
  <c r="BK173"/>
  <c r="J172"/>
  <c r="BK168"/>
  <c r="J165"/>
  <c r="J164"/>
  <c r="BK163"/>
  <c r="BK161"/>
  <c r="BK159"/>
  <c r="BK158"/>
  <c r="J147"/>
  <c r="J145"/>
  <c r="J142"/>
  <c r="J140"/>
  <c r="BK136"/>
  <c r="J135"/>
  <c r="BK132"/>
  <c r="BK127"/>
  <c r="J124"/>
  <c i="3" r="BK163"/>
  <c r="J162"/>
  <c r="J157"/>
  <c r="BK156"/>
  <c r="J155"/>
  <c r="J152"/>
  <c r="BK149"/>
  <c r="BK146"/>
  <c r="BK142"/>
  <c r="J140"/>
  <c r="BK136"/>
  <c r="BK135"/>
  <c r="BK132"/>
  <c r="J131"/>
  <c r="J130"/>
  <c r="BK127"/>
  <c i="2" r="J368"/>
  <c r="BK365"/>
  <c r="J362"/>
  <c r="J359"/>
  <c r="BK356"/>
  <c r="BK351"/>
  <c r="J349"/>
  <c r="J347"/>
  <c r="J342"/>
  <c r="J335"/>
  <c r="J332"/>
  <c r="J330"/>
  <c r="BK327"/>
  <c r="J325"/>
  <c r="BK324"/>
  <c r="BK320"/>
  <c r="BK318"/>
  <c r="BK316"/>
  <c r="BK313"/>
  <c r="J311"/>
  <c r="BK309"/>
  <c r="J309"/>
  <c r="J307"/>
  <c r="J304"/>
  <c r="BK299"/>
  <c r="J296"/>
  <c r="J293"/>
  <c r="BK290"/>
  <c r="BK283"/>
  <c r="J280"/>
  <c r="J277"/>
  <c r="BK274"/>
  <c r="BK269"/>
  <c r="J266"/>
  <c r="J263"/>
  <c r="J258"/>
  <c r="J256"/>
  <c r="J254"/>
  <c r="J251"/>
  <c r="J248"/>
  <c r="J245"/>
  <c r="BK240"/>
  <c r="BK231"/>
  <c r="BK226"/>
  <c r="J224"/>
  <c r="J220"/>
  <c r="BK215"/>
  <c r="J212"/>
  <c r="J209"/>
  <c r="BK206"/>
  <c r="BK201"/>
  <c r="BK200"/>
  <c r="J199"/>
  <c r="J198"/>
  <c r="J194"/>
  <c r="BK191"/>
  <c r="J184"/>
  <c r="J179"/>
  <c r="J178"/>
  <c r="J175"/>
  <c r="J174"/>
  <c r="J167"/>
  <c r="BK162"/>
  <c r="BK160"/>
  <c r="J157"/>
  <c r="BK147"/>
  <c r="J145"/>
  <c r="J139"/>
  <c r="J137"/>
  <c r="BK135"/>
  <c r="BK133"/>
  <c r="J133"/>
  <c r="J130"/>
  <c r="BK128"/>
  <c i="9" r="J194"/>
  <c r="BK193"/>
  <c r="BK189"/>
  <c r="J188"/>
  <c r="BK187"/>
  <c r="J187"/>
  <c r="BK186"/>
  <c r="J185"/>
  <c r="J184"/>
  <c r="BK183"/>
  <c r="J182"/>
  <c r="BK179"/>
  <c r="BK178"/>
  <c r="J177"/>
  <c r="BK176"/>
  <c r="J176"/>
  <c r="BK175"/>
  <c r="J175"/>
  <c r="BK174"/>
  <c r="J174"/>
  <c r="BK173"/>
  <c r="J172"/>
  <c r="J162"/>
  <c r="BK161"/>
  <c r="BK159"/>
  <c r="J158"/>
  <c r="BK157"/>
  <c r="BK156"/>
  <c r="J155"/>
  <c r="BK154"/>
  <c r="J151"/>
  <c r="BK150"/>
  <c r="J149"/>
  <c r="BK148"/>
  <c r="BK147"/>
  <c r="BK145"/>
  <c r="BK142"/>
  <c r="J138"/>
  <c r="BK134"/>
  <c r="J132"/>
  <c r="BK130"/>
  <c r="J129"/>
  <c r="J128"/>
  <c r="BK127"/>
  <c r="BK124"/>
  <c r="BK121"/>
  <c r="J120"/>
  <c r="BK119"/>
  <c i="8" r="BK198"/>
  <c r="J195"/>
  <c r="BK192"/>
  <c r="BK183"/>
  <c r="J176"/>
  <c r="J175"/>
  <c r="BK170"/>
  <c r="J167"/>
  <c r="J166"/>
  <c r="BK161"/>
  <c r="J158"/>
  <c r="J155"/>
  <c r="J153"/>
  <c r="BK151"/>
  <c r="J146"/>
  <c r="J144"/>
  <c r="J135"/>
  <c r="BK134"/>
  <c r="BK129"/>
  <c r="BK128"/>
  <c r="J126"/>
  <c i="7" r="BK185"/>
  <c r="BK182"/>
  <c r="BK181"/>
  <c r="BK180"/>
  <c r="BK179"/>
  <c r="BK178"/>
  <c r="BK176"/>
  <c r="J175"/>
  <c r="BK173"/>
  <c r="BK172"/>
  <c r="J171"/>
  <c r="J165"/>
  <c r="J163"/>
  <c r="J159"/>
  <c r="J155"/>
  <c r="J147"/>
  <c r="J143"/>
  <c r="J139"/>
  <c r="J130"/>
  <c r="BK128"/>
  <c r="BK125"/>
  <c i="6" r="J213"/>
  <c r="J199"/>
  <c r="BK182"/>
  <c r="BK178"/>
  <c r="J177"/>
  <c r="J176"/>
  <c r="J170"/>
  <c r="BK169"/>
  <c r="J168"/>
  <c r="BK167"/>
  <c r="BK162"/>
  <c r="J161"/>
  <c r="BK159"/>
  <c r="BK158"/>
  <c r="BK155"/>
  <c r="J152"/>
  <c r="BK140"/>
  <c r="BK139"/>
  <c r="J125"/>
  <c i="5" r="BK196"/>
  <c r="J194"/>
  <c r="J191"/>
  <c r="BK189"/>
  <c r="BK188"/>
  <c r="J187"/>
  <c r="J186"/>
  <c r="BK185"/>
  <c r="BK181"/>
  <c r="J179"/>
  <c r="BK176"/>
  <c r="J171"/>
  <c r="J170"/>
  <c r="BK166"/>
  <c r="J162"/>
  <c r="J160"/>
  <c r="J159"/>
  <c r="J158"/>
  <c r="BK155"/>
  <c r="BK152"/>
  <c r="J147"/>
  <c r="J142"/>
  <c r="BK140"/>
  <c r="BK139"/>
  <c r="BK135"/>
  <c r="BK133"/>
  <c r="J132"/>
  <c r="BK127"/>
  <c i="4" r="J214"/>
  <c r="BK211"/>
  <c r="BK208"/>
  <c r="J206"/>
  <c r="J202"/>
  <c r="BK201"/>
  <c r="BK200"/>
  <c r="BK199"/>
  <c r="J198"/>
  <c r="J195"/>
  <c r="BK194"/>
  <c r="BK193"/>
  <c r="BK189"/>
  <c r="BK188"/>
  <c r="BK186"/>
  <c r="J184"/>
  <c r="BK183"/>
  <c r="BK180"/>
  <c r="J179"/>
  <c r="J175"/>
  <c r="J174"/>
  <c r="J173"/>
  <c r="BK171"/>
  <c r="J169"/>
  <c r="BK166"/>
  <c r="J161"/>
  <c r="J160"/>
  <c r="J158"/>
  <c r="BK155"/>
  <c r="BK152"/>
  <c r="BK147"/>
  <c r="BK142"/>
  <c r="J139"/>
  <c r="J136"/>
  <c r="BK135"/>
  <c r="BK133"/>
  <c r="BK129"/>
  <c r="BK125"/>
  <c i="3" r="BK165"/>
  <c r="J161"/>
  <c r="BK160"/>
  <c r="BK159"/>
  <c r="J158"/>
  <c r="BK157"/>
  <c r="BK155"/>
  <c r="J153"/>
  <c r="BK144"/>
  <c r="J138"/>
  <c r="J135"/>
  <c r="BK131"/>
  <c r="BK130"/>
  <c r="BK129"/>
  <c r="BK125"/>
  <c r="J124"/>
  <c i="2" r="BK372"/>
  <c r="J372"/>
  <c r="BK368"/>
  <c r="J365"/>
  <c r="BK362"/>
  <c r="J354"/>
  <c r="J351"/>
  <c r="BK347"/>
  <c r="BK345"/>
  <c r="BK339"/>
  <c r="BK301"/>
  <c r="J299"/>
  <c r="BK296"/>
  <c r="J290"/>
  <c r="BK286"/>
  <c r="J283"/>
  <c r="BK271"/>
  <c r="J269"/>
  <c r="BK256"/>
  <c r="BK251"/>
  <c r="J243"/>
  <c r="J240"/>
  <c r="J238"/>
  <c r="J234"/>
  <c r="J228"/>
  <c r="J226"/>
  <c r="BK222"/>
  <c r="BK209"/>
  <c r="J202"/>
  <c r="BK194"/>
  <c r="J191"/>
  <c r="BK187"/>
  <c r="BK184"/>
  <c r="J180"/>
  <c r="BK179"/>
  <c r="BK175"/>
  <c r="J170"/>
  <c r="BK167"/>
  <c r="BK157"/>
  <c r="J153"/>
  <c r="BK143"/>
  <c r="BK139"/>
  <c r="BK137"/>
  <c r="BK130"/>
  <c r="J128"/>
  <c i="14" r="BK145"/>
  <c r="J143"/>
  <c r="BK141"/>
  <c r="BK140"/>
  <c r="BK138"/>
  <c r="BK136"/>
  <c r="BK135"/>
  <c r="BK134"/>
  <c r="J132"/>
  <c r="J130"/>
  <c r="BK128"/>
  <c r="J127"/>
  <c r="BK125"/>
  <c r="J123"/>
  <c i="13" r="BK219"/>
  <c r="J219"/>
  <c r="BK218"/>
  <c r="BK217"/>
  <c r="BK215"/>
  <c r="BK213"/>
  <c r="BK208"/>
  <c r="BK203"/>
  <c r="J201"/>
  <c r="BK199"/>
  <c r="J195"/>
  <c r="J192"/>
  <c r="J190"/>
  <c r="BK188"/>
  <c r="J187"/>
  <c r="J186"/>
  <c r="BK185"/>
  <c r="J184"/>
  <c r="BK183"/>
  <c r="BK181"/>
  <c r="BK178"/>
  <c r="BK176"/>
  <c r="J175"/>
  <c r="J173"/>
  <c r="J171"/>
  <c r="J170"/>
  <c r="BK165"/>
  <c r="J164"/>
  <c r="J161"/>
  <c r="J160"/>
  <c r="J159"/>
  <c r="J158"/>
  <c r="BK156"/>
  <c r="J155"/>
  <c r="BK154"/>
  <c r="BK153"/>
  <c r="J150"/>
  <c r="BK141"/>
  <c r="J140"/>
  <c r="J136"/>
  <c r="BK128"/>
  <c r="BK127"/>
  <c r="J126"/>
  <c r="BK123"/>
  <c r="BK121"/>
  <c i="12" r="BK273"/>
  <c r="BK270"/>
  <c r="BK265"/>
  <c r="J258"/>
  <c r="J251"/>
  <c r="BK245"/>
  <c r="J245"/>
  <c r="J241"/>
  <c r="BK240"/>
  <c r="BK234"/>
  <c r="BK231"/>
  <c r="J218"/>
  <c r="BK214"/>
  <c r="J212"/>
  <c r="BK208"/>
  <c r="BK192"/>
  <c r="J170"/>
  <c r="BK158"/>
  <c r="J155"/>
  <c r="J152"/>
  <c r="J150"/>
  <c r="BK147"/>
  <c r="J144"/>
  <c r="J141"/>
  <c r="BK135"/>
  <c r="BK129"/>
  <c r="BK128"/>
  <c r="BK127"/>
  <c i="11" r="BK171"/>
  <c r="BK170"/>
  <c r="J169"/>
  <c r="BK168"/>
  <c r="J167"/>
  <c r="BK166"/>
  <c r="J164"/>
  <c r="J161"/>
  <c r="BK160"/>
  <c r="BK159"/>
  <c r="BK158"/>
  <c r="BK157"/>
  <c r="J156"/>
  <c i="10" r="BK145"/>
  <c r="BK144"/>
  <c r="J144"/>
  <c r="BK143"/>
  <c r="J143"/>
  <c r="J138"/>
  <c r="BK137"/>
  <c r="J137"/>
  <c r="J136"/>
  <c r="BK135"/>
  <c r="BK134"/>
  <c r="J134"/>
  <c r="BK133"/>
  <c r="J133"/>
  <c r="BK132"/>
  <c r="J131"/>
  <c r="J130"/>
  <c r="J129"/>
  <c r="BK128"/>
  <c r="J127"/>
  <c r="BK126"/>
  <c r="J125"/>
  <c r="J124"/>
  <c r="BK122"/>
  <c i="9" r="BK196"/>
  <c r="J195"/>
  <c r="BK194"/>
  <c r="J193"/>
  <c r="BK192"/>
  <c r="J192"/>
  <c r="BK191"/>
  <c r="J191"/>
  <c r="BK190"/>
  <c r="J190"/>
  <c r="J189"/>
  <c r="BK188"/>
  <c r="J186"/>
  <c r="BK185"/>
  <c r="BK184"/>
  <c r="J183"/>
  <c r="BK182"/>
  <c r="BK181"/>
  <c r="J180"/>
  <c r="J179"/>
  <c r="BK171"/>
  <c r="J170"/>
  <c r="J169"/>
  <c r="BK168"/>
  <c r="J167"/>
  <c r="BK166"/>
  <c r="BK164"/>
  <c r="J164"/>
  <c r="J161"/>
  <c r="BK160"/>
  <c r="J159"/>
  <c r="J157"/>
  <c r="BK153"/>
  <c r="J152"/>
  <c r="J146"/>
  <c r="J143"/>
  <c r="J137"/>
  <c r="BK136"/>
  <c r="J134"/>
  <c r="J133"/>
  <c r="BK129"/>
  <c r="BK128"/>
  <c r="BK126"/>
  <c r="BK125"/>
  <c r="J123"/>
  <c r="BK122"/>
  <c r="BK120"/>
  <c i="8" r="BK188"/>
  <c r="J185"/>
  <c r="BK180"/>
  <c r="BK179"/>
  <c r="J177"/>
  <c r="J171"/>
  <c r="J170"/>
  <c r="BK166"/>
  <c r="BK164"/>
  <c r="J156"/>
  <c r="BK154"/>
  <c r="BK153"/>
  <c r="BK148"/>
  <c r="BK146"/>
  <c r="BK144"/>
  <c r="J141"/>
  <c r="J139"/>
  <c r="J137"/>
  <c r="J134"/>
  <c r="BK131"/>
  <c r="J130"/>
  <c r="J129"/>
  <c r="J128"/>
  <c r="BK126"/>
  <c i="7" r="J179"/>
  <c r="J177"/>
  <c r="J173"/>
  <c r="J168"/>
  <c r="BK166"/>
  <c r="BK165"/>
  <c r="J164"/>
  <c r="BK163"/>
  <c r="BK161"/>
  <c r="BK159"/>
  <c r="BK158"/>
  <c r="J152"/>
  <c r="BK149"/>
  <c r="BK143"/>
  <c r="BK141"/>
  <c r="BK137"/>
  <c r="BK136"/>
  <c r="BK133"/>
  <c r="BK132"/>
  <c r="J125"/>
  <c r="J124"/>
  <c i="6" r="J215"/>
  <c r="BK208"/>
  <c r="BK207"/>
  <c r="BK205"/>
  <c r="BK199"/>
  <c r="BK196"/>
  <c r="J193"/>
  <c r="BK191"/>
  <c r="J188"/>
  <c r="J175"/>
  <c r="BK174"/>
  <c r="J173"/>
  <c r="BK172"/>
  <c r="BK168"/>
  <c r="J158"/>
  <c r="BK152"/>
  <c r="BK147"/>
  <c r="J145"/>
  <c r="J142"/>
  <c r="J130"/>
  <c r="J128"/>
  <c i="5" r="BK192"/>
  <c r="BK191"/>
  <c r="BK187"/>
  <c r="BK184"/>
  <c r="J183"/>
  <c r="J182"/>
  <c r="BK179"/>
  <c r="BK178"/>
  <c r="J172"/>
  <c r="BK169"/>
  <c r="J168"/>
  <c r="J165"/>
  <c r="BK162"/>
  <c r="J152"/>
  <c r="J145"/>
  <c r="BK142"/>
  <c r="J139"/>
  <c r="J136"/>
  <c r="J133"/>
  <c r="BK132"/>
  <c r="J129"/>
  <c r="J127"/>
  <c r="BK125"/>
  <c r="BK124"/>
  <c i="4" r="BK214"/>
  <c r="J211"/>
  <c r="BK202"/>
  <c r="J200"/>
  <c r="J197"/>
  <c r="BK195"/>
  <c r="J194"/>
  <c r="J191"/>
  <c r="J189"/>
  <c r="J188"/>
  <c r="J187"/>
  <c r="J186"/>
  <c r="J185"/>
  <c r="BK184"/>
  <c r="BK181"/>
  <c r="BK179"/>
  <c r="J178"/>
  <c r="BK174"/>
  <c r="BK172"/>
  <c r="J171"/>
  <c r="BK169"/>
  <c r="J168"/>
  <c r="J166"/>
  <c r="BK165"/>
  <c r="BK164"/>
  <c r="J163"/>
  <c r="BK160"/>
  <c r="J159"/>
  <c r="J155"/>
  <c r="J152"/>
  <c r="BK145"/>
  <c r="BK140"/>
  <c r="BK139"/>
  <c r="J133"/>
  <c r="J132"/>
  <c r="J129"/>
  <c r="J127"/>
  <c r="J125"/>
  <c r="BK124"/>
  <c i="3" r="J165"/>
  <c r="J163"/>
  <c r="BK162"/>
  <c r="BK161"/>
  <c r="J160"/>
  <c r="J159"/>
  <c r="BK158"/>
  <c r="J156"/>
  <c r="BK153"/>
  <c r="BK152"/>
  <c r="J149"/>
  <c r="J146"/>
  <c r="J144"/>
  <c r="J142"/>
  <c r="BK140"/>
  <c r="BK138"/>
  <c r="J136"/>
  <c r="J132"/>
  <c r="J129"/>
  <c r="J127"/>
  <c r="J125"/>
  <c r="BK124"/>
  <c i="2" r="BK359"/>
  <c r="J356"/>
  <c r="BK354"/>
  <c r="BK349"/>
  <c r="J345"/>
  <c r="BK342"/>
  <c r="J339"/>
  <c r="BK335"/>
  <c r="BK332"/>
  <c r="BK330"/>
  <c r="J327"/>
  <c r="BK325"/>
  <c r="J324"/>
  <c r="J320"/>
  <c r="J318"/>
  <c r="J316"/>
  <c r="J313"/>
  <c r="BK311"/>
  <c r="BK307"/>
  <c r="BK304"/>
  <c r="J301"/>
  <c r="BK293"/>
  <c r="J286"/>
  <c r="BK280"/>
  <c r="BK277"/>
  <c r="J274"/>
  <c r="J271"/>
  <c r="BK266"/>
  <c r="BK263"/>
  <c r="BK258"/>
  <c r="BK254"/>
  <c r="BK248"/>
  <c r="BK245"/>
  <c r="BK243"/>
  <c r="BK238"/>
  <c r="BK234"/>
  <c r="J231"/>
  <c r="BK228"/>
  <c r="BK224"/>
  <c r="J222"/>
  <c r="BK220"/>
  <c r="J215"/>
  <c r="BK212"/>
  <c r="J206"/>
  <c r="BK202"/>
  <c r="J201"/>
  <c r="J200"/>
  <c r="BK199"/>
  <c r="BK198"/>
  <c r="J187"/>
  <c r="BK180"/>
  <c r="BK178"/>
  <c r="BK174"/>
  <c r="BK170"/>
  <c r="J162"/>
  <c r="J160"/>
  <c r="BK153"/>
  <c r="J147"/>
  <c r="BK145"/>
  <c r="J143"/>
  <c r="J135"/>
  <c i="1" r="AS94"/>
  <c i="2" l="1" r="BK127"/>
  <c r="J127"/>
  <c r="J98"/>
  <c r="P127"/>
  <c r="T219"/>
  <c r="T233"/>
  <c r="P303"/>
  <c r="BK353"/>
  <c r="J353"/>
  <c r="J104"/>
  <c r="T353"/>
  <c i="3" r="BK123"/>
  <c r="P123"/>
  <c r="BK151"/>
  <c r="J151"/>
  <c r="J100"/>
  <c r="T151"/>
  <c i="4" r="BK123"/>
  <c r="J123"/>
  <c r="J98"/>
  <c r="T123"/>
  <c r="R154"/>
  <c r="P210"/>
  <c r="P162"/>
  <c i="5" r="BK123"/>
  <c r="P154"/>
  <c r="R161"/>
  <c r="T195"/>
  <c i="6" r="P124"/>
  <c r="P154"/>
  <c r="R160"/>
  <c r="R211"/>
  <c r="R214"/>
  <c i="7" r="BK123"/>
  <c r="BK154"/>
  <c r="J154"/>
  <c r="J99"/>
  <c r="P184"/>
  <c r="P160"/>
  <c i="8" r="BK123"/>
  <c r="BK150"/>
  <c r="J150"/>
  <c r="J99"/>
  <c r="R194"/>
  <c r="R157"/>
  <c i="9" r="R118"/>
  <c r="R117"/>
  <c i="11" r="R118"/>
  <c r="R117"/>
  <c i="12" r="P126"/>
  <c r="T126"/>
  <c r="T134"/>
  <c r="T179"/>
  <c r="P230"/>
  <c i="13" r="BK120"/>
  <c r="T120"/>
  <c r="BK198"/>
  <c r="J198"/>
  <c r="J99"/>
  <c r="T198"/>
  <c r="T189"/>
  <c i="14" r="R122"/>
  <c r="BK142"/>
  <c r="J142"/>
  <c r="J100"/>
  <c i="2" r="T127"/>
  <c r="P208"/>
  <c r="T208"/>
  <c r="P219"/>
  <c r="R219"/>
  <c r="P233"/>
  <c r="BK303"/>
  <c r="J303"/>
  <c r="J103"/>
  <c r="R303"/>
  <c r="R353"/>
  <c i="3" r="R123"/>
  <c r="R122"/>
  <c r="R121"/>
  <c r="R151"/>
  <c i="4" r="P123"/>
  <c r="BK154"/>
  <c r="J154"/>
  <c r="J99"/>
  <c r="T154"/>
  <c r="T210"/>
  <c r="T162"/>
  <c i="5" r="R123"/>
  <c r="R154"/>
  <c r="BK161"/>
  <c r="J161"/>
  <c r="J100"/>
  <c r="BK195"/>
  <c r="J195"/>
  <c r="J101"/>
  <c i="6" r="BK124"/>
  <c r="J124"/>
  <c r="J98"/>
  <c r="BK154"/>
  <c r="J154"/>
  <c r="J99"/>
  <c r="P160"/>
  <c r="P211"/>
  <c r="P214"/>
  <c i="7" r="P123"/>
  <c r="P154"/>
  <c r="BK184"/>
  <c r="J184"/>
  <c r="J101"/>
  <c i="8" r="P123"/>
  <c r="R150"/>
  <c r="BK194"/>
  <c r="J194"/>
  <c r="J101"/>
  <c i="9" r="BK118"/>
  <c r="BK117"/>
  <c r="J117"/>
  <c r="J96"/>
  <c i="14" r="P122"/>
  <c r="T142"/>
  <c i="2" r="R127"/>
  <c r="BK208"/>
  <c r="J208"/>
  <c r="J99"/>
  <c r="R208"/>
  <c r="BK219"/>
  <c r="J219"/>
  <c r="J100"/>
  <c r="BK233"/>
  <c r="J233"/>
  <c r="J102"/>
  <c r="R233"/>
  <c r="T303"/>
  <c r="P353"/>
  <c i="3" r="T123"/>
  <c r="T122"/>
  <c r="T121"/>
  <c r="P151"/>
  <c i="4" r="R123"/>
  <c r="P154"/>
  <c r="BK210"/>
  <c r="J210"/>
  <c r="J101"/>
  <c r="R210"/>
  <c r="R162"/>
  <c i="5" r="T123"/>
  <c r="T154"/>
  <c r="P161"/>
  <c r="R195"/>
  <c i="6" r="T124"/>
  <c r="T154"/>
  <c r="BK160"/>
  <c r="J160"/>
  <c r="J100"/>
  <c r="BK211"/>
  <c r="J211"/>
  <c r="J101"/>
  <c r="BK214"/>
  <c r="J214"/>
  <c r="J102"/>
  <c i="7" r="R123"/>
  <c r="R154"/>
  <c r="T184"/>
  <c r="T160"/>
  <c i="8" r="T123"/>
  <c r="T150"/>
  <c r="T194"/>
  <c r="T157"/>
  <c i="9" r="T118"/>
  <c r="T117"/>
  <c i="10" r="P120"/>
  <c r="P119"/>
  <c r="P118"/>
  <c i="1" r="AU103"/>
  <c i="10" r="R120"/>
  <c r="R119"/>
  <c r="R118"/>
  <c i="11" r="BK118"/>
  <c r="J118"/>
  <c r="J97"/>
  <c r="P118"/>
  <c r="P117"/>
  <c i="1" r="AU104"/>
  <c i="12" r="BK134"/>
  <c r="J134"/>
  <c r="J99"/>
  <c r="R134"/>
  <c r="R179"/>
  <c r="T230"/>
  <c i="14" r="BK122"/>
  <c r="J122"/>
  <c r="J98"/>
  <c r="P142"/>
  <c i="5" r="P123"/>
  <c r="P122"/>
  <c r="P121"/>
  <c i="1" r="AU98"/>
  <c i="5" r="BK154"/>
  <c r="J154"/>
  <c r="J99"/>
  <c r="T161"/>
  <c r="P195"/>
  <c i="6" r="R124"/>
  <c r="R123"/>
  <c r="R122"/>
  <c r="R154"/>
  <c r="T160"/>
  <c r="T211"/>
  <c r="T214"/>
  <c i="7" r="T123"/>
  <c r="T154"/>
  <c r="R184"/>
  <c r="R160"/>
  <c i="8" r="R123"/>
  <c r="P150"/>
  <c r="P194"/>
  <c r="P157"/>
  <c i="9" r="P118"/>
  <c r="P117"/>
  <c i="1" r="AU102"/>
  <c i="10" r="BK120"/>
  <c r="J120"/>
  <c r="J98"/>
  <c r="T120"/>
  <c r="T119"/>
  <c r="T118"/>
  <c i="11" r="T118"/>
  <c r="T117"/>
  <c i="12" r="BK126"/>
  <c r="J126"/>
  <c r="J98"/>
  <c r="R126"/>
  <c r="P134"/>
  <c r="BK179"/>
  <c r="J179"/>
  <c r="J101"/>
  <c r="P179"/>
  <c r="BK230"/>
  <c r="J230"/>
  <c r="J102"/>
  <c r="R230"/>
  <c i="13" r="P120"/>
  <c r="R120"/>
  <c r="P198"/>
  <c r="P189"/>
  <c r="R198"/>
  <c r="R189"/>
  <c i="14" r="T122"/>
  <c r="BK137"/>
  <c r="J137"/>
  <c r="J99"/>
  <c r="P137"/>
  <c r="R137"/>
  <c r="T137"/>
  <c r="R142"/>
  <c i="2" r="E85"/>
  <c r="F122"/>
  <c r="BE128"/>
  <c r="BE143"/>
  <c r="BE147"/>
  <c r="BE167"/>
  <c r="BE170"/>
  <c r="BE175"/>
  <c r="BE179"/>
  <c r="BE184"/>
  <c r="BE194"/>
  <c r="BE198"/>
  <c r="BE206"/>
  <c r="BE212"/>
  <c r="BE222"/>
  <c r="BE226"/>
  <c r="BE228"/>
  <c r="BE234"/>
  <c r="BE240"/>
  <c r="BE243"/>
  <c r="BE251"/>
  <c r="BE256"/>
  <c r="BE263"/>
  <c r="BE269"/>
  <c r="BE274"/>
  <c r="BE286"/>
  <c r="BE290"/>
  <c r="BE299"/>
  <c r="BE307"/>
  <c r="BE309"/>
  <c r="BE316"/>
  <c r="BE325"/>
  <c r="BE327"/>
  <c r="BE335"/>
  <c r="BE342"/>
  <c r="BE347"/>
  <c r="BE349"/>
  <c r="BE354"/>
  <c r="BE359"/>
  <c r="BE365"/>
  <c i="3" r="E85"/>
  <c r="J89"/>
  <c r="BE127"/>
  <c r="BE129"/>
  <c r="BE135"/>
  <c r="BE144"/>
  <c r="BE155"/>
  <c r="BE156"/>
  <c r="BE158"/>
  <c r="BE162"/>
  <c r="BE165"/>
  <c i="4" r="J115"/>
  <c r="F118"/>
  <c r="BE127"/>
  <c r="BE135"/>
  <c r="BE136"/>
  <c r="BE139"/>
  <c r="BE142"/>
  <c r="BE152"/>
  <c r="BE158"/>
  <c r="BE159"/>
  <c r="BE163"/>
  <c r="BE164"/>
  <c r="BE171"/>
  <c r="BE173"/>
  <c r="BE178"/>
  <c r="BE180"/>
  <c r="BE185"/>
  <c r="BE188"/>
  <c r="BE194"/>
  <c r="BE201"/>
  <c r="BE208"/>
  <c r="BE211"/>
  <c r="BE214"/>
  <c i="5" r="E111"/>
  <c r="BE124"/>
  <c r="BE129"/>
  <c r="BE136"/>
  <c r="BE140"/>
  <c r="BE147"/>
  <c r="BE155"/>
  <c r="BE158"/>
  <c r="BE159"/>
  <c r="BE165"/>
  <c r="BE166"/>
  <c r="BE169"/>
  <c r="BE171"/>
  <c r="BE175"/>
  <c r="BE185"/>
  <c r="BE188"/>
  <c r="BE193"/>
  <c i="6" r="E85"/>
  <c r="F119"/>
  <c r="BE132"/>
  <c r="BE139"/>
  <c r="BE159"/>
  <c r="BE162"/>
  <c r="BE164"/>
  <c r="BE165"/>
  <c r="BE178"/>
  <c r="BE179"/>
  <c r="BE182"/>
  <c r="BE183"/>
  <c r="BE208"/>
  <c r="BE212"/>
  <c i="7" r="BE125"/>
  <c r="BE128"/>
  <c r="BE152"/>
  <c r="BE172"/>
  <c r="BE175"/>
  <c r="BE176"/>
  <c r="BE177"/>
  <c r="BE182"/>
  <c i="8" r="J89"/>
  <c r="BE158"/>
  <c r="BE161"/>
  <c r="BE175"/>
  <c r="BE181"/>
  <c r="BE185"/>
  <c r="BE192"/>
  <c i="9" r="J89"/>
  <c r="BE119"/>
  <c r="BE121"/>
  <c r="BE122"/>
  <c r="BE138"/>
  <c r="BE141"/>
  <c r="BE147"/>
  <c r="BE149"/>
  <c r="BE150"/>
  <c r="BE151"/>
  <c r="BE158"/>
  <c r="BE159"/>
  <c r="BE161"/>
  <c r="BE163"/>
  <c r="BE165"/>
  <c r="BE167"/>
  <c r="BE168"/>
  <c r="BE170"/>
  <c r="BE178"/>
  <c r="BE180"/>
  <c r="BE183"/>
  <c r="BE184"/>
  <c r="BE185"/>
  <c r="BE186"/>
  <c r="BE190"/>
  <c r="BE191"/>
  <c r="BE192"/>
  <c r="BE193"/>
  <c r="BE194"/>
  <c r="BE196"/>
  <c i="10" r="J89"/>
  <c r="F92"/>
  <c r="E108"/>
  <c r="BE121"/>
  <c r="BE131"/>
  <c r="BE134"/>
  <c r="BE136"/>
  <c r="BE137"/>
  <c r="BE142"/>
  <c r="BE143"/>
  <c r="BE144"/>
  <c i="11" r="BE158"/>
  <c r="BE159"/>
  <c r="BE162"/>
  <c r="BE165"/>
  <c r="BE171"/>
  <c i="12" r="F92"/>
  <c r="E114"/>
  <c r="BE135"/>
  <c r="BE152"/>
  <c r="BE155"/>
  <c r="BE158"/>
  <c r="BE162"/>
  <c r="BE166"/>
  <c r="BE170"/>
  <c r="BE202"/>
  <c r="BE212"/>
  <c r="BE214"/>
  <c r="BE231"/>
  <c r="BE237"/>
  <c r="BE258"/>
  <c r="BE262"/>
  <c r="BE265"/>
  <c r="BE270"/>
  <c i="13" r="E109"/>
  <c r="BE122"/>
  <c r="BE126"/>
  <c r="BE127"/>
  <c r="BE140"/>
  <c r="BE143"/>
  <c r="BE152"/>
  <c r="BE155"/>
  <c r="BE162"/>
  <c r="BE164"/>
  <c r="BE170"/>
  <c r="BE175"/>
  <c r="BE177"/>
  <c r="BE181"/>
  <c r="BE187"/>
  <c r="BE188"/>
  <c r="BE201"/>
  <c r="BE203"/>
  <c r="BE208"/>
  <c r="BE213"/>
  <c r="BE215"/>
  <c r="BE217"/>
  <c r="BE218"/>
  <c r="BE219"/>
  <c i="14" r="E85"/>
  <c r="J89"/>
  <c r="F92"/>
  <c r="BE123"/>
  <c r="BE127"/>
  <c r="BE132"/>
  <c r="BE135"/>
  <c r="BE136"/>
  <c r="BE138"/>
  <c r="BE140"/>
  <c r="BE143"/>
  <c r="BE145"/>
  <c i="2" r="J89"/>
  <c r="BE135"/>
  <c r="BE139"/>
  <c r="BE162"/>
  <c r="BE174"/>
  <c r="BE178"/>
  <c r="BE201"/>
  <c r="BE215"/>
  <c r="BE220"/>
  <c r="BE231"/>
  <c r="BE245"/>
  <c r="BE248"/>
  <c r="BE258"/>
  <c r="BE283"/>
  <c r="BE293"/>
  <c r="BE362"/>
  <c r="BE368"/>
  <c r="BE372"/>
  <c r="BK230"/>
  <c r="J230"/>
  <c r="J101"/>
  <c r="BK371"/>
  <c r="J371"/>
  <c r="J105"/>
  <c i="3" r="F92"/>
  <c r="BE124"/>
  <c r="BE131"/>
  <c r="BE136"/>
  <c r="BE138"/>
  <c r="BE142"/>
  <c r="BE146"/>
  <c r="BE152"/>
  <c r="BE163"/>
  <c r="BK164"/>
  <c r="J164"/>
  <c r="J101"/>
  <c i="4" r="BE124"/>
  <c r="BE133"/>
  <c r="BE140"/>
  <c r="BE145"/>
  <c r="BE147"/>
  <c r="BE161"/>
  <c r="BE165"/>
  <c r="BE168"/>
  <c r="BE169"/>
  <c r="BE179"/>
  <c r="BE181"/>
  <c r="BE183"/>
  <c r="BE187"/>
  <c r="BE191"/>
  <c r="BE193"/>
  <c r="BE197"/>
  <c r="BE199"/>
  <c r="BE206"/>
  <c i="5" r="BE125"/>
  <c r="BE132"/>
  <c r="BE135"/>
  <c r="BE139"/>
  <c r="BE160"/>
  <c r="BE162"/>
  <c r="BE163"/>
  <c r="BE172"/>
  <c r="BE176"/>
  <c r="BE182"/>
  <c r="BE189"/>
  <c r="BE191"/>
  <c r="BE192"/>
  <c i="6" r="J116"/>
  <c r="BE125"/>
  <c r="BE126"/>
  <c r="BE128"/>
  <c r="BE133"/>
  <c r="BE135"/>
  <c r="BE142"/>
  <c r="BE170"/>
  <c r="BE171"/>
  <c r="BE173"/>
  <c r="BE174"/>
  <c r="BE176"/>
  <c r="BE177"/>
  <c r="BE186"/>
  <c r="BE193"/>
  <c r="BE202"/>
  <c r="BE205"/>
  <c r="BE207"/>
  <c r="BE215"/>
  <c i="7" r="J115"/>
  <c r="BE130"/>
  <c r="BE131"/>
  <c r="BE132"/>
  <c r="BE143"/>
  <c r="BE147"/>
  <c r="BE149"/>
  <c r="BE155"/>
  <c r="BE159"/>
  <c r="BE164"/>
  <c r="BE165"/>
  <c r="BE166"/>
  <c r="BE168"/>
  <c r="BE185"/>
  <c i="8" r="E111"/>
  <c r="BE130"/>
  <c r="BE137"/>
  <c r="BE139"/>
  <c r="BE146"/>
  <c r="BE166"/>
  <c r="BE171"/>
  <c r="BE173"/>
  <c r="BE174"/>
  <c r="BE179"/>
  <c i="9" r="E85"/>
  <c r="BE124"/>
  <c r="BE125"/>
  <c r="BE130"/>
  <c r="BE131"/>
  <c r="BE132"/>
  <c r="BE135"/>
  <c r="BE136"/>
  <c r="BE137"/>
  <c r="BE139"/>
  <c r="BE140"/>
  <c r="BE143"/>
  <c r="BE146"/>
  <c r="BE152"/>
  <c r="BE153"/>
  <c r="BE155"/>
  <c r="BE156"/>
  <c r="BE160"/>
  <c r="BE171"/>
  <c r="BE172"/>
  <c r="BE174"/>
  <c r="BE176"/>
  <c r="BE177"/>
  <c r="BE181"/>
  <c r="BE182"/>
  <c r="BE187"/>
  <c r="BE188"/>
  <c r="BE189"/>
  <c i="2" r="BE130"/>
  <c r="BE133"/>
  <c r="BE137"/>
  <c r="BE145"/>
  <c r="BE153"/>
  <c r="BE157"/>
  <c r="BE160"/>
  <c r="BE180"/>
  <c r="BE187"/>
  <c r="BE191"/>
  <c r="BE199"/>
  <c r="BE200"/>
  <c r="BE202"/>
  <c r="BE209"/>
  <c r="BE224"/>
  <c r="BE238"/>
  <c r="BE254"/>
  <c r="BE266"/>
  <c r="BE271"/>
  <c r="BE277"/>
  <c r="BE280"/>
  <c r="BE296"/>
  <c r="BE301"/>
  <c r="BE304"/>
  <c r="BE311"/>
  <c r="BE313"/>
  <c r="BE318"/>
  <c r="BE320"/>
  <c r="BE324"/>
  <c r="BE330"/>
  <c r="BE332"/>
  <c r="BE339"/>
  <c r="BE345"/>
  <c r="BE351"/>
  <c r="BE356"/>
  <c i="3" r="BE125"/>
  <c r="BE130"/>
  <c r="BE132"/>
  <c r="BE140"/>
  <c r="BE149"/>
  <c r="BE153"/>
  <c r="BE157"/>
  <c r="BE159"/>
  <c r="BE160"/>
  <c r="BE161"/>
  <c r="BK148"/>
  <c r="J148"/>
  <c r="J99"/>
  <c i="4" r="E85"/>
  <c r="BE125"/>
  <c r="BE129"/>
  <c r="BE132"/>
  <c r="BE155"/>
  <c r="BE160"/>
  <c r="BE166"/>
  <c r="BE172"/>
  <c r="BE174"/>
  <c r="BE175"/>
  <c r="BE184"/>
  <c r="BE186"/>
  <c r="BE189"/>
  <c r="BE195"/>
  <c r="BE198"/>
  <c r="BE200"/>
  <c r="BE202"/>
  <c r="BK162"/>
  <c r="J162"/>
  <c r="J100"/>
  <c i="5" r="J89"/>
  <c r="F92"/>
  <c r="BE127"/>
  <c r="BE133"/>
  <c r="BE142"/>
  <c r="BE145"/>
  <c r="BE152"/>
  <c r="BE170"/>
  <c r="BE179"/>
  <c r="BE181"/>
  <c r="BE183"/>
  <c r="BE187"/>
  <c r="BE194"/>
  <c r="BE196"/>
  <c i="6" r="BE130"/>
  <c r="BE136"/>
  <c r="BE140"/>
  <c r="BE147"/>
  <c r="BE152"/>
  <c r="BE155"/>
  <c r="BE158"/>
  <c r="BE167"/>
  <c r="BE168"/>
  <c r="BE188"/>
  <c r="BE196"/>
  <c i="7" r="F92"/>
  <c r="BE124"/>
  <c r="BE133"/>
  <c r="BE136"/>
  <c r="BE137"/>
  <c r="BE139"/>
  <c r="BE171"/>
  <c r="BE178"/>
  <c r="BE179"/>
  <c r="BE180"/>
  <c r="BK160"/>
  <c r="J160"/>
  <c r="J100"/>
  <c i="8" r="F118"/>
  <c r="BE134"/>
  <c r="BE135"/>
  <c r="BE151"/>
  <c r="BE153"/>
  <c r="BE155"/>
  <c r="BE156"/>
  <c r="BE170"/>
  <c r="BE180"/>
  <c r="BE183"/>
  <c r="BE195"/>
  <c r="BE198"/>
  <c i="9" r="F114"/>
  <c r="BE120"/>
  <c r="BE126"/>
  <c r="BE127"/>
  <c r="BE128"/>
  <c r="BE129"/>
  <c r="BE133"/>
  <c r="BE144"/>
  <c r="BE145"/>
  <c r="BE148"/>
  <c r="BE157"/>
  <c r="BE162"/>
  <c r="BE164"/>
  <c r="BE166"/>
  <c r="BE169"/>
  <c r="BE173"/>
  <c r="BE175"/>
  <c r="BE179"/>
  <c r="BE195"/>
  <c i="10" r="BE122"/>
  <c r="BE127"/>
  <c r="BE128"/>
  <c r="BE129"/>
  <c r="BE130"/>
  <c r="BE132"/>
  <c r="BE133"/>
  <c r="BE135"/>
  <c r="BE138"/>
  <c r="BE139"/>
  <c r="BE140"/>
  <c r="BE141"/>
  <c i="11" r="E85"/>
  <c r="J89"/>
  <c r="F92"/>
  <c r="BE120"/>
  <c r="BE122"/>
  <c r="BE123"/>
  <c r="BE124"/>
  <c r="BE125"/>
  <c r="BE126"/>
  <c r="BE127"/>
  <c r="BE128"/>
  <c r="BE129"/>
  <c r="BE130"/>
  <c r="BE131"/>
  <c r="BE132"/>
  <c r="BE133"/>
  <c r="BE134"/>
  <c r="BE135"/>
  <c r="BE136"/>
  <c r="BE137"/>
  <c r="BE138"/>
  <c r="BE139"/>
  <c r="BE140"/>
  <c r="BE141"/>
  <c r="BE142"/>
  <c r="BE143"/>
  <c r="BE144"/>
  <c r="BE145"/>
  <c r="BE146"/>
  <c r="BE147"/>
  <c r="BE148"/>
  <c r="BE150"/>
  <c r="BE151"/>
  <c r="BE152"/>
  <c r="BE153"/>
  <c r="BE155"/>
  <c r="BE156"/>
  <c r="BE157"/>
  <c r="BE161"/>
  <c r="BE163"/>
  <c r="BE164"/>
  <c r="BE166"/>
  <c r="BE167"/>
  <c r="BE168"/>
  <c r="BE170"/>
  <c i="12" r="BE129"/>
  <c r="BE130"/>
  <c r="BE131"/>
  <c r="BE141"/>
  <c r="BE144"/>
  <c r="BE147"/>
  <c r="BE150"/>
  <c r="BE159"/>
  <c r="BE192"/>
  <c r="BE196"/>
  <c r="BE208"/>
  <c r="BE216"/>
  <c r="BE226"/>
  <c r="BE228"/>
  <c r="BE234"/>
  <c r="BE241"/>
  <c r="BE245"/>
  <c r="BE251"/>
  <c r="BE266"/>
  <c r="BE273"/>
  <c r="BK174"/>
  <c r="J174"/>
  <c r="J100"/>
  <c i="13" r="F116"/>
  <c r="BE121"/>
  <c r="BE128"/>
  <c r="BE136"/>
  <c r="BE146"/>
  <c r="BE149"/>
  <c r="BE150"/>
  <c r="BE151"/>
  <c r="BE157"/>
  <c r="BE159"/>
  <c r="BE165"/>
  <c r="BE171"/>
  <c r="BE173"/>
  <c i="5" r="BE168"/>
  <c r="BE178"/>
  <c r="BE184"/>
  <c r="BE186"/>
  <c r="BE199"/>
  <c i="6" r="BE145"/>
  <c r="BE161"/>
  <c r="BE169"/>
  <c r="BE172"/>
  <c r="BE175"/>
  <c r="BE191"/>
  <c r="BE199"/>
  <c r="BE213"/>
  <c r="BE217"/>
  <c i="7" r="E85"/>
  <c r="BE141"/>
  <c r="BE158"/>
  <c r="BE161"/>
  <c r="BE162"/>
  <c r="BE163"/>
  <c r="BE173"/>
  <c r="BE181"/>
  <c r="BE188"/>
  <c i="8" r="BE124"/>
  <c r="BE126"/>
  <c r="BE128"/>
  <c r="BE129"/>
  <c r="BE131"/>
  <c r="BE141"/>
  <c r="BE144"/>
  <c r="BE148"/>
  <c r="BE154"/>
  <c r="BE164"/>
  <c r="BE167"/>
  <c r="BE176"/>
  <c r="BE177"/>
  <c r="BE188"/>
  <c r="BK157"/>
  <c r="J157"/>
  <c r="J100"/>
  <c i="9" r="BE123"/>
  <c r="BE134"/>
  <c r="BE142"/>
  <c r="BE154"/>
  <c i="10" r="BE123"/>
  <c r="BE124"/>
  <c r="BE125"/>
  <c r="BE126"/>
  <c r="BE145"/>
  <c i="11" r="BE119"/>
  <c r="BE121"/>
  <c r="BE149"/>
  <c r="BE154"/>
  <c r="BE160"/>
  <c r="BE169"/>
  <c i="12" r="J89"/>
  <c r="BE127"/>
  <c r="BE128"/>
  <c r="BE175"/>
  <c r="BE180"/>
  <c r="BE206"/>
  <c r="BE218"/>
  <c r="BE222"/>
  <c r="BE236"/>
  <c r="BE240"/>
  <c r="BE246"/>
  <c r="BE255"/>
  <c r="BK272"/>
  <c r="J272"/>
  <c r="J104"/>
  <c i="13" r="J89"/>
  <c r="BE123"/>
  <c r="BE131"/>
  <c r="BE132"/>
  <c r="BE141"/>
  <c r="BE153"/>
  <c r="BE154"/>
  <c r="BE156"/>
  <c r="BE158"/>
  <c r="BE160"/>
  <c r="BE161"/>
  <c r="BE163"/>
  <c r="BE166"/>
  <c r="BE174"/>
  <c r="BE176"/>
  <c r="BE178"/>
  <c r="BE179"/>
  <c r="BE180"/>
  <c r="BE183"/>
  <c r="BE184"/>
  <c r="BE185"/>
  <c r="BE186"/>
  <c r="BE190"/>
  <c r="BE192"/>
  <c r="BE195"/>
  <c r="BE199"/>
  <c r="BK189"/>
  <c r="J189"/>
  <c r="J98"/>
  <c i="14" r="BE125"/>
  <c r="BE128"/>
  <c r="BE130"/>
  <c r="BE134"/>
  <c r="BE141"/>
  <c i="2" r="F36"/>
  <c i="1" r="BC95"/>
  <c i="3" r="J34"/>
  <c i="1" r="AW96"/>
  <c i="3" r="F37"/>
  <c i="1" r="BD96"/>
  <c i="4" r="J34"/>
  <c i="1" r="AW97"/>
  <c i="4" r="F35"/>
  <c i="1" r="BB97"/>
  <c i="5" r="F34"/>
  <c i="1" r="BA98"/>
  <c i="5" r="F37"/>
  <c i="1" r="BD98"/>
  <c i="6" r="F36"/>
  <c i="1" r="BC99"/>
  <c i="7" r="J34"/>
  <c i="1" r="AW100"/>
  <c i="8" r="F36"/>
  <c i="1" r="BC101"/>
  <c i="9" r="F36"/>
  <c i="1" r="BC102"/>
  <c i="10" r="F36"/>
  <c i="1" r="BC103"/>
  <c i="11" r="F36"/>
  <c i="1" r="BC104"/>
  <c i="12" r="F35"/>
  <c i="1" r="BB105"/>
  <c i="13" r="J34"/>
  <c i="1" r="AW106"/>
  <c i="13" r="F36"/>
  <c i="1" r="BC106"/>
  <c i="2" r="J34"/>
  <c i="1" r="AW95"/>
  <c i="5" r="F35"/>
  <c i="1" r="BB98"/>
  <c i="6" r="F37"/>
  <c i="1" r="BD99"/>
  <c i="8" r="J34"/>
  <c i="1" r="AW101"/>
  <c i="9" r="F35"/>
  <c i="1" r="BB102"/>
  <c i="3" r="F36"/>
  <c i="1" r="BC96"/>
  <c i="4" r="F34"/>
  <c i="1" r="BA97"/>
  <c i="5" r="F36"/>
  <c i="1" r="BC98"/>
  <c i="7" r="F37"/>
  <c i="1" r="BD100"/>
  <c i="9" r="J34"/>
  <c i="1" r="AW102"/>
  <c i="10" r="F34"/>
  <c i="1" r="BA103"/>
  <c i="10" r="F35"/>
  <c i="1" r="BB103"/>
  <c i="12" r="F36"/>
  <c i="1" r="BC105"/>
  <c i="14" r="F37"/>
  <c i="1" r="BD107"/>
  <c i="5" r="J34"/>
  <c i="1" r="AW98"/>
  <c i="12" r="F34"/>
  <c i="1" r="BA105"/>
  <c i="12" r="F37"/>
  <c i="1" r="BD105"/>
  <c i="13" r="F35"/>
  <c i="1" r="BB106"/>
  <c i="14" r="F36"/>
  <c i="1" r="BC107"/>
  <c i="2" r="F35"/>
  <c i="1" r="BB95"/>
  <c i="4" r="F36"/>
  <c i="1" r="BC97"/>
  <c i="8" r="F34"/>
  <c i="1" r="BA101"/>
  <c i="9" r="F34"/>
  <c i="1" r="BA102"/>
  <c i="3" r="F34"/>
  <c i="1" r="BA96"/>
  <c i="4" r="F37"/>
  <c i="1" r="BD97"/>
  <c i="8" r="F35"/>
  <c i="1" r="BB101"/>
  <c i="11" r="F34"/>
  <c i="1" r="BA104"/>
  <c i="6" r="F35"/>
  <c i="1" r="BB99"/>
  <c i="7" r="F35"/>
  <c i="1" r="BB100"/>
  <c i="10" r="J34"/>
  <c i="1" r="AW103"/>
  <c i="11" r="J34"/>
  <c i="1" r="AW104"/>
  <c i="11" r="F37"/>
  <c i="1" r="BD104"/>
  <c i="13" r="F34"/>
  <c i="1" r="BA106"/>
  <c i="13" r="F37"/>
  <c i="1" r="BD106"/>
  <c i="14" r="F34"/>
  <c i="1" r="BA107"/>
  <c i="2" r="F34"/>
  <c i="1" r="BA95"/>
  <c i="14" r="F35"/>
  <c i="1" r="BB107"/>
  <c i="3" r="F35"/>
  <c i="1" r="BB96"/>
  <c i="6" r="F34"/>
  <c i="1" r="BA99"/>
  <c i="7" r="F36"/>
  <c i="1" r="BC100"/>
  <c i="2" r="F37"/>
  <c i="1" r="BD95"/>
  <c i="6" r="J34"/>
  <c i="1" r="AW99"/>
  <c i="7" r="F34"/>
  <c i="1" r="BA100"/>
  <c i="9" r="F37"/>
  <c i="1" r="BD102"/>
  <c i="11" r="F35"/>
  <c i="1" r="BB104"/>
  <c i="12" r="J34"/>
  <c i="1" r="AW105"/>
  <c i="14" r="J34"/>
  <c i="1" r="AW107"/>
  <c i="8" r="F37"/>
  <c i="1" r="BD101"/>
  <c i="10" r="F37"/>
  <c i="1" r="BD103"/>
  <c i="14" l="1" r="T121"/>
  <c r="T120"/>
  <c i="13" r="R119"/>
  <c r="P119"/>
  <c i="1" r="AU106"/>
  <c i="8" r="T122"/>
  <c r="T121"/>
  <c i="7" r="R122"/>
  <c r="R121"/>
  <c i="5" r="T122"/>
  <c r="T121"/>
  <c i="4" r="R122"/>
  <c r="R121"/>
  <c i="8" r="P122"/>
  <c r="P121"/>
  <c i="1" r="AU101"/>
  <c i="5" r="R122"/>
  <c r="R121"/>
  <c i="2" r="T126"/>
  <c r="T125"/>
  <c i="13" r="T119"/>
  <c i="12" r="R125"/>
  <c r="R124"/>
  <c i="2" r="R126"/>
  <c r="R125"/>
  <c i="14" r="R121"/>
  <c r="R120"/>
  <c i="13" r="BK119"/>
  <c r="J119"/>
  <c i="2" r="P126"/>
  <c r="P125"/>
  <c i="1" r="AU95"/>
  <c i="8" r="R122"/>
  <c r="R121"/>
  <c i="7" r="T122"/>
  <c r="T121"/>
  <c i="6" r="T123"/>
  <c r="T122"/>
  <c i="14" r="P121"/>
  <c r="P120"/>
  <c i="1" r="AU107"/>
  <c i="7" r="P122"/>
  <c r="P121"/>
  <c i="1" r="AU100"/>
  <c i="4" r="P122"/>
  <c r="P121"/>
  <c i="1" r="AU97"/>
  <c i="12" r="T125"/>
  <c r="T124"/>
  <c r="P125"/>
  <c r="P124"/>
  <c i="1" r="AU105"/>
  <c i="8" r="BK122"/>
  <c r="BK121"/>
  <c r="J121"/>
  <c i="7" r="BK122"/>
  <c r="J122"/>
  <c r="J97"/>
  <c i="6" r="P123"/>
  <c r="P122"/>
  <c i="1" r="AU99"/>
  <c i="5" r="BK122"/>
  <c r="J122"/>
  <c r="J97"/>
  <c i="4" r="T122"/>
  <c r="T121"/>
  <c i="3" r="P122"/>
  <c r="P121"/>
  <c i="1" r="AU96"/>
  <c i="3" r="BK122"/>
  <c r="BK121"/>
  <c r="J121"/>
  <c r="J96"/>
  <c i="12" r="BK239"/>
  <c r="J239"/>
  <c r="J103"/>
  <c i="5" r="J123"/>
  <c r="J98"/>
  <c i="6" r="BK123"/>
  <c r="J123"/>
  <c r="J97"/>
  <c i="7" r="J123"/>
  <c r="J98"/>
  <c i="8" r="J123"/>
  <c r="J98"/>
  <c i="10" r="BK119"/>
  <c r="J119"/>
  <c r="J97"/>
  <c i="13" r="J120"/>
  <c r="J97"/>
  <c i="3" r="J123"/>
  <c r="J98"/>
  <c i="9" r="J118"/>
  <c r="J97"/>
  <c i="2" r="BK126"/>
  <c r="J126"/>
  <c r="J97"/>
  <c i="4" r="BK122"/>
  <c r="J122"/>
  <c r="J97"/>
  <c i="12" r="BK125"/>
  <c r="J125"/>
  <c r="J97"/>
  <c i="14" r="BK121"/>
  <c r="J121"/>
  <c r="J97"/>
  <c i="11" r="BK117"/>
  <c r="J117"/>
  <c i="8" r="J30"/>
  <c i="1" r="AG101"/>
  <c i="9" r="J30"/>
  <c i="1" r="AG102"/>
  <c r="BB94"/>
  <c r="W31"/>
  <c i="7" r="F33"/>
  <c i="1" r="AZ100"/>
  <c i="8" r="F33"/>
  <c i="1" r="AZ101"/>
  <c i="10" r="J33"/>
  <c i="1" r="AV103"/>
  <c r="AT103"/>
  <c i="12" r="J33"/>
  <c i="1" r="AV105"/>
  <c r="AT105"/>
  <c i="4" r="J33"/>
  <c i="1" r="AV97"/>
  <c r="AT97"/>
  <c i="2" r="J33"/>
  <c i="1" r="AV95"/>
  <c r="AT95"/>
  <c i="14" r="F33"/>
  <c i="1" r="AZ107"/>
  <c i="11" r="F33"/>
  <c i="1" r="AZ104"/>
  <c i="13" r="J30"/>
  <c i="1" r="AG106"/>
  <c i="6" r="J33"/>
  <c i="1" r="AV99"/>
  <c r="AT99"/>
  <c i="9" r="J33"/>
  <c i="1" r="AV102"/>
  <c r="AT102"/>
  <c i="13" r="J33"/>
  <c i="1" r="AV106"/>
  <c r="AT106"/>
  <c i="3" r="J33"/>
  <c i="1" r="AV96"/>
  <c r="AT96"/>
  <c i="7" r="J33"/>
  <c i="1" r="AV100"/>
  <c r="AT100"/>
  <c i="9" r="F33"/>
  <c i="1" r="AZ102"/>
  <c r="BC94"/>
  <c r="W32"/>
  <c i="4" r="F33"/>
  <c i="1" r="AZ97"/>
  <c i="5" r="F33"/>
  <c i="1" r="AZ98"/>
  <c i="8" r="J33"/>
  <c i="1" r="AV101"/>
  <c r="AT101"/>
  <c i="12" r="F33"/>
  <c i="1" r="AZ105"/>
  <c i="11" r="J30"/>
  <c i="1" r="AG104"/>
  <c i="2" r="F33"/>
  <c i="1" r="AZ95"/>
  <c i="11" r="J33"/>
  <c i="1" r="AV104"/>
  <c r="AT104"/>
  <c i="14" r="J33"/>
  <c i="1" r="AV107"/>
  <c r="AT107"/>
  <c r="BA94"/>
  <c r="W30"/>
  <c r="BD94"/>
  <c r="W33"/>
  <c i="5" r="J33"/>
  <c i="1" r="AV98"/>
  <c r="AT98"/>
  <c i="3" r="F33"/>
  <c i="1" r="AZ96"/>
  <c i="6" r="F33"/>
  <c i="1" r="AZ99"/>
  <c i="10" r="F33"/>
  <c i="1" r="AZ103"/>
  <c i="13" r="F33"/>
  <c i="1" r="AZ106"/>
  <c i="8" l="1" r="J39"/>
  <c i="13" r="J39"/>
  <c i="11" r="J39"/>
  <c i="9" r="J39"/>
  <c i="5" r="BK121"/>
  <c r="J121"/>
  <c i="8" r="J96"/>
  <c i="10" r="BK118"/>
  <c r="J118"/>
  <c i="11" r="J96"/>
  <c i="12" r="BK124"/>
  <c r="J124"/>
  <c i="13" r="J96"/>
  <c i="2" r="BK125"/>
  <c r="J125"/>
  <c i="3" r="J122"/>
  <c r="J97"/>
  <c i="4" r="BK121"/>
  <c r="J121"/>
  <c i="6" r="BK122"/>
  <c r="J122"/>
  <c r="J96"/>
  <c i="8" r="J122"/>
  <c r="J97"/>
  <c i="14" r="BK120"/>
  <c r="J120"/>
  <c r="J96"/>
  <c i="7" r="BK121"/>
  <c r="J121"/>
  <c i="1" r="AN101"/>
  <c r="AN102"/>
  <c r="AN106"/>
  <c r="AN104"/>
  <c r="AZ94"/>
  <c r="W29"/>
  <c i="5" r="J30"/>
  <c i="1" r="AG98"/>
  <c r="AN98"/>
  <c i="12" r="J30"/>
  <c i="1" r="AG105"/>
  <c r="AN105"/>
  <c i="3" r="J30"/>
  <c i="1" r="AG96"/>
  <c r="AN96"/>
  <c r="AY94"/>
  <c r="AU94"/>
  <c i="2" r="J30"/>
  <c i="1" r="AG95"/>
  <c r="AN95"/>
  <c i="4" r="J30"/>
  <c i="1" r="AG97"/>
  <c r="AN97"/>
  <c r="AX94"/>
  <c i="7" r="J30"/>
  <c i="1" r="AG100"/>
  <c r="AN100"/>
  <c i="10" r="J30"/>
  <c i="1" r="AG103"/>
  <c r="AN103"/>
  <c r="AW94"/>
  <c r="AK30"/>
  <c i="4" l="1" r="J39"/>
  <c r="J96"/>
  <c i="5" r="J39"/>
  <c r="J96"/>
  <c i="7" r="J96"/>
  <c i="10" r="J96"/>
  <c i="2" r="J39"/>
  <c r="J96"/>
  <c i="3" r="J39"/>
  <c i="7" r="J39"/>
  <c i="12" r="J96"/>
  <c i="10" r="J39"/>
  <c i="12" r="J39"/>
  <c i="6" r="J30"/>
  <c i="1" r="AG99"/>
  <c r="AN99"/>
  <c i="14" r="J30"/>
  <c i="1" r="AG107"/>
  <c r="AN107"/>
  <c r="AV94"/>
  <c r="AK29"/>
  <c i="6" l="1" r="J39"/>
  <c i="14" r="J39"/>
  <c i="1" r="AG94"/>
  <c r="AT94"/>
  <c l="1" r="AN94"/>
  <c r="AK26"/>
  <c r="AK35"/>
</calcChain>
</file>

<file path=xl/sharedStrings.xml><?xml version="1.0" encoding="utf-8"?>
<sst xmlns="http://schemas.openxmlformats.org/spreadsheetml/2006/main">
  <si>
    <t>Export Komplet</t>
  </si>
  <si>
    <t/>
  </si>
  <si>
    <t>2.0</t>
  </si>
  <si>
    <t>ZAMOK</t>
  </si>
  <si>
    <t>False</t>
  </si>
  <si>
    <t>{ff84318a-765e-453b-a770-c87397f8414a}</t>
  </si>
  <si>
    <t>0,01</t>
  </si>
  <si>
    <t>21</t>
  </si>
  <si>
    <t>15</t>
  </si>
  <si>
    <t>REKAPITULACE STAVBY</t>
  </si>
  <si>
    <t xml:space="preserve">v ---  níže se nacházejí doplnkové a pomocné údaje k sestavám  --- v</t>
  </si>
  <si>
    <t>Návod na vyplnění</t>
  </si>
  <si>
    <t>0,001</t>
  </si>
  <si>
    <t>Kód:</t>
  </si>
  <si>
    <t>822018</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</si>
  <si>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</si>
  <si>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</si>
  <si>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 xml:space="preserve">822018  Odstavná a parkovací plocha u lékárny v Rotavě</t>
  </si>
  <si>
    <t>KSO:</t>
  </si>
  <si>
    <t>822</t>
  </si>
  <si>
    <t>CC-CZ:</t>
  </si>
  <si>
    <t>2</t>
  </si>
  <si>
    <t>Místo:</t>
  </si>
  <si>
    <t>Rotava</t>
  </si>
  <si>
    <t>Datum:</t>
  </si>
  <si>
    <t>30. 6. 2019</t>
  </si>
  <si>
    <t>CZ-CPV:</t>
  </si>
  <si>
    <t>45000000-7</t>
  </si>
  <si>
    <t>CZ-CPA:</t>
  </si>
  <si>
    <t>42</t>
  </si>
  <si>
    <t>Zadavatel:</t>
  </si>
  <si>
    <t>IČ:</t>
  </si>
  <si>
    <t>Město Rotava</t>
  </si>
  <si>
    <t>DIČ:</t>
  </si>
  <si>
    <t>Uchazeč:</t>
  </si>
  <si>
    <t>Vyplň údaj</t>
  </si>
  <si>
    <t>Projektant:</t>
  </si>
  <si>
    <t>DSVA s.r.o.</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</si>
  <si>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</si>
  <si>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</si>
  <si>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</si>
  <si>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</si>
  <si>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</si>
  <si>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</si>
  <si>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</si>
  <si>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</si>
  <si>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</si>
  <si>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</si>
  <si>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</si>
  <si>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</si>
  <si>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</si>
  <si>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</si>
  <si>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</si>
  <si>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</si>
  <si>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</si>
  <si>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</si>
  <si>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</si>
  <si>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</si>
  <si>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</si>
  <si>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</si>
  <si>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</si>
  <si>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</si>
  <si>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</si>
  <si>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</si>
  <si>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</si>
  <si>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</si>
  <si>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</si>
  <si>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</si>
  <si>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</si>
  <si>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</si>
  <si>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</si>
  <si>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</si>
  <si>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</si>
  <si>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</si>
  <si>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</si>
  <si>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</si>
  <si>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</si>
  <si>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</si>
  <si>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</si>
  <si>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</si>
  <si>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</si>
  <si>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</si>
  <si>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</si>
  <si>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</si>
  <si>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</si>
  <si>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</si>
  <si>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t>
  </si>
  <si>
    <t>SO 101 Odstavná a parkovací plocha</t>
  </si>
  <si>
    <t>STA</t>
  </si>
  <si>
    <t>1</t>
  </si>
  <si>
    <t>{02422758-fb2c-45c6-a120-3294d3caca29}</t>
  </si>
  <si>
    <t>SO 301-1</t>
  </si>
  <si>
    <t>SO 301-1 Vodovodní přípojka</t>
  </si>
  <si>
    <t>{0bbecd09-f6e3-437b-9ce2-a2699bddaff3}</t>
  </si>
  <si>
    <t>SO 301-2</t>
  </si>
  <si>
    <t>SO 301-2 Stoka A</t>
  </si>
  <si>
    <t>{f2fb9805-90fc-4d21-8438-ee88c1378e20}</t>
  </si>
  <si>
    <t>SO 301-3</t>
  </si>
  <si>
    <t>SO 301-3 Stoka B</t>
  </si>
  <si>
    <t>{7dd11b1c-33e4-40f6-a051-f6a000e2935e}</t>
  </si>
  <si>
    <t>SO 301-4</t>
  </si>
  <si>
    <t>SO 301-4 Stoka C</t>
  </si>
  <si>
    <t>{f199b255-ee47-4351-8a33-7c26e87e044c}</t>
  </si>
  <si>
    <t>SO 301-5</t>
  </si>
  <si>
    <t>SO 301-5 Stoka D</t>
  </si>
  <si>
    <t>{228cd571-8aba-4435-9cda-0fb98bdf9943}</t>
  </si>
  <si>
    <t>SO 301-6</t>
  </si>
  <si>
    <t>SO 301-6 Splašková přípojka</t>
  </si>
  <si>
    <t>{029d76f2-c037-4ed0-949c-39b838ec88aa}</t>
  </si>
  <si>
    <t>SO 431</t>
  </si>
  <si>
    <t>SO 431 Veřejné osvětlení</t>
  </si>
  <si>
    <t>{79170299-82cd-47de-9c8b-f3114a7dc24e}</t>
  </si>
  <si>
    <t>SO 461A</t>
  </si>
  <si>
    <t xml:space="preserve">SO 461A  Přeložka sdělovacího vedení CETIN - přeložka sloupu s kabelem do země-Policie ČR</t>
  </si>
  <si>
    <t>{ca57d2bf-014b-4c5e-bec7-5e3b4c55f220}</t>
  </si>
  <si>
    <t>SO 461B</t>
  </si>
  <si>
    <t>SO 461B Přeložka sdělovacího vedení CETIN - přeložka podzemního kabelu u parkoviště</t>
  </si>
  <si>
    <t>{0951d437-f365-47e1-a42b-62b52731c62e}</t>
  </si>
  <si>
    <t>SO 701</t>
  </si>
  <si>
    <t>SO 701 Přístřešek pro popelnice</t>
  </si>
  <si>
    <t>{3916712a-6686-4116-9133-e686004b80ac}</t>
  </si>
  <si>
    <t>SO 801</t>
  </si>
  <si>
    <t>SO 801 Sadové úpravy</t>
  </si>
  <si>
    <t>{71a44ff2-69a7-4ef3-a634-fb41a16175a7}</t>
  </si>
  <si>
    <t>VRN</t>
  </si>
  <si>
    <t>VRN Vedlejší rozpočtové náklady</t>
  </si>
  <si>
    <t>{aa771eaf-9051-4e90-9560-89a1a1f2c13e}</t>
  </si>
  <si>
    <t>KRYCÍ LIST SOUPISU PRACÍ</t>
  </si>
  <si>
    <t>Objekt:</t>
  </si>
  <si>
    <t>SO 101 - SO 101 Odstavná a parkovací plocha</t>
  </si>
  <si>
    <t>REKAPITULACE ČLENĚNÍ SOUPISU PRACÍ</t>
  </si>
  <si>
    <t>Kód dílu - Popis</t>
  </si>
  <si>
    <t>Cena celkem [CZK]</t>
  </si>
  <si>
    <t>Náklady ze soupisu prací</t>
  </si>
  <si>
    <t>-1</t>
  </si>
  <si>
    <t>HSV - Práce a dodávky HSV</t>
  </si>
  <si>
    <t xml:space="preserve">    1 - Zemní práce, bourání</t>
  </si>
  <si>
    <t xml:space="preserve">    2 - Zakládání</t>
  </si>
  <si>
    <t xml:space="preserve">    3 - Svislé a kompletní konstrukce</t>
  </si>
  <si>
    <t xml:space="preserve">    4 - Vodorovné konstrukce</t>
  </si>
  <si>
    <t xml:space="preserve">    5 - Komunikace pozemní</t>
  </si>
  <si>
    <t xml:space="preserve">    9 - Ostatní konstrukce a práce</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</si>
  <si>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</si>
  <si>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</si>
  <si>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</si>
  <si>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</si>
  <si>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</si>
  <si>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</si>
  <si>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</si>
  <si>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</si>
  <si>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</si>
  <si>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</si>
  <si>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</si>
  <si>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</si>
  <si>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</si>
  <si>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</si>
  <si>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</si>
  <si>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</si>
  <si>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</si>
  <si>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</si>
  <si>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 bourání</t>
  </si>
  <si>
    <t>K</t>
  </si>
  <si>
    <t>111201101</t>
  </si>
  <si>
    <t>Odstranění křovin a stromů průměru kmene do 100 mm i s kořeny z celkové plochy do 1000 m2</t>
  </si>
  <si>
    <t>m2</t>
  </si>
  <si>
    <t>4</t>
  </si>
  <si>
    <t>-372429210</t>
  </si>
  <si>
    <t>P</t>
  </si>
  <si>
    <t>Poznámka k položce:_x000d_
včetně naložení</t>
  </si>
  <si>
    <t>997002511</t>
  </si>
  <si>
    <t>Vodorovné přemístění křovin, větví, kmenů a pařezů stromů do 500 m</t>
  </si>
  <si>
    <t>t</t>
  </si>
  <si>
    <t>-1784784245</t>
  </si>
  <si>
    <t>Poznámka k položce:_x000d_
vodorovné přemístění pokácených větví, stromů, křovin a pařezů do 500 m, na okraj staveniště, kde bude přistaven valník investora, na který se dřevní hmota naloží a odvoz a likvidaci si zajistí investor sám, práce včetně naložení na valník_x000d_
včetně event. nutného čištění znečištěné komunikace při přemístění a nakládání</t>
  </si>
  <si>
    <t>VV</t>
  </si>
  <si>
    <t>10</t>
  </si>
  <si>
    <t>3</t>
  </si>
  <si>
    <t>112101101</t>
  </si>
  <si>
    <t>Odstranění stromů listnatých průměru kmene do 300 mm</t>
  </si>
  <si>
    <t>kus</t>
  </si>
  <si>
    <t>1089987614</t>
  </si>
  <si>
    <t>Poznámka k položce:_x000d_
bříza s naložením, včetně rozřezání kmene na špalky včetně odvětvení _x000d_
odklízení včetně nutného čištění komunikací</t>
  </si>
  <si>
    <t>112101122</t>
  </si>
  <si>
    <t>Odstranění stromů jehličnatých průměru kmene do 500 mm</t>
  </si>
  <si>
    <t>-2085466557</t>
  </si>
  <si>
    <t>Poznámka k položce:_x000d_
2 x borovice, 3 x smrk, s naložením, s naložením, včetně rozřezání kmene na špalky včetně odvětvení _x000d_
odklízení včetně nutného čištění komunikací</t>
  </si>
  <si>
    <t>5</t>
  </si>
  <si>
    <t>112201103</t>
  </si>
  <si>
    <t>Odstranění pařezů D do 700 mm</t>
  </si>
  <si>
    <t>-1739937465</t>
  </si>
  <si>
    <t xml:space="preserve">Poznámka k položce:_x000d_
vytrhání, průměr pařezu měřen níže než průměr kmene, s naložením, včetně rozřezání_x000d_
_x000d_
</t>
  </si>
  <si>
    <t>6</t>
  </si>
  <si>
    <t>113151111</t>
  </si>
  <si>
    <t>Rozebrání zpevněných ploch ze silničních dílců</t>
  </si>
  <si>
    <t>-592653290</t>
  </si>
  <si>
    <t>Poznámka k položce:_x000d_
očištění, naložení a složení ve skladu investora, přesun panelů je součástí položky č. 84 Přesun hmot v poznámce textové části</t>
  </si>
  <si>
    <t>360</t>
  </si>
  <si>
    <t>Součet</t>
  </si>
  <si>
    <t>7</t>
  </si>
  <si>
    <t>113154263</t>
  </si>
  <si>
    <t xml:space="preserve">Frézování živičného krytu tl 50 mm  s překážkami v trase</t>
  </si>
  <si>
    <t>1103229033</t>
  </si>
  <si>
    <t>Poznámka k položce:_x000d_
včetně přesunu frezované do skladu invetsora do 5 km, včetně složení</t>
  </si>
  <si>
    <t>8</t>
  </si>
  <si>
    <t>174201101</t>
  </si>
  <si>
    <t>Zásyp jam po pařezech sypaninou bez zhutnění</t>
  </si>
  <si>
    <t>m3</t>
  </si>
  <si>
    <t>672013451</t>
  </si>
  <si>
    <t>Poznámka k položce:_x000d_
zásyp jam po pařezech, použití stáv. vhodného výkopku</t>
  </si>
  <si>
    <t>9</t>
  </si>
  <si>
    <t>113107342</t>
  </si>
  <si>
    <t>Odstranění podkladu živičného tl 100 mm strojně</t>
  </si>
  <si>
    <t>213143486</t>
  </si>
  <si>
    <t>180"tl. 120 mm</t>
  </si>
  <si>
    <t>80 "tl. 80</t>
  </si>
  <si>
    <t>80"R material</t>
  </si>
  <si>
    <t>20"okolo přístřešku</t>
  </si>
  <si>
    <t>113106134</t>
  </si>
  <si>
    <t>Rozebrání dlažeb ze zámkových dlaždic komunikací pro pěší strojně pl do 50 m2</t>
  </si>
  <si>
    <t>1951065934</t>
  </si>
  <si>
    <t>Poznámka k položce:_x000d_
včetně dopravy do skaldu investora do 5 km</t>
  </si>
  <si>
    <t>185</t>
  </si>
  <si>
    <t>11</t>
  </si>
  <si>
    <t>979054451</t>
  </si>
  <si>
    <t>Očištění vybouraných zámkových dlaždic s původním spárováním z kameniva těženého</t>
  </si>
  <si>
    <t>565017601</t>
  </si>
  <si>
    <t>Poznámka k položce:_x000d_
včetně paletování a odvoz do skladu investora</t>
  </si>
  <si>
    <t>12</t>
  </si>
  <si>
    <t>919735112</t>
  </si>
  <si>
    <t>Řezání stávajícího živičného krytu hl do 100 mm</t>
  </si>
  <si>
    <t>m</t>
  </si>
  <si>
    <t>1865850012</t>
  </si>
  <si>
    <t>45</t>
  </si>
  <si>
    <t>13</t>
  </si>
  <si>
    <t>113201112</t>
  </si>
  <si>
    <t>Vytrhání obrub silničních ležatých</t>
  </si>
  <si>
    <t>-987046437</t>
  </si>
  <si>
    <t>Poznámka k položce:_x000d_
včetně očištěných kamenných a ponechání na stavbě</t>
  </si>
  <si>
    <t>10 "betonové</t>
  </si>
  <si>
    <t>95"kamenné</t>
  </si>
  <si>
    <t>14</t>
  </si>
  <si>
    <t>121101102</t>
  </si>
  <si>
    <t>Sejmutí ornice s přemístěním na vzdálenost do 100 m</t>
  </si>
  <si>
    <t>-1623681824</t>
  </si>
  <si>
    <t>1345*0,10 "celá plocha staveniště</t>
  </si>
  <si>
    <t>122301102</t>
  </si>
  <si>
    <t>Odkopávky a prokopávky nezapažené v hornině tř. 4 objem do 1000 m3</t>
  </si>
  <si>
    <t>-2126060335</t>
  </si>
  <si>
    <t>869 "osa B</t>
  </si>
  <si>
    <t>256 "osa A</t>
  </si>
  <si>
    <t>16</t>
  </si>
  <si>
    <t>122301109</t>
  </si>
  <si>
    <t>Příplatek za lepivost u odkopávek nezapažených v hornině tř. 4</t>
  </si>
  <si>
    <t>-1583366263</t>
  </si>
  <si>
    <t>17</t>
  </si>
  <si>
    <t>132301201</t>
  </si>
  <si>
    <t>Hloubení rýh š do 2000 mm v hornině tř. 4 objemu do 100 m3</t>
  </si>
  <si>
    <t>-912233846</t>
  </si>
  <si>
    <t>150*0,4*0,4</t>
  </si>
  <si>
    <t>18</t>
  </si>
  <si>
    <t>132201209</t>
  </si>
  <si>
    <t>Příplatek za lepivost k hloubení rýh š do 2000 mm v hornině tř. 3</t>
  </si>
  <si>
    <t>-608412700</t>
  </si>
  <si>
    <t>19</t>
  </si>
  <si>
    <t>161101101</t>
  </si>
  <si>
    <t>Svislé přemístění výkopku z horniny tř. 1 až 4 hl výkopu do 2,5 m</t>
  </si>
  <si>
    <t>5500604</t>
  </si>
  <si>
    <t>20</t>
  </si>
  <si>
    <t>162701105</t>
  </si>
  <si>
    <t>Vodorovné přemístění do 10000 m výkopku/sypaniny z horniny tř. 1 až 4</t>
  </si>
  <si>
    <t>-1953176398</t>
  </si>
  <si>
    <t>1125+24"výkopek</t>
  </si>
  <si>
    <t>134 "stáv. ornice</t>
  </si>
  <si>
    <t>162701109</t>
  </si>
  <si>
    <t>Příplatek k vodorovnému přemístění výkopku/sypaniny z horniny tř. 1 až 4 ZKD 1000 m přes 10000 m</t>
  </si>
  <si>
    <t>185273288</t>
  </si>
  <si>
    <t>1283*20</t>
  </si>
  <si>
    <t>22</t>
  </si>
  <si>
    <t>174101101</t>
  </si>
  <si>
    <t>Zásyp jam, šachet rýh nebo kolem objektů sypaninou se zhutněním</t>
  </si>
  <si>
    <t>1498342780</t>
  </si>
  <si>
    <t>0,8*0,5*7,2 "přípojky UV</t>
  </si>
  <si>
    <t>(1,2*1,2-3,14*0,3*0,3)*1*3 "UV</t>
  </si>
  <si>
    <t>23</t>
  </si>
  <si>
    <t>171101102</t>
  </si>
  <si>
    <t>Uložení sypaniny z hornin soudržných do násypů zhutněných na 96 % PS</t>
  </si>
  <si>
    <t>-669799651</t>
  </si>
  <si>
    <t>650*0,4*0,4 "dosypy za obrubami</t>
  </si>
  <si>
    <t>24</t>
  </si>
  <si>
    <t>M</t>
  </si>
  <si>
    <t>58331200</t>
  </si>
  <si>
    <t>štěrkopísek netříděný zásypový materiál</t>
  </si>
  <si>
    <t>1005914292</t>
  </si>
  <si>
    <t>Poznámka k položce:_x000d_
nákup,doprava, naložení a složení</t>
  </si>
  <si>
    <t>104*2,1</t>
  </si>
  <si>
    <t>25</t>
  </si>
  <si>
    <t>182301122</t>
  </si>
  <si>
    <t>Rozprostření ornice pl do 500 m2 ve svahu přes 1:5 tl vrstvy do 150 mm</t>
  </si>
  <si>
    <t>1795290513</t>
  </si>
  <si>
    <t>26</t>
  </si>
  <si>
    <t>181301101</t>
  </si>
  <si>
    <t>Rozprostření ornice tl vrstvy do 100 mm pl do 500 m2 v rovině nebo ve svahu do 1:5</t>
  </si>
  <si>
    <t>324132066</t>
  </si>
  <si>
    <t>27</t>
  </si>
  <si>
    <t>181411131</t>
  </si>
  <si>
    <t>Založení parkového trávníku výsevem plochy v rovině a ve svahu do 1:5</t>
  </si>
  <si>
    <t>-1175946712</t>
  </si>
  <si>
    <t>28</t>
  </si>
  <si>
    <t>181411132</t>
  </si>
  <si>
    <t>Založení parkového trávníku výsevem plochy do 1000 m2 ve svahu do 1:2</t>
  </si>
  <si>
    <t>140065655</t>
  </si>
  <si>
    <t>29</t>
  </si>
  <si>
    <t>00572410</t>
  </si>
  <si>
    <t>osivo směs travní parková</t>
  </si>
  <si>
    <t>kg</t>
  </si>
  <si>
    <t>-1208700258</t>
  </si>
  <si>
    <t>Poznámka k položce:_x000d_
3kg/100m2</t>
  </si>
  <si>
    <t>510/100*3</t>
  </si>
  <si>
    <t>30</t>
  </si>
  <si>
    <t>181951102</t>
  </si>
  <si>
    <t>Úprava pláně v hornině tř. 1 až 4 se zhutněním</t>
  </si>
  <si>
    <t>1801503880</t>
  </si>
  <si>
    <t>1800</t>
  </si>
  <si>
    <t>Zakládání</t>
  </si>
  <si>
    <t>31</t>
  </si>
  <si>
    <t>212752212</t>
  </si>
  <si>
    <t>Trativod z drenážních trubek plastových flexibilních D do 100 mm včetně lože otevřený výkop</t>
  </si>
  <si>
    <t>300736660</t>
  </si>
  <si>
    <t xml:space="preserve">Poznámka k položce:_x000d_
montáž vč. dodávky_x000d_
vč. HKD 16/32_x000d_
vč. odboček, napojení do dřenážních šachet a do dešťové kanalizace </t>
  </si>
  <si>
    <t>150</t>
  </si>
  <si>
    <t>32</t>
  </si>
  <si>
    <t>211971121</t>
  </si>
  <si>
    <t>Zřízení opláštění žeber nebo trativodů geotextilií v rýze nebo zářezu sklonu přes 1:2 š do 2,5 m</t>
  </si>
  <si>
    <t>1567333809</t>
  </si>
  <si>
    <t>(2*0,3+2*0,4)*150</t>
  </si>
  <si>
    <t>33</t>
  </si>
  <si>
    <t>69311068</t>
  </si>
  <si>
    <t>geotextilie netkaná PP 300g/m2</t>
  </si>
  <si>
    <t>1619516145</t>
  </si>
  <si>
    <t>Poznámka k položce:_x000d_
včetně přesahů a prořezu</t>
  </si>
  <si>
    <t>210*1,15</t>
  </si>
  <si>
    <t>Svislé a kompletní konstrukce</t>
  </si>
  <si>
    <t>34</t>
  </si>
  <si>
    <t>338171111r</t>
  </si>
  <si>
    <t>Osazování sloupků a vzpěr plotových ocelových v 2,00 m</t>
  </si>
  <si>
    <t>955792758</t>
  </si>
  <si>
    <t>4 "sloupky plotu (p.p.č. 1611/147)</t>
  </si>
  <si>
    <t>35</t>
  </si>
  <si>
    <t>55342251</t>
  </si>
  <si>
    <t>sloupek plotový průběžný Pz a komaxitové 1750/38x1,5mm</t>
  </si>
  <si>
    <t>1272810464</t>
  </si>
  <si>
    <t>36</t>
  </si>
  <si>
    <t>348401130</t>
  </si>
  <si>
    <t>Osazení oplocení ze strojového pletiva s napínacími dráty výšky do 2,0 m do 15° sklonu svahu</t>
  </si>
  <si>
    <t>1688070055</t>
  </si>
  <si>
    <t>15 " plot (p.p.č. 1611/147)</t>
  </si>
  <si>
    <t>37</t>
  </si>
  <si>
    <t>31324768</t>
  </si>
  <si>
    <t>pletivo drátěné se čtvercovými oky zapletené Pz</t>
  </si>
  <si>
    <t>-613061273</t>
  </si>
  <si>
    <t>38</t>
  </si>
  <si>
    <t>15619200</t>
  </si>
  <si>
    <t>drát poplastovaný kruhový vázací 1,1/1,5mm</t>
  </si>
  <si>
    <t>-2109054791</t>
  </si>
  <si>
    <t>3*15"napínací drát plotu (p.p.č. 1611/147)</t>
  </si>
  <si>
    <t>Vodorovné konstrukce</t>
  </si>
  <si>
    <t>39</t>
  </si>
  <si>
    <t>451573111</t>
  </si>
  <si>
    <t>Lože pod potrubí otevřený výkop ze štěrkopísku</t>
  </si>
  <si>
    <t>-194851953</t>
  </si>
  <si>
    <t>0,8*0,1*7,2 "přípojky UV</t>
  </si>
  <si>
    <t>Komunikace pozemní</t>
  </si>
  <si>
    <t>40</t>
  </si>
  <si>
    <t>577134121</t>
  </si>
  <si>
    <t>Asfaltový beton vrstva obrusná ACO 11 + (ABS) tř. I tl 40 mm z nemodifikovaného asfaltu</t>
  </si>
  <si>
    <t>-1679465900</t>
  </si>
  <si>
    <t>1450 "vozovka</t>
  </si>
  <si>
    <t>24 "pracovní spára obruby</t>
  </si>
  <si>
    <t>41</t>
  </si>
  <si>
    <t>573231107</t>
  </si>
  <si>
    <t>Postřik živičný spojovací ze silniční emulze v množství 0,40 kg/m2</t>
  </si>
  <si>
    <t>1324057412</t>
  </si>
  <si>
    <t>1474</t>
  </si>
  <si>
    <t>565155121</t>
  </si>
  <si>
    <t>Asfaltový beton vrstva podkladní ACP 16 +(obalované kamenivo OKS) tl 70 mm</t>
  </si>
  <si>
    <t>-1719691128</t>
  </si>
  <si>
    <t>Poznámka k položce:_x000d_
ACP 16+</t>
  </si>
  <si>
    <t>43</t>
  </si>
  <si>
    <t>573111113</t>
  </si>
  <si>
    <t>Postřik živičný infiltrační s posypem z asfaltu množství 1,5 kg/m2</t>
  </si>
  <si>
    <t>-796819958</t>
  </si>
  <si>
    <t>44</t>
  </si>
  <si>
    <t>567122111</t>
  </si>
  <si>
    <t>Podklad ze směsi stmelené cementem SC C 8/10 (KSC I) tl 120 mm</t>
  </si>
  <si>
    <t>1564430324</t>
  </si>
  <si>
    <t>1500*1,15</t>
  </si>
  <si>
    <t>564851111-1</t>
  </si>
  <si>
    <t>Podklad ze štěrkodrtě ŠD tl 150 mm - ŠDb 0/45</t>
  </si>
  <si>
    <t>-1837535459</t>
  </si>
  <si>
    <t>1725*1,15</t>
  </si>
  <si>
    <t>46</t>
  </si>
  <si>
    <t>564831111-2</t>
  </si>
  <si>
    <t>Podklad ze štěrkodrtě ŠD tl 100 mm - ŠDb 0/63 sanace vozovka</t>
  </si>
  <si>
    <t>1984212920</t>
  </si>
  <si>
    <t>1984</t>
  </si>
  <si>
    <t>47</t>
  </si>
  <si>
    <t>564731111</t>
  </si>
  <si>
    <t>Podklad z kameniva hrubého drceného vel. 32-63 mm tl 100 mm sanace</t>
  </si>
  <si>
    <t>-560949458</t>
  </si>
  <si>
    <t>1985</t>
  </si>
  <si>
    <t>48</t>
  </si>
  <si>
    <t>564751111</t>
  </si>
  <si>
    <t xml:space="preserve">Podklad z kameniva hrubého drceného vel. 32-63 mm tl 150 mm sanace </t>
  </si>
  <si>
    <t>-1822542600</t>
  </si>
  <si>
    <t>49</t>
  </si>
  <si>
    <t>596212212</t>
  </si>
  <si>
    <t>Kladení zámkové dlažby pozemních komunikací tl 80 mm skupiny A pl do 300 m2</t>
  </si>
  <si>
    <t>-112113925</t>
  </si>
  <si>
    <t>Poznámka k položce:_x000d_
návrh barevné dlažby barvy pískové, chodníkový přejezd barvy přírodní jako okolní chodníky, sjezdy, chodníkový přejezd, plocha u lékárny, pro sanitu, přejezd bude stejné barvy dlažby jako chodníky to jest musí ladit průběžná dlažba</t>
  </si>
  <si>
    <t>115"pochůzí a pojízdná plocha (přírodní+barevná)</t>
  </si>
  <si>
    <t>17"hmatová (chodníkové přejezdy)</t>
  </si>
  <si>
    <t>50</t>
  </si>
  <si>
    <t>59245030</t>
  </si>
  <si>
    <t>dlažba skladebná betonová 20x20x8 cm přírodní</t>
  </si>
  <si>
    <t>1003572849</t>
  </si>
  <si>
    <t>60*1,03 "pochůzí a pojízdná plocha</t>
  </si>
  <si>
    <t>51</t>
  </si>
  <si>
    <t>59245004</t>
  </si>
  <si>
    <t>dlažba skladebná betonová 20x20x8 cm barevná</t>
  </si>
  <si>
    <t>1577815917</t>
  </si>
  <si>
    <t>60*1,05 "pochůzí a pojízdná plocha</t>
  </si>
  <si>
    <t>52</t>
  </si>
  <si>
    <t>59245006-1</t>
  </si>
  <si>
    <t>dlažba skladebná betonová základní pro nevidomé 20 x 10 x 8 cm barevná</t>
  </si>
  <si>
    <t>375479180</t>
  </si>
  <si>
    <t>17 "hmatová (chodníkové přejezdy)</t>
  </si>
  <si>
    <t>53</t>
  </si>
  <si>
    <t>564851111</t>
  </si>
  <si>
    <t>Podklad ze štěrkodrtě ŠD tl 150 mm</t>
  </si>
  <si>
    <t>-1898316717</t>
  </si>
  <si>
    <t>132*1,2</t>
  </si>
  <si>
    <t>54</t>
  </si>
  <si>
    <t>564831111-31</t>
  </si>
  <si>
    <t>-546055750</t>
  </si>
  <si>
    <t>158*1,15</t>
  </si>
  <si>
    <t>55</t>
  </si>
  <si>
    <t>564731111-21</t>
  </si>
  <si>
    <t>1767025352</t>
  </si>
  <si>
    <t>181*1,1</t>
  </si>
  <si>
    <t>56</t>
  </si>
  <si>
    <t>564751111-33</t>
  </si>
  <si>
    <t>1443352353</t>
  </si>
  <si>
    <t>199</t>
  </si>
  <si>
    <t>57</t>
  </si>
  <si>
    <t>596211110</t>
  </si>
  <si>
    <t>Kladení zámkové dlažby komunikací pro pěší tl 60 mm skupiny A</t>
  </si>
  <si>
    <t>-470613942</t>
  </si>
  <si>
    <t>278</t>
  </si>
  <si>
    <t>58</t>
  </si>
  <si>
    <t>59245018</t>
  </si>
  <si>
    <t>dlažba skladebná betonová 20x10x6 cm přírodní</t>
  </si>
  <si>
    <t>723909828</t>
  </si>
  <si>
    <t>Poznámka k položce:_x000d_
uvažované ztratné (prořez) 3%</t>
  </si>
  <si>
    <t>262*1,03 "nový chodník</t>
  </si>
  <si>
    <t>59</t>
  </si>
  <si>
    <t>59245006</t>
  </si>
  <si>
    <t>dlažba skladebná betonová základní pro nevidomé 20 x 10 x 6 cm barevná</t>
  </si>
  <si>
    <t>1459476178</t>
  </si>
  <si>
    <t>8 "varovné+signální pásy (místo pro přecházení)</t>
  </si>
  <si>
    <t>60</t>
  </si>
  <si>
    <t>-1774445666</t>
  </si>
  <si>
    <t>278*1,1 "nový chodník</t>
  </si>
  <si>
    <t>61</t>
  </si>
  <si>
    <t>564831111-3</t>
  </si>
  <si>
    <t>35290009</t>
  </si>
  <si>
    <t>306</t>
  </si>
  <si>
    <t>62</t>
  </si>
  <si>
    <t>564731111-2</t>
  </si>
  <si>
    <t>1580655949</t>
  </si>
  <si>
    <t>63</t>
  </si>
  <si>
    <t>564751111-3</t>
  </si>
  <si>
    <t>-2112486467</t>
  </si>
  <si>
    <t>Ostatní konstrukce a práce</t>
  </si>
  <si>
    <t>64</t>
  </si>
  <si>
    <t>914511112</t>
  </si>
  <si>
    <t>Montáž sloupku dopravních značek s betonovým základem a patkou</t>
  </si>
  <si>
    <t>1268359973</t>
  </si>
  <si>
    <t>Poznámka k položce:_x000d_
vč. hliníkové patky a plastového víčka</t>
  </si>
  <si>
    <t>65</t>
  </si>
  <si>
    <t>40445225</t>
  </si>
  <si>
    <t>sloupek Zn pro dopravní značku D 60mm v 350mm</t>
  </si>
  <si>
    <t>1664741914</t>
  </si>
  <si>
    <t>66</t>
  </si>
  <si>
    <t>914111111</t>
  </si>
  <si>
    <t>Montáž svislé dopravní značky do velikosti 1 m2 objímkami na sloupek nebo konzolu</t>
  </si>
  <si>
    <t>186341108</t>
  </si>
  <si>
    <t>67</t>
  </si>
  <si>
    <t>40445522</t>
  </si>
  <si>
    <t>značka dopravní svislá retroreflexní fólie tř 1 FeZn-Al rám 1000x750mm</t>
  </si>
  <si>
    <t>934041350</t>
  </si>
  <si>
    <t>68</t>
  </si>
  <si>
    <t>915211112</t>
  </si>
  <si>
    <t>Vodorovné dopravní značení dělící čáry souvislé š 125 mm retroreflexní bílý plast</t>
  </si>
  <si>
    <t>597725013</t>
  </si>
  <si>
    <t>195"V10b/0,125</t>
  </si>
  <si>
    <t>69</t>
  </si>
  <si>
    <t>915321111</t>
  </si>
  <si>
    <t>Předformátované vodorovné dopravní značení symbol</t>
  </si>
  <si>
    <t>2044058589</t>
  </si>
  <si>
    <t>Poznámka k položce:_x000d_
nákup,doprava symbolu</t>
  </si>
  <si>
    <t>70</t>
  </si>
  <si>
    <t>915611111</t>
  </si>
  <si>
    <t>Předznačení vodorovného liniového značení</t>
  </si>
  <si>
    <t>1217510268</t>
  </si>
  <si>
    <t>195"V10a/0,125</t>
  </si>
  <si>
    <t>71</t>
  </si>
  <si>
    <t>916131213</t>
  </si>
  <si>
    <t>Osazení silničního obrubníku betonového stojatého s boční opěrou do lože z betonu prostého</t>
  </si>
  <si>
    <t>1634648867</t>
  </si>
  <si>
    <t>Poznámka k položce:_x000d_
vč. případného řezání</t>
  </si>
  <si>
    <t xml:space="preserve">365+10+95 "betonové  a kamenné stávající</t>
  </si>
  <si>
    <t>72</t>
  </si>
  <si>
    <t>59217028</t>
  </si>
  <si>
    <t>obrubník betonový silniční nájezdový 50x15x15 cm</t>
  </si>
  <si>
    <t>324675542</t>
  </si>
  <si>
    <t>73</t>
  </si>
  <si>
    <t>58380007</t>
  </si>
  <si>
    <t>obrubník kamenný žulový přímý 150x250mm</t>
  </si>
  <si>
    <t>-1296351862</t>
  </si>
  <si>
    <t>Poznámka k položce:_x000d_
Hmotnost: 104 kg/bm</t>
  </si>
  <si>
    <t>74</t>
  </si>
  <si>
    <t>LSV.100346</t>
  </si>
  <si>
    <t>SILNIČNÍ OBRUBNÍK, 1000x150x250 mm</t>
  </si>
  <si>
    <t>1389858933</t>
  </si>
  <si>
    <t>365*1,1</t>
  </si>
  <si>
    <t>75</t>
  </si>
  <si>
    <t>916331112</t>
  </si>
  <si>
    <t>Osazení zahradního obrubníku betonového do lože z betonu s boční opěrou</t>
  </si>
  <si>
    <t>-581170790</t>
  </si>
  <si>
    <t>195</t>
  </si>
  <si>
    <t>76</t>
  </si>
  <si>
    <t>59217036</t>
  </si>
  <si>
    <t>obrubník betonový parkový přírodní 50x8x25 cm</t>
  </si>
  <si>
    <t>665826740</t>
  </si>
  <si>
    <t>195*1,1</t>
  </si>
  <si>
    <t>77</t>
  </si>
  <si>
    <t>919726122.MTM</t>
  </si>
  <si>
    <t>Geotextilie výztužná netkaná měrná hmotnost 500 g/m2</t>
  </si>
  <si>
    <t>-423724778</t>
  </si>
  <si>
    <t>Poznámka k položce:_x000d_
nákup,doprava,zabudování, reserva pro neúnosná místa, geotextile bude chráněna pískovým ložem proti protržení kameniva</t>
  </si>
  <si>
    <t>830*1,1 "včetně přesahu</t>
  </si>
  <si>
    <t>78</t>
  </si>
  <si>
    <t>919732211</t>
  </si>
  <si>
    <t>Styčná spára napojení nového živičného povrchu na stávající za tepla š 15 mm hl 25 mm s prořezáním</t>
  </si>
  <si>
    <t>532585932</t>
  </si>
  <si>
    <t>79</t>
  </si>
  <si>
    <t>961041211</t>
  </si>
  <si>
    <t>Bourán základů z betonu prostého</t>
  </si>
  <si>
    <t>202927901</t>
  </si>
  <si>
    <t>0,3*0,5*15"podezdívka plotu (p.p.č. 1611/147)</t>
  </si>
  <si>
    <t>80</t>
  </si>
  <si>
    <t>966071721</t>
  </si>
  <si>
    <t>Bourání sloupků a vzpěr plotových ocelových do 2,5 m odřezáním</t>
  </si>
  <si>
    <t>-1931098957</t>
  </si>
  <si>
    <t>2+2 "sloupky+vzpěry plotu (p.p.č. 1611/147)</t>
  </si>
  <si>
    <t>81</t>
  </si>
  <si>
    <t>966071822</t>
  </si>
  <si>
    <t>Rozebrání oplocení z drátěného pletiva se čtvercovými oky výšky do 2,0 m</t>
  </si>
  <si>
    <t>-1980094819</t>
  </si>
  <si>
    <t>15 "plot (p.p.č. 1611/147)</t>
  </si>
  <si>
    <t>82</t>
  </si>
  <si>
    <t>966006132</t>
  </si>
  <si>
    <t>Odstranění značek dopravních nebo orientačních se sloupky s betonovými patkami</t>
  </si>
  <si>
    <t>656007175</t>
  </si>
  <si>
    <t>1 "výtyčka plynovodu</t>
  </si>
  <si>
    <t>83</t>
  </si>
  <si>
    <t>10364101</t>
  </si>
  <si>
    <t xml:space="preserve">zemina pro terénní úpravy -  ornice</t>
  </si>
  <si>
    <t>1395962422</t>
  </si>
  <si>
    <t>Poznámka k položce:_x000d_
nákup,doprava,složení, jedná se o ornici tříděnou, max. velikost zrna do 2,5 cm, zbavená všech_x000d_
kamenů a pevných částic, bude obsahovat min 20 % písku pro provzdušnění, dle tříd těžitelnosti se bude jednat o třídu 1</t>
  </si>
  <si>
    <t>997</t>
  </si>
  <si>
    <t>Přesun sutě</t>
  </si>
  <si>
    <t>84</t>
  </si>
  <si>
    <t>997002511-2</t>
  </si>
  <si>
    <t>Vodorovné přemístění suti a vybouraných hmot bez naložení ale se složením a urovnáním do 1 km</t>
  </si>
  <si>
    <t>1310052755</t>
  </si>
  <si>
    <t>Poznámka k položce:_x000d_
položka rovněž obsahuje přesun vybouraných panelů do 1 km do skladu investora</t>
  </si>
  <si>
    <t>85</t>
  </si>
  <si>
    <t>997221551</t>
  </si>
  <si>
    <t>Vodorovná doprava suti ze sypkých materiálů do 1 km</t>
  </si>
  <si>
    <t>-2145168225</t>
  </si>
  <si>
    <t>337</t>
  </si>
  <si>
    <t>86</t>
  </si>
  <si>
    <t>997221559</t>
  </si>
  <si>
    <t>Příplatek ZKD 1 km u vodorovné dopravy suti ze sypkých materiálů</t>
  </si>
  <si>
    <t>2002789927</t>
  </si>
  <si>
    <t>180*27 "předpokl. skládka vzd. 28 km</t>
  </si>
  <si>
    <t>87</t>
  </si>
  <si>
    <t>997221815</t>
  </si>
  <si>
    <t>Poplatek za uložení na skládce (skládkovné) stavebního odpadu betonového kód odpadu 170 101</t>
  </si>
  <si>
    <t>208127533</t>
  </si>
  <si>
    <t>120</t>
  </si>
  <si>
    <t>88</t>
  </si>
  <si>
    <t>997221845</t>
  </si>
  <si>
    <t>Poplatek za uložení na skládce (skládkovné) odpadu asfaltového bez dehtu kód odpadu 170 302</t>
  </si>
  <si>
    <t>-437274671</t>
  </si>
  <si>
    <t>89</t>
  </si>
  <si>
    <t>997221855</t>
  </si>
  <si>
    <t>Poplatek za uložení na skládce (skládkovné) zeminy a kameniva kód odpadu 170 504</t>
  </si>
  <si>
    <t>1548522280</t>
  </si>
  <si>
    <t xml:space="preserve">1283*1,9  "zemina </t>
  </si>
  <si>
    <t>998</t>
  </si>
  <si>
    <t>Přesun hmot</t>
  </si>
  <si>
    <t>90</t>
  </si>
  <si>
    <t>998225111</t>
  </si>
  <si>
    <t>Přesun hmot pro pozemní komunikace s krytem z kamene, monolitickým betonovým nebo živičným</t>
  </si>
  <si>
    <t>541501564</t>
  </si>
  <si>
    <t>SO 301-1 - SO 301-1 Vodovodní přípojka</t>
  </si>
  <si>
    <t>pan Stejskal</t>
  </si>
  <si>
    <t xml:space="preserve">    1 - Zemní práce</t>
  </si>
  <si>
    <t xml:space="preserve">    8 - Trubní vedení</t>
  </si>
  <si>
    <t>Zemní práce</t>
  </si>
  <si>
    <t>130001101</t>
  </si>
  <si>
    <t>Příplatek za ztížení vykopávky v blízkosti podzemního vedení</t>
  </si>
  <si>
    <t>-1744822442</t>
  </si>
  <si>
    <t>132201101</t>
  </si>
  <si>
    <t>Hloubení rýh š do 600 mm v hornině tř. 3 objemu do 100 m3</t>
  </si>
  <si>
    <t>-1509895532</t>
  </si>
  <si>
    <t>15,6*0,6*1,5</t>
  </si>
  <si>
    <t>151101101</t>
  </si>
  <si>
    <t>Zřízení příložného pažení a rozepření stěn rýh hl do 2 m</t>
  </si>
  <si>
    <t>1653815837</t>
  </si>
  <si>
    <t>15,6*1,5*2</t>
  </si>
  <si>
    <t>151101111</t>
  </si>
  <si>
    <t>Odstranění příložného pažení a rozepření stěn rýh hl do 2 m</t>
  </si>
  <si>
    <t>448953420</t>
  </si>
  <si>
    <t>-65193883</t>
  </si>
  <si>
    <t>309042739</t>
  </si>
  <si>
    <t>1981624862</t>
  </si>
  <si>
    <t>14,04*20</t>
  </si>
  <si>
    <t>171201201</t>
  </si>
  <si>
    <t>Uložení sypaniny na skládky</t>
  </si>
  <si>
    <t>-1421731709</t>
  </si>
  <si>
    <t>171201211</t>
  </si>
  <si>
    <t>Poplatek za uložení stavebního odpadu - zeminy a kameniva na skládce</t>
  </si>
  <si>
    <t>662898014</t>
  </si>
  <si>
    <t>14,04*2 'Přepočtené koeficientem množství</t>
  </si>
  <si>
    <t>597235797</t>
  </si>
  <si>
    <t>15,6*0,6*(1,5-0,1-0,4)</t>
  </si>
  <si>
    <t>-1187369654</t>
  </si>
  <si>
    <t>9,36*2 'Přepočtené koeficientem množství</t>
  </si>
  <si>
    <t>175111101</t>
  </si>
  <si>
    <t>Obsypání potrubí ručně sypaninou bez prohození sítem, uloženou do 3 m</t>
  </si>
  <si>
    <t>-1076526931</t>
  </si>
  <si>
    <t>15,6*0,6*0,4</t>
  </si>
  <si>
    <t>-299962373</t>
  </si>
  <si>
    <t>3,744*2 'Přepočtené koeficientem množství</t>
  </si>
  <si>
    <t>871291811</t>
  </si>
  <si>
    <t>Bourání stávajícího potrubí z polyetylenu D 140 mm</t>
  </si>
  <si>
    <t>-17218721</t>
  </si>
  <si>
    <t>Poznámka k položce:_x000d_
včetně likvidace na náklady zhotovitele</t>
  </si>
  <si>
    <t>451572111</t>
  </si>
  <si>
    <t>Lože pod potrubí otevřený výkop z kameniva drobného těženého</t>
  </si>
  <si>
    <t>-590970947</t>
  </si>
  <si>
    <t>15,6*0,6*0,1</t>
  </si>
  <si>
    <t>Trubní vedení</t>
  </si>
  <si>
    <t>871171211</t>
  </si>
  <si>
    <t>Montáž potrubí z PE100 SDR 11 otevřený výkop svařovaných elektrotvarovkou D 40 x 3,7 mm</t>
  </si>
  <si>
    <t>-405978595</t>
  </si>
  <si>
    <t>28613596</t>
  </si>
  <si>
    <t>potrubí dvouvrstvé PE100 s 10% signalizační vrstvou SDR 11 40x3,7</t>
  </si>
  <si>
    <t>-1585831328</t>
  </si>
  <si>
    <t>15,6*1,1 'Přepočtené koeficientem množství</t>
  </si>
  <si>
    <t>877211126</t>
  </si>
  <si>
    <t>Montáž elektro navrtávacích T-kusů ventil a 360° otočná odbočka na vodovodním potrubí z PE trub d 63/32</t>
  </si>
  <si>
    <t>-128561234</t>
  </si>
  <si>
    <t>28614070</t>
  </si>
  <si>
    <t>tvarovka T-kus navrtávací s ventilem, s odbočkou 360° D 63-32mm</t>
  </si>
  <si>
    <t>1847726883</t>
  </si>
  <si>
    <t>42291057</t>
  </si>
  <si>
    <t>souprava zemní pro navrtávací pas s kohoutem Rd 1,5m</t>
  </si>
  <si>
    <t>-210109417</t>
  </si>
  <si>
    <t>892233122</t>
  </si>
  <si>
    <t>Proplach a dezinfekce vodovodního potrubí DN od 40 do 70</t>
  </si>
  <si>
    <t>-1206792689</t>
  </si>
  <si>
    <t>892241111</t>
  </si>
  <si>
    <t>Tlaková zkouška vodou potrubí do 80</t>
  </si>
  <si>
    <t>-2024916995</t>
  </si>
  <si>
    <t>899121102</t>
  </si>
  <si>
    <t>Osazení poklopů plastových šoupátkových</t>
  </si>
  <si>
    <t>1371287357</t>
  </si>
  <si>
    <t>56230633</t>
  </si>
  <si>
    <t>poklop uliční šoupátkový kulatý plastový PA s litinovým víkem</t>
  </si>
  <si>
    <t>1508288053</t>
  </si>
  <si>
    <t>899721111</t>
  </si>
  <si>
    <t>Signalizační vodič DN do 150 mm na potrubí PVC</t>
  </si>
  <si>
    <t>1076169031</t>
  </si>
  <si>
    <t>899722113</t>
  </si>
  <si>
    <t>Krytí potrubí z plastů výstražnou fólií z PVC 34cm</t>
  </si>
  <si>
    <t>-1930482213</t>
  </si>
  <si>
    <t>-605439082</t>
  </si>
  <si>
    <t>SO 301-2 - SO 301-2 Stoka A</t>
  </si>
  <si>
    <t xml:space="preserve">      99 - Přesuny hmot </t>
  </si>
  <si>
    <t>1781518830</t>
  </si>
  <si>
    <t>1862818311</t>
  </si>
  <si>
    <t>52*0,6*1,5 "přípojky</t>
  </si>
  <si>
    <t>132201202</t>
  </si>
  <si>
    <t>Hloubení rýh š do 2000 mm v hornině tř. 3 objemu do 1000 m3</t>
  </si>
  <si>
    <t>2007186985</t>
  </si>
  <si>
    <t>69,8*0,8*1,9 "stoka A</t>
  </si>
  <si>
    <t>1712407308</t>
  </si>
  <si>
    <t>69,8*1,9*2</t>
  </si>
  <si>
    <t>52*1,5*2</t>
  </si>
  <si>
    <t>-1952675805</t>
  </si>
  <si>
    <t>266584002</t>
  </si>
  <si>
    <t>46,8+106,096</t>
  </si>
  <si>
    <t>-623592515</t>
  </si>
  <si>
    <t>799485456</t>
  </si>
  <si>
    <t>152,896*20</t>
  </si>
  <si>
    <t>2056824412</t>
  </si>
  <si>
    <t>1207989593</t>
  </si>
  <si>
    <t>152,896*2 'Přepočtené koeficientem množství</t>
  </si>
  <si>
    <t>-157790142</t>
  </si>
  <si>
    <t>52*0,6*(1,5-0,45-0,1) "přípojky</t>
  </si>
  <si>
    <t>69,8*0,8*(1,9-0,65-0,1) "stoka A</t>
  </si>
  <si>
    <t>190407652</t>
  </si>
  <si>
    <t>93,856*2 'Přepočtené koeficientem množství</t>
  </si>
  <si>
    <t>-2066849461</t>
  </si>
  <si>
    <t>52*0,6*0,45 "přípojky</t>
  </si>
  <si>
    <t>69,8*0,8*0,65 "stoka A</t>
  </si>
  <si>
    <t>-52*0,018</t>
  </si>
  <si>
    <t>-69,8*0,05</t>
  </si>
  <si>
    <t>1679561446</t>
  </si>
  <si>
    <t>45,91*2 'Přepočtené koeficientem množství</t>
  </si>
  <si>
    <t>-1671214634</t>
  </si>
  <si>
    <t>52*0,6*0,1 "přípojky</t>
  </si>
  <si>
    <t>69,8*0,8*0,1 "stoka A</t>
  </si>
  <si>
    <t>452112111</t>
  </si>
  <si>
    <t>Osazení betonových prstenců nebo rámů v do 100 mm</t>
  </si>
  <si>
    <t>-727431790</t>
  </si>
  <si>
    <t>59224176</t>
  </si>
  <si>
    <t>prstenec šachtový vyrovnávací betonový 625x120x80mm</t>
  </si>
  <si>
    <t>1180349284</t>
  </si>
  <si>
    <t>59224185</t>
  </si>
  <si>
    <t>prstenec šachtový vyrovnávací betonový 625x120x60mm</t>
  </si>
  <si>
    <t>-1780307830</t>
  </si>
  <si>
    <t>59224188</t>
  </si>
  <si>
    <t>prstenec šachtový vyrovnávací betonový 625x120x120mm</t>
  </si>
  <si>
    <t>242317502</t>
  </si>
  <si>
    <t>871260310</t>
  </si>
  <si>
    <t>Montáž kanalizačního potrubí hladkého plnostěnného SN 10 z polypropylenu DN 100</t>
  </si>
  <si>
    <t>-190464530</t>
  </si>
  <si>
    <t>28617001</t>
  </si>
  <si>
    <t>trubka kanalizační PP plnostěnná třívrstvá DN 100x1000 mm SN 10</t>
  </si>
  <si>
    <t>734659138</t>
  </si>
  <si>
    <t>871350410</t>
  </si>
  <si>
    <t>Montáž kanalizačního potrubí korugovaného SN 10 z polypropylenu do DN 200</t>
  </si>
  <si>
    <t>-1177919780</t>
  </si>
  <si>
    <t>ELM.05811</t>
  </si>
  <si>
    <t>Trubka kanalizační ULTRA-RIB 2 SN 10 150x3000 mm PP</t>
  </si>
  <si>
    <t>1886399704</t>
  </si>
  <si>
    <t>18*1,1 'Přepočtené koeficientem množství</t>
  </si>
  <si>
    <t>871360410</t>
  </si>
  <si>
    <t>Montáž kanalizačního potrubí korugovaného SN 10 z polypropylenu DN 250</t>
  </si>
  <si>
    <t>-1430474378</t>
  </si>
  <si>
    <t>ELM.05852</t>
  </si>
  <si>
    <t>Trubka kanalizační ULTRA-RIB 2 SN 10 250x5000 mm PP</t>
  </si>
  <si>
    <t>-1885041482</t>
  </si>
  <si>
    <t>13,636*1,1 'Přepočtené koeficientem množství</t>
  </si>
  <si>
    <t>877310410</t>
  </si>
  <si>
    <t>Montáž kolen na kanalizačním potrubí z PP trub korugovaných DN 150</t>
  </si>
  <si>
    <t>621246740</t>
  </si>
  <si>
    <t>ELM.05118</t>
  </si>
  <si>
    <t xml:space="preserve">Koleno kanalizační ULTRA-RIB 2  DN 150/45°</t>
  </si>
  <si>
    <t>861695107</t>
  </si>
  <si>
    <t>877360420</t>
  </si>
  <si>
    <t>Montáž odboček na kanalizačním potrubí z PP trub korugovaných DN 250</t>
  </si>
  <si>
    <t>-611546430</t>
  </si>
  <si>
    <t>ELM.05153</t>
  </si>
  <si>
    <t>Odbočka kanalizační na KG ULTRA-RIB2 DN250/160/45°</t>
  </si>
  <si>
    <t>1877453659</t>
  </si>
  <si>
    <t>892381111</t>
  </si>
  <si>
    <t>Tlaková zkouška těsnosti potrubí-zkouška do DN 300</t>
  </si>
  <si>
    <t>-1925910573</t>
  </si>
  <si>
    <t>20+52+70</t>
  </si>
  <si>
    <t>894138001</t>
  </si>
  <si>
    <t>Příplatek ZKD 0,60 m výšky vstupu na stokách</t>
  </si>
  <si>
    <t>-889169470</t>
  </si>
  <si>
    <t>899104112</t>
  </si>
  <si>
    <t>Osazení poklopů litinových nebo ocelových včetně rámů pro třídu zatížení D400, E600</t>
  </si>
  <si>
    <t>2141880377</t>
  </si>
  <si>
    <t>894411121</t>
  </si>
  <si>
    <t>Zřízení šachet kanalizačních z betonových dílců na potrubí DN nad 200 do 300 dno beton tř. C 25/30</t>
  </si>
  <si>
    <t>-262580321</t>
  </si>
  <si>
    <t>592243120</t>
  </si>
  <si>
    <t>kónus šachetní betonový kapsové plastové stupadlo 100x62,5x58 cm</t>
  </si>
  <si>
    <t>128</t>
  </si>
  <si>
    <t>-1332919109</t>
  </si>
  <si>
    <t>5,5045871559633*1,09 'Přepočtené koeficientem množství</t>
  </si>
  <si>
    <t>59224050</t>
  </si>
  <si>
    <t>skruž pro kanalizační šachty se zabudovanými stupadly 100 x 25 x 12 cm</t>
  </si>
  <si>
    <t>-149228921</t>
  </si>
  <si>
    <t>59224051</t>
  </si>
  <si>
    <t>skruž pro kanalizační šachty se zabudovanými stupadly 100 x 50 x 12 cm</t>
  </si>
  <si>
    <t>-362803276</t>
  </si>
  <si>
    <t>59224023</t>
  </si>
  <si>
    <t>dno betonové šachtové DN 200 TBZ-Q PERF200-685</t>
  </si>
  <si>
    <t>-1675018923</t>
  </si>
  <si>
    <t>592241899</t>
  </si>
  <si>
    <t>těsnění pro DN 1000 Q.1</t>
  </si>
  <si>
    <t>1971137164</t>
  </si>
  <si>
    <t>895941999</t>
  </si>
  <si>
    <t>Začištění spojů revizních šachet z vnější i vnitřní strany</t>
  </si>
  <si>
    <t>-1457169657</t>
  </si>
  <si>
    <t>55241402</t>
  </si>
  <si>
    <t xml:space="preserve">poklop šachtový s rámem DN600 třída D 400,  bez odvětrání</t>
  </si>
  <si>
    <t>1250500354</t>
  </si>
  <si>
    <t>-1486234362</t>
  </si>
  <si>
    <t>69,8+52</t>
  </si>
  <si>
    <t>IP 23</t>
  </si>
  <si>
    <t>prstenec betonový vyrovnávací TBW-Q 625/80/120</t>
  </si>
  <si>
    <t>-283324645</t>
  </si>
  <si>
    <t>Poznámka k položce:_x000d_
nové a stáv. šachty, velikost vyrovnávacího prstence dle aktuální potřeby</t>
  </si>
  <si>
    <t>899204112</t>
  </si>
  <si>
    <t>Osazení mříží litinových včetně rámů a košů na bahno pro třídu zatížení D400, E600</t>
  </si>
  <si>
    <t>-268763138</t>
  </si>
  <si>
    <t>592238760</t>
  </si>
  <si>
    <t>rám zabetonovaný DIN 19583-9 500/500 mm</t>
  </si>
  <si>
    <t>-554315437</t>
  </si>
  <si>
    <t>592238780</t>
  </si>
  <si>
    <t>mříž M1 D400 DIN 19583-13, 500/500 mm-pryžová</t>
  </si>
  <si>
    <t>-2085893818</t>
  </si>
  <si>
    <t>Poznámka k položce:_x000d_
bude použita pogumovaná mříž</t>
  </si>
  <si>
    <t>IP 26</t>
  </si>
  <si>
    <t>koš kulatý kalový A4 pozink. délka 600 mm</t>
  </si>
  <si>
    <t>-349847085</t>
  </si>
  <si>
    <t>BTL.0006307.URS</t>
  </si>
  <si>
    <t>skruž betonová pro uliční vpusť horní TBV-Q 450/295/5b, 45x29,5x5 cm</t>
  </si>
  <si>
    <t>-1381748547</t>
  </si>
  <si>
    <t>592238620</t>
  </si>
  <si>
    <t>skruž betonová pro uliční vpusť středová TBV-Q 450/295/6a 45x30x5 cm</t>
  </si>
  <si>
    <t>-656656061</t>
  </si>
  <si>
    <t>BTL.0006303.URS</t>
  </si>
  <si>
    <t>dno betonové pro uliční vpusť s výtokovým otvorem TBV-Q 450/330/1a 45x33x5 cm</t>
  </si>
  <si>
    <t>717499911</t>
  </si>
  <si>
    <t>935112111</t>
  </si>
  <si>
    <t>Osazení příkopového žlabu do betonu tl 100 mm z betonových tvárnic š 500 mm</t>
  </si>
  <si>
    <t>-196092096</t>
  </si>
  <si>
    <t>BET.ZLBC01</t>
  </si>
  <si>
    <t xml:space="preserve">žlab betonový dvouvrstvý  7/10 x 28 x 21</t>
  </si>
  <si>
    <t>-1838390608</t>
  </si>
  <si>
    <t>Poznámka k položce:_x000d_
doporučený best žlab II</t>
  </si>
  <si>
    <t>20*3</t>
  </si>
  <si>
    <t>592238780-1</t>
  </si>
  <si>
    <t>litinová mříž včetně rámu pro žlabovku 210/280 od výrobce</t>
  </si>
  <si>
    <t>-455345499</t>
  </si>
  <si>
    <t>Poznámka k položce:_x000d_
doporučený best mříž 210/280</t>
  </si>
  <si>
    <t>919413111</t>
  </si>
  <si>
    <t>Vtoková jímka z betonu vodonepropustného pro žlab včetně trouby DN 100/150</t>
  </si>
  <si>
    <t>-1174877680</t>
  </si>
  <si>
    <t>Poznámka k položce:_x000d_
jímka světlých rozměrů 210/280 hloubka 500 bez tlouštky stěny, tloučtka stěny min 150 mm, včetně zemních , zabetonované trouby 100 pro 1 x jímku a 100 i 150 pro druhou jímku, včetně montáže rámu a mříže, schema osazení dle výrobce, včetně bednění a odbednění</t>
  </si>
  <si>
    <t>99</t>
  </si>
  <si>
    <t xml:space="preserve">Přesuny hmot </t>
  </si>
  <si>
    <t>2027113792</t>
  </si>
  <si>
    <t>280</t>
  </si>
  <si>
    <t>998276101.1</t>
  </si>
  <si>
    <t>Přesun hmot pro trubní vedení z trub z plastických hmot, bet. a kov. dílců otevřený výkop</t>
  </si>
  <si>
    <t>511106216</t>
  </si>
  <si>
    <t>95</t>
  </si>
  <si>
    <t>SO 301-3 - SO 301-3 Stoka B</t>
  </si>
  <si>
    <t>-839334730</t>
  </si>
  <si>
    <t>2124371026</t>
  </si>
  <si>
    <t>13,2*0,6*1,5 "přípojky</t>
  </si>
  <si>
    <t>-812542661</t>
  </si>
  <si>
    <t>23*0,8*1,9 "stoka B</t>
  </si>
  <si>
    <t>2029650600</t>
  </si>
  <si>
    <t>23*1,9*2</t>
  </si>
  <si>
    <t>13,2*1,5*2</t>
  </si>
  <si>
    <t>1411922168</t>
  </si>
  <si>
    <t>-437144327</t>
  </si>
  <si>
    <t>11,88+34,96</t>
  </si>
  <si>
    <t>-520980247</t>
  </si>
  <si>
    <t>1600019593</t>
  </si>
  <si>
    <t>46,84*20</t>
  </si>
  <si>
    <t>902090556</t>
  </si>
  <si>
    <t>-1250984637</t>
  </si>
  <si>
    <t>46,84*2 'Přepočtené koeficientem množství</t>
  </si>
  <si>
    <t>-564925493</t>
  </si>
  <si>
    <t>13,2*0,6*(1,5-0,45-0,1) "přípojky</t>
  </si>
  <si>
    <t>23*0,8*(1,9-0,65-0,1) "stoka B</t>
  </si>
  <si>
    <t>-1561962809</t>
  </si>
  <si>
    <t>28,684*2 'Přepočtené koeficientem množství</t>
  </si>
  <si>
    <t>-297268649</t>
  </si>
  <si>
    <t>13,2*0,6*0,45 "přípojky</t>
  </si>
  <si>
    <t>23*0,8*0,65 "stoka B</t>
  </si>
  <si>
    <t>-13,2*0,018</t>
  </si>
  <si>
    <t>-23*0,05</t>
  </si>
  <si>
    <t>1142219959</t>
  </si>
  <si>
    <t>14,136*2 'Přepočtené koeficientem množství</t>
  </si>
  <si>
    <t>-1232355685</t>
  </si>
  <si>
    <t>13,2*0,6*0,1 "přípojky</t>
  </si>
  <si>
    <t>23*0,8*0,1 "stoka B</t>
  </si>
  <si>
    <t>-943529822</t>
  </si>
  <si>
    <t>-1639251540</t>
  </si>
  <si>
    <t>59224187</t>
  </si>
  <si>
    <t>prstenec šachtový vyrovnávací betonový 625x120x100mm</t>
  </si>
  <si>
    <t>1303243259</t>
  </si>
  <si>
    <t>Montáž kanalizačního potrubí korugovaného SN 10 z polypropylenu DN 200</t>
  </si>
  <si>
    <t>1458116912</t>
  </si>
  <si>
    <t>-174280450</t>
  </si>
  <si>
    <t>5*1,1 'Přepočtené koeficientem množství</t>
  </si>
  <si>
    <t>-1535563659</t>
  </si>
  <si>
    <t>-1049001524</t>
  </si>
  <si>
    <t>-517274570</t>
  </si>
  <si>
    <t>867402799</t>
  </si>
  <si>
    <t>-695925219</t>
  </si>
  <si>
    <t>1104743456</t>
  </si>
  <si>
    <t>-513335799</t>
  </si>
  <si>
    <t>13+23</t>
  </si>
  <si>
    <t>-1190989639</t>
  </si>
  <si>
    <t>1925355266</t>
  </si>
  <si>
    <t>13,2+23</t>
  </si>
  <si>
    <t>1987251571</t>
  </si>
  <si>
    <t>1306449968</t>
  </si>
  <si>
    <t>1,8348623853211*1,09 'Přepočtené koeficientem množství</t>
  </si>
  <si>
    <t>1932401304</t>
  </si>
  <si>
    <t>719574508</t>
  </si>
  <si>
    <t>1336898906</t>
  </si>
  <si>
    <t>-420546728</t>
  </si>
  <si>
    <t>899103111</t>
  </si>
  <si>
    <t xml:space="preserve">Osazení poklopů litinových nebo ocelových včetně rámů </t>
  </si>
  <si>
    <t>-1365139186</t>
  </si>
  <si>
    <t>28661935</t>
  </si>
  <si>
    <t>poklop šachtový litinový dno DN 600 pro třídu zatížení D400</t>
  </si>
  <si>
    <t>-1743197448</t>
  </si>
  <si>
    <t>1812657590</t>
  </si>
  <si>
    <t>-641654268</t>
  </si>
  <si>
    <t>875922067</t>
  </si>
  <si>
    <t>906627034</t>
  </si>
  <si>
    <t>-329724898</t>
  </si>
  <si>
    <t>396453171</t>
  </si>
  <si>
    <t>1964663561</t>
  </si>
  <si>
    <t>1230300805</t>
  </si>
  <si>
    <t>998276101</t>
  </si>
  <si>
    <t>2072447068</t>
  </si>
  <si>
    <t>SO 301-4 - SO 301-4 Stoka C</t>
  </si>
  <si>
    <t>-113349316</t>
  </si>
  <si>
    <t>2096980944</t>
  </si>
  <si>
    <t>30,2*0,6*1,2 "přípojky</t>
  </si>
  <si>
    <t>858701126</t>
  </si>
  <si>
    <t>19,4*0,8*1,5 "stoka 3</t>
  </si>
  <si>
    <t>-1478496952</t>
  </si>
  <si>
    <t>19,4*1,5*2</t>
  </si>
  <si>
    <t>167913516</t>
  </si>
  <si>
    <t>1728847106</t>
  </si>
  <si>
    <t>21,744+23,28</t>
  </si>
  <si>
    <t>463162429</t>
  </si>
  <si>
    <t>-825875877</t>
  </si>
  <si>
    <t>45,04*20</t>
  </si>
  <si>
    <t>-1941030303</t>
  </si>
  <si>
    <t>-1097629282</t>
  </si>
  <si>
    <t>45,024*2 'Přepočtené koeficientem množství</t>
  </si>
  <si>
    <t>1699830582</t>
  </si>
  <si>
    <t>30,2*0,6*(1,2-0,45-0,1) "přípojky</t>
  </si>
  <si>
    <t>19,4*0,8*(1,5-0,65-0,1) "stoka C</t>
  </si>
  <si>
    <t>405452933</t>
  </si>
  <si>
    <t>23,418*2 'Přepočtené koeficientem množství</t>
  </si>
  <si>
    <t>-144541885</t>
  </si>
  <si>
    <t>30,2*0,6*0,45 "přípojky</t>
  </si>
  <si>
    <t>19,4*0,8*0,65 "stoka C</t>
  </si>
  <si>
    <t>-30,2*0,018</t>
  </si>
  <si>
    <t>-19,4*0,05</t>
  </si>
  <si>
    <t>-617545554</t>
  </si>
  <si>
    <t>16,728*2 'Přepočtené koeficientem množství</t>
  </si>
  <si>
    <t>-1927051021</t>
  </si>
  <si>
    <t>30,2*0,6*0,1 "přípojky</t>
  </si>
  <si>
    <t>19,4*0,8*0,1 "stoka C</t>
  </si>
  <si>
    <t>450257408</t>
  </si>
  <si>
    <t>-1821089187</t>
  </si>
  <si>
    <t>1398789123</t>
  </si>
  <si>
    <t>56423196</t>
  </si>
  <si>
    <t>10*1,1 'Přepočtené koeficientem množství</t>
  </si>
  <si>
    <t>-564597063</t>
  </si>
  <si>
    <t>-308917715</t>
  </si>
  <si>
    <t>353289369</t>
  </si>
  <si>
    <t>1982329555</t>
  </si>
  <si>
    <t>-1731950889</t>
  </si>
  <si>
    <t>1676868594</t>
  </si>
  <si>
    <t>-1881642486</t>
  </si>
  <si>
    <t>1888520564</t>
  </si>
  <si>
    <t>59224075</t>
  </si>
  <si>
    <t xml:space="preserve">deska betonová zákrytová  TZK-Q 200/120 T</t>
  </si>
  <si>
    <t>584425929</t>
  </si>
  <si>
    <t>1111185068</t>
  </si>
  <si>
    <t>-30385072</t>
  </si>
  <si>
    <t>484966006</t>
  </si>
  <si>
    <t>Osazení poklopů litinových nebo ocelových</t>
  </si>
  <si>
    <t>-659265862</t>
  </si>
  <si>
    <t>2073721506</t>
  </si>
  <si>
    <t>-1101304292</t>
  </si>
  <si>
    <t>226017054</t>
  </si>
  <si>
    <t>-594955020</t>
  </si>
  <si>
    <t>-1432591830</t>
  </si>
  <si>
    <t>30,2+19,4</t>
  </si>
  <si>
    <t>899623161</t>
  </si>
  <si>
    <t>Obetonování potrubí nebo zdiva stok betonem prostým tř. C 20/25 v otevřeném výkopu</t>
  </si>
  <si>
    <t>-1202217273</t>
  </si>
  <si>
    <t>0,20*0,20*5 "liniový žlab</t>
  </si>
  <si>
    <t>-2024816621</t>
  </si>
  <si>
    <t>115610966</t>
  </si>
  <si>
    <t>344832523</t>
  </si>
  <si>
    <t>-1533798690</t>
  </si>
  <si>
    <t>IP 110</t>
  </si>
  <si>
    <t>100,0 žlab bez spádu 1m</t>
  </si>
  <si>
    <t>ks</t>
  </si>
  <si>
    <t>-497650976</t>
  </si>
  <si>
    <t>Poznámka k položce:_x000d_
doporučený mearin expert 100, firma mea karlovy vary, položka včetně obetonování žlabu dle výkresu a požadavku výrobce</t>
  </si>
  <si>
    <t>IP 111</t>
  </si>
  <si>
    <t>100 vpust 0,5 m</t>
  </si>
  <si>
    <t>506312009</t>
  </si>
  <si>
    <t>0,5*2 'Přepočtené koeficientem množství</t>
  </si>
  <si>
    <t>IP 112</t>
  </si>
  <si>
    <t>100 čelo plné</t>
  </si>
  <si>
    <t>-582490237</t>
  </si>
  <si>
    <t>IP 113</t>
  </si>
  <si>
    <t>rošt 100 litinový můstkový 12/96, D400 dl. 0,5 m startfix</t>
  </si>
  <si>
    <t>425708564</t>
  </si>
  <si>
    <t>5*2</t>
  </si>
  <si>
    <t>935113111</t>
  </si>
  <si>
    <t>Osazení odvodňovacího polymerbetonového žlabu s krycím roštem šířky do 200 mm</t>
  </si>
  <si>
    <t>-1479079783</t>
  </si>
  <si>
    <t>59227007</t>
  </si>
  <si>
    <t>žlab odvodňovací polymerbetonový se spádem dna 0,5% 1000x130x160/165mm</t>
  </si>
  <si>
    <t>1263611351</t>
  </si>
  <si>
    <t>-740145721</t>
  </si>
  <si>
    <t>-1567914797</t>
  </si>
  <si>
    <t>SO 301-5 - SO 301-5 Stoka D</t>
  </si>
  <si>
    <t>1754463194</t>
  </si>
  <si>
    <t>772768859</t>
  </si>
  <si>
    <t>34,6*0,8*2,1 "stoka D</t>
  </si>
  <si>
    <t>3,5*2*2,1 "lapol</t>
  </si>
  <si>
    <t>-1127542865</t>
  </si>
  <si>
    <t>34,6*2,1*2</t>
  </si>
  <si>
    <t>-1970287872</t>
  </si>
  <si>
    <t>-634222434</t>
  </si>
  <si>
    <t>1567660750</t>
  </si>
  <si>
    <t>-600048324</t>
  </si>
  <si>
    <t>72,82*20</t>
  </si>
  <si>
    <t>1810996709</t>
  </si>
  <si>
    <t>824473375</t>
  </si>
  <si>
    <t>72,828*2 'Přepočtené koeficientem množství</t>
  </si>
  <si>
    <t>320812690</t>
  </si>
  <si>
    <t>34,6*0,8*(2,1-0,65-0,1) "stoka D</t>
  </si>
  <si>
    <t>1133707741</t>
  </si>
  <si>
    <t>37,368*2 'Přepočtené koeficientem množství</t>
  </si>
  <si>
    <t>175101201</t>
  </si>
  <si>
    <t>Obsypání objektu nad přilehlým původním terénem sypaninou bez prohození sítem, uloženou do 3 m</t>
  </si>
  <si>
    <t>-63863537</t>
  </si>
  <si>
    <t>-3,5*2*0,1</t>
  </si>
  <si>
    <t>-2,4*0,9*1,26</t>
  </si>
  <si>
    <t>-923869364</t>
  </si>
  <si>
    <t>2,25582558255826*2 'Přepočtené koeficientem množství</t>
  </si>
  <si>
    <t>1454862238</t>
  </si>
  <si>
    <t>34,6*0,8*0,65 "stoka D</t>
  </si>
  <si>
    <t>-34,6*0,05</t>
  </si>
  <si>
    <t>-526945913</t>
  </si>
  <si>
    <t>16,262*2 'Přepočtené koeficientem množství</t>
  </si>
  <si>
    <t>103349592</t>
  </si>
  <si>
    <t>34,6*0,8*0,1 "stoka D</t>
  </si>
  <si>
    <t>3,5*2 "lapol</t>
  </si>
  <si>
    <t>-428156279</t>
  </si>
  <si>
    <t>-744666492</t>
  </si>
  <si>
    <t>871-1</t>
  </si>
  <si>
    <t>Napojení do stávající šachty</t>
  </si>
  <si>
    <t>-1249427332</t>
  </si>
  <si>
    <t>871-2</t>
  </si>
  <si>
    <t>Montáž ORL dle technologického předpisu a PD</t>
  </si>
  <si>
    <t>193071934</t>
  </si>
  <si>
    <t>GSOL5-20</t>
  </si>
  <si>
    <t>Dodávka Lapol G SOL 5-20 vč.poklopů</t>
  </si>
  <si>
    <t>-1825229281</t>
  </si>
  <si>
    <t>283-1</t>
  </si>
  <si>
    <t>Prodloužení vstupů - konusy,skruže</t>
  </si>
  <si>
    <t>774769637</t>
  </si>
  <si>
    <t>-1251766580</t>
  </si>
  <si>
    <t>128469129</t>
  </si>
  <si>
    <t>7*1,1 'Přepočtené koeficientem množství</t>
  </si>
  <si>
    <t>-531792678</t>
  </si>
  <si>
    <t>2145749210</t>
  </si>
  <si>
    <t>-542748162</t>
  </si>
  <si>
    <t>633616118</t>
  </si>
  <si>
    <t>-1287027422</t>
  </si>
  <si>
    <t>59224052</t>
  </si>
  <si>
    <t>skruž pro kanalizační šachty se zabudovanými stupadly 100 x 100 x 12 cm</t>
  </si>
  <si>
    <t>-1108750586</t>
  </si>
  <si>
    <t>1589239036</t>
  </si>
  <si>
    <t>-297863254</t>
  </si>
  <si>
    <t>-1005778249</t>
  </si>
  <si>
    <t>Osazení poklopů litinových nebo ocelových včetně rámů pro třídu zatížení B125, C250</t>
  </si>
  <si>
    <t>608880453</t>
  </si>
  <si>
    <t>1862940832</t>
  </si>
  <si>
    <t>-1543355507</t>
  </si>
  <si>
    <t>34,6</t>
  </si>
  <si>
    <t>-858303910</t>
  </si>
  <si>
    <t>110</t>
  </si>
  <si>
    <t>1733906798</t>
  </si>
  <si>
    <t>SO 301-6 - SO 301-6 Splašková přípojka</t>
  </si>
  <si>
    <t>-1624636945</t>
  </si>
  <si>
    <t>3,6*0,6*1,5 "přípojka</t>
  </si>
  <si>
    <t>1722773773</t>
  </si>
  <si>
    <t>3,6*1,5*2</t>
  </si>
  <si>
    <t>957022270</t>
  </si>
  <si>
    <t>322684548</t>
  </si>
  <si>
    <t>-1666961665</t>
  </si>
  <si>
    <t>1431335583</t>
  </si>
  <si>
    <t>3,24*20</t>
  </si>
  <si>
    <t>-509157578</t>
  </si>
  <si>
    <t>-38792235</t>
  </si>
  <si>
    <t>3,24*2 'Přepočtené koeficientem množství</t>
  </si>
  <si>
    <t>-2095761011</t>
  </si>
  <si>
    <t>3,6*0,6*(1,5-0,45-0,1) "přípojka</t>
  </si>
  <si>
    <t>-1278476612</t>
  </si>
  <si>
    <t>2,052*2 'Přepočtené koeficientem množství</t>
  </si>
  <si>
    <t>1656599355</t>
  </si>
  <si>
    <t>3,6*0,6*0,45 "přípojka</t>
  </si>
  <si>
    <t>-3,6*0,018</t>
  </si>
  <si>
    <t>-1652724509</t>
  </si>
  <si>
    <t>0,907*2 'Přepočtené koeficientem množství</t>
  </si>
  <si>
    <t>871395811</t>
  </si>
  <si>
    <t>Bourání stávajícího potrubí z PVC nebo PP DN přes 250 do 400</t>
  </si>
  <si>
    <t>-504698840</t>
  </si>
  <si>
    <t>890311811</t>
  </si>
  <si>
    <t>Bourání šachet ze ŽB ručně obestavěného prostoru do 1,5 m3</t>
  </si>
  <si>
    <t>-502204583</t>
  </si>
  <si>
    <t>1016092095</t>
  </si>
  <si>
    <t>3,6*0,6*0,1 "přípojka</t>
  </si>
  <si>
    <t>864776446</t>
  </si>
  <si>
    <t>-1582400042</t>
  </si>
  <si>
    <t>-550986271</t>
  </si>
  <si>
    <t>871-dmtž</t>
  </si>
  <si>
    <t>Demontáž stávající šachty</t>
  </si>
  <si>
    <t>-112597244</t>
  </si>
  <si>
    <t>-1598449063</t>
  </si>
  <si>
    <t>-1301491240</t>
  </si>
  <si>
    <t>-348082664</t>
  </si>
  <si>
    <t>Poznámka k položce:_x000d_
včetně nutného řezání trouby, včetně nutných těsnění, likvidace zbytků</t>
  </si>
  <si>
    <t>ELM.05812</t>
  </si>
  <si>
    <t>Trubka kanalizační ULTRA-RIB 2 SN 10 150x5000 mm PP</t>
  </si>
  <si>
    <t>794454470</t>
  </si>
  <si>
    <t>-318339411</t>
  </si>
  <si>
    <t>30+5</t>
  </si>
  <si>
    <t>-513481517</t>
  </si>
  <si>
    <t>-1491342394</t>
  </si>
  <si>
    <t>0,91743119266055*1,09 'Přepočtené koeficientem množství</t>
  </si>
  <si>
    <t>-709617325</t>
  </si>
  <si>
    <t>1226592819</t>
  </si>
  <si>
    <t>-1901309077</t>
  </si>
  <si>
    <t>17262849</t>
  </si>
  <si>
    <t xml:space="preserve">poklop šachtový s rámem DN600 třída D 400,  s odvětráním</t>
  </si>
  <si>
    <t>-1118283737</t>
  </si>
  <si>
    <t>Poznámka k položce:_x000d_
pozor s odvětráním</t>
  </si>
  <si>
    <t xml:space="preserve">rám zabetonovaný </t>
  </si>
  <si>
    <t>-474677977</t>
  </si>
  <si>
    <t>2077572156</t>
  </si>
  <si>
    <t>TPS.G125</t>
  </si>
  <si>
    <t>lapač střešních splavenin - geiger DN 125 mm</t>
  </si>
  <si>
    <t>-1132279274</t>
  </si>
  <si>
    <t>Poznámka k položce:_x000d_
nákup,doprava, osazení, včetně zemních prací a betonáže, včetně napojení na potrubí svislé a vodorovné</t>
  </si>
  <si>
    <t>-1651135711</t>
  </si>
  <si>
    <t>Poznámka k položce:_x000d_
jímka světlých rozměrů 210/280 hloubka 500 bez tlouštky stěny, tloučtka stěny min 150 mm, včetně zemních , zabetonované trouby 100 pro 1 x jímku a 100 pro druhou jímku, včetně montáže rámu a mříže, schema osazení dle výrobce, včetně bednění a odbednění</t>
  </si>
  <si>
    <t>1933232744</t>
  </si>
  <si>
    <t>1437303278</t>
  </si>
  <si>
    <t>23*3</t>
  </si>
  <si>
    <t>475080645</t>
  </si>
  <si>
    <t>158576602</t>
  </si>
  <si>
    <t>539312817</t>
  </si>
  <si>
    <t>SO 431 - SO 431 Veřejné osvětlení</t>
  </si>
  <si>
    <t>Ing. Stehlík</t>
  </si>
  <si>
    <t>748 - Elektromontáže - osvětlovací zařízení a svítidla</t>
  </si>
  <si>
    <t>748</t>
  </si>
  <si>
    <t>Elektromontáže - osvětlovací zařízení a svítidla</t>
  </si>
  <si>
    <t>Pol1</t>
  </si>
  <si>
    <t>stožár ocel. bezpatic. DOS 80-V+M, manžeta, žár. Zn</t>
  </si>
  <si>
    <t>-1059639176</t>
  </si>
  <si>
    <t>Pol2</t>
  </si>
  <si>
    <t>stožár ocel. bezpatic. DOS 80+M, manžeta, žár. Zn</t>
  </si>
  <si>
    <t>757731998</t>
  </si>
  <si>
    <t>Pol3</t>
  </si>
  <si>
    <t>výložník V89 150060-1-0°, žár. Zn</t>
  </si>
  <si>
    <t>-1764101974</t>
  </si>
  <si>
    <t>Pol4</t>
  </si>
  <si>
    <t>stožárová výzbroj 16.4, průběžná s keramickou pojistkou 5x20/4A</t>
  </si>
  <si>
    <t>586397561</t>
  </si>
  <si>
    <t>Pol5</t>
  </si>
  <si>
    <t>stožárová výzbroj 16.4, odbočná s keramickou pojistkou 5x20/4A</t>
  </si>
  <si>
    <t>491997919</t>
  </si>
  <si>
    <t>Pol6</t>
  </si>
  <si>
    <t>stožárová zemní svorka</t>
  </si>
  <si>
    <t>1701087772</t>
  </si>
  <si>
    <t>Pol7</t>
  </si>
  <si>
    <t>svítidlo QLX-X--20W (HH-109) 2642lm/830</t>
  </si>
  <si>
    <t>1846065126</t>
  </si>
  <si>
    <t>Pol8</t>
  </si>
  <si>
    <t>kabel CYKY-J 4x10</t>
  </si>
  <si>
    <t>-1631634423</t>
  </si>
  <si>
    <t>Pol9</t>
  </si>
  <si>
    <t>kabel CYKY 3Cx1,5</t>
  </si>
  <si>
    <t>1027366432</t>
  </si>
  <si>
    <t>Pol10</t>
  </si>
  <si>
    <t>chránička KF 09050</t>
  </si>
  <si>
    <t>689005995</t>
  </si>
  <si>
    <t>Pol11</t>
  </si>
  <si>
    <t>chránička KF 09040</t>
  </si>
  <si>
    <t>-1137350405</t>
  </si>
  <si>
    <t>Pol12</t>
  </si>
  <si>
    <t>zemnící pásek FeZn 30x4 mm</t>
  </si>
  <si>
    <t>130117081</t>
  </si>
  <si>
    <t>Pol13</t>
  </si>
  <si>
    <t>svorka pro zemnící pásek</t>
  </si>
  <si>
    <t>1500730508</t>
  </si>
  <si>
    <t>Pol14</t>
  </si>
  <si>
    <t>výstražná folie s bleskem</t>
  </si>
  <si>
    <t>1427367350</t>
  </si>
  <si>
    <t>Pol15</t>
  </si>
  <si>
    <t>krycí deska KAD 20</t>
  </si>
  <si>
    <t>403812050</t>
  </si>
  <si>
    <t>Pol16</t>
  </si>
  <si>
    <t>trubka AGROSIL plastová prům. 250 mm/1,5m</t>
  </si>
  <si>
    <t>-1091321747</t>
  </si>
  <si>
    <t>Pol17</t>
  </si>
  <si>
    <t>trubka AGROSIL plastová prům. 250 mm/1m</t>
  </si>
  <si>
    <t>-617125347</t>
  </si>
  <si>
    <t>Pol18</t>
  </si>
  <si>
    <t>beton pro základ ocelového stožáru 8 (0,64)</t>
  </si>
  <si>
    <t>1698280544</t>
  </si>
  <si>
    <t>Pol19</t>
  </si>
  <si>
    <t>beton pro základ ocelového stožáru 5 (0,41)</t>
  </si>
  <si>
    <t>307495832</t>
  </si>
  <si>
    <t>Pol20</t>
  </si>
  <si>
    <t>beton pro obetonování chrániček (0,06)</t>
  </si>
  <si>
    <t>-761486852</t>
  </si>
  <si>
    <t>Pol21</t>
  </si>
  <si>
    <t>písek jemnozrnný</t>
  </si>
  <si>
    <t>-217765972</t>
  </si>
  <si>
    <t>Pol22</t>
  </si>
  <si>
    <t>drobný a pomocný materiál</t>
  </si>
  <si>
    <t>424764952</t>
  </si>
  <si>
    <t>Pol23</t>
  </si>
  <si>
    <t>odpojení vodičů připoj. kabelu svítidla 1,5 (žíly)</t>
  </si>
  <si>
    <t>-915086112</t>
  </si>
  <si>
    <t>Pol24</t>
  </si>
  <si>
    <t>demontáž vývodu ke svítidlu, kabel pr. 1,5</t>
  </si>
  <si>
    <t>-794080257</t>
  </si>
  <si>
    <t>Pol25</t>
  </si>
  <si>
    <t>demontáž svítidla z ocel. stožáru 8m</t>
  </si>
  <si>
    <t>1719607121</t>
  </si>
  <si>
    <t>Pol26</t>
  </si>
  <si>
    <t>demontáž výložníku z ocel. stožáru 8m</t>
  </si>
  <si>
    <t>2415607</t>
  </si>
  <si>
    <t>Pol27</t>
  </si>
  <si>
    <t>odpojení vodičů napáj. kabelu ze svorkovnice do pr. 16 žíly</t>
  </si>
  <si>
    <t>-79727974</t>
  </si>
  <si>
    <t>Pol28</t>
  </si>
  <si>
    <t>demontáž svorkovnice z ocel. stožáru</t>
  </si>
  <si>
    <t>321178059</t>
  </si>
  <si>
    <t>Pol29</t>
  </si>
  <si>
    <t>demontáž ocelového stožáru 8m</t>
  </si>
  <si>
    <t>-983907058</t>
  </si>
  <si>
    <t>Pol30</t>
  </si>
  <si>
    <t>vybourání patky stožáru světelného bodu 8m (0,7)</t>
  </si>
  <si>
    <t>-1918829227</t>
  </si>
  <si>
    <t>Pol31</t>
  </si>
  <si>
    <t>zahození a zhutnění vybourané patky stožáru 8 (0,7)</t>
  </si>
  <si>
    <t>1135896075</t>
  </si>
  <si>
    <t>Pol32</t>
  </si>
  <si>
    <t>odkopání stožárové patky</t>
  </si>
  <si>
    <t>-969025791</t>
  </si>
  <si>
    <t>Pol33</t>
  </si>
  <si>
    <t>vytažení kabelu do pr. 16 ze stožáru (1,5m)</t>
  </si>
  <si>
    <t>719026888</t>
  </si>
  <si>
    <t>Pol34</t>
  </si>
  <si>
    <t>demontáž svítidla z parkového světelného bodu do 4,5m</t>
  </si>
  <si>
    <t>-158954687</t>
  </si>
  <si>
    <t>Pol35</t>
  </si>
  <si>
    <t xml:space="preserve">demontáž ocelového stožárudo  4,5m</t>
  </si>
  <si>
    <t>68909154</t>
  </si>
  <si>
    <t>Pol36</t>
  </si>
  <si>
    <t>vybourání patky parkového světelného bodu do 4,5 (0,3)</t>
  </si>
  <si>
    <t>967583630</t>
  </si>
  <si>
    <t>Pol37</t>
  </si>
  <si>
    <t>zahození a zhutnění vybourané patky stožáru do 4,5 (0,3)</t>
  </si>
  <si>
    <t>901160211</t>
  </si>
  <si>
    <t>Pol38</t>
  </si>
  <si>
    <t>odkop kabelu v komunikaci vč. záhozu (0,3x0,8)</t>
  </si>
  <si>
    <t>-1415126744</t>
  </si>
  <si>
    <t>Pol39</t>
  </si>
  <si>
    <t xml:space="preserve">odkop kabelu v zeleném pásu  vč. záhozu (0,3x0,7)</t>
  </si>
  <si>
    <t>-774559686</t>
  </si>
  <si>
    <t>Pol40</t>
  </si>
  <si>
    <t xml:space="preserve">odkop kabelu v chodníku  vč. záhozu (0,3x0,15)</t>
  </si>
  <si>
    <t>-1180919616</t>
  </si>
  <si>
    <t>Pol41</t>
  </si>
  <si>
    <t>demontáž podzemního vedení s výkopem</t>
  </si>
  <si>
    <t>178421766</t>
  </si>
  <si>
    <t>Pol42</t>
  </si>
  <si>
    <t>demontáž podzemního vedení bez výkopu</t>
  </si>
  <si>
    <t>1710693189</t>
  </si>
  <si>
    <t>Pol43</t>
  </si>
  <si>
    <t>vytýčení nových světelných bodů</t>
  </si>
  <si>
    <t>-1830408541</t>
  </si>
  <si>
    <t>Pol44</t>
  </si>
  <si>
    <t>výkop základu pro silniční ocelový stožár 8 (0,7)</t>
  </si>
  <si>
    <t>-1870348501</t>
  </si>
  <si>
    <t>Pol45</t>
  </si>
  <si>
    <t>stavba patky pro stožár 8</t>
  </si>
  <si>
    <t>-1653654910</t>
  </si>
  <si>
    <t>Pol46</t>
  </si>
  <si>
    <t>instalace sloupu silničního světelného bodu (8)</t>
  </si>
  <si>
    <t>-1237192264</t>
  </si>
  <si>
    <t>Pol47</t>
  </si>
  <si>
    <t>instalace výložníku silničního světelného bodu (8)</t>
  </si>
  <si>
    <t>969514792</t>
  </si>
  <si>
    <t>Pol48</t>
  </si>
  <si>
    <t>instalace svítidla silničního světelného bodu (8)</t>
  </si>
  <si>
    <t>-2080945251</t>
  </si>
  <si>
    <t>Pol49</t>
  </si>
  <si>
    <t>výkop základu pro ocelový stožár 5m (0,46)</t>
  </si>
  <si>
    <t>1102706268</t>
  </si>
  <si>
    <t>Pol50</t>
  </si>
  <si>
    <t>stavba patky pro stožár 4,5m</t>
  </si>
  <si>
    <t>457057135</t>
  </si>
  <si>
    <t>Pol51</t>
  </si>
  <si>
    <t>instalace sloupu světelného bodu 4,5m</t>
  </si>
  <si>
    <t>-632271186</t>
  </si>
  <si>
    <t>Pol52</t>
  </si>
  <si>
    <t>instalace svítidla světelného bodu 4,5m</t>
  </si>
  <si>
    <t>144554202</t>
  </si>
  <si>
    <t>Pol53</t>
  </si>
  <si>
    <t>instalace svorkovnice</t>
  </si>
  <si>
    <t>64782833</t>
  </si>
  <si>
    <t>Pol54</t>
  </si>
  <si>
    <t>zatažení kabelu pr. 1,5 do sloupu</t>
  </si>
  <si>
    <t>-1626845672</t>
  </si>
  <si>
    <t>Pol55</t>
  </si>
  <si>
    <t>připojení kabelu do svorkovnice a svítidla 1,5 (žíly)</t>
  </si>
  <si>
    <t>677568170</t>
  </si>
  <si>
    <t>Pol56</t>
  </si>
  <si>
    <t>zavedení kabelu do pr. 16 do sloupu</t>
  </si>
  <si>
    <t>742059431</t>
  </si>
  <si>
    <t>Pol57</t>
  </si>
  <si>
    <t>připojení kabelu do pr. 16 do svorkovnice (žíly)</t>
  </si>
  <si>
    <t>-1948445853</t>
  </si>
  <si>
    <t>Pol58</t>
  </si>
  <si>
    <t>vytýčení trasy kabelového vedení</t>
  </si>
  <si>
    <t>-1591291769</t>
  </si>
  <si>
    <t>Pol59</t>
  </si>
  <si>
    <t>výkop v komunikaci (0,5x0,8)</t>
  </si>
  <si>
    <t>1009706849</t>
  </si>
  <si>
    <t>Pol60</t>
  </si>
  <si>
    <t>výkop v zeleném pásu (0,3x0,7)</t>
  </si>
  <si>
    <t>145334288</t>
  </si>
  <si>
    <t>Pol61</t>
  </si>
  <si>
    <t>výkop v chodníku (0,3x0,35)</t>
  </si>
  <si>
    <t>993388788</t>
  </si>
  <si>
    <t>Pol62</t>
  </si>
  <si>
    <t>pokládka zemnícího drátu</t>
  </si>
  <si>
    <t>1130398184</t>
  </si>
  <si>
    <t>Pol63</t>
  </si>
  <si>
    <t>pokládka kabelů do pr. 16</t>
  </si>
  <si>
    <t>31294383</t>
  </si>
  <si>
    <t>Pol64</t>
  </si>
  <si>
    <t>pokládka chrániček</t>
  </si>
  <si>
    <t>292701267</t>
  </si>
  <si>
    <t>Pol65</t>
  </si>
  <si>
    <t>příplatek za zatažení kabelu do r. 16 do chráničky</t>
  </si>
  <si>
    <t>-1294004493</t>
  </si>
  <si>
    <t>Pol66</t>
  </si>
  <si>
    <t>obetonování chrániček</t>
  </si>
  <si>
    <t>647634548</t>
  </si>
  <si>
    <t>Pol67</t>
  </si>
  <si>
    <t>násyp pískového lože (0,3x0,2)</t>
  </si>
  <si>
    <t>-1631669543</t>
  </si>
  <si>
    <t>Pol68</t>
  </si>
  <si>
    <t>pokládka krycích desek CAD</t>
  </si>
  <si>
    <t>1842251356</t>
  </si>
  <si>
    <t>Pol69</t>
  </si>
  <si>
    <t>zahození a zhutnění výkopů (0,5x0,65)</t>
  </si>
  <si>
    <t>-47591202</t>
  </si>
  <si>
    <t>Pol70</t>
  </si>
  <si>
    <t>zahození a zhutnění výkopů (0,3x0,5)</t>
  </si>
  <si>
    <t>3386429</t>
  </si>
  <si>
    <t>Pol71</t>
  </si>
  <si>
    <t>zahození a zhutnění výkopů (0,3x0,15)</t>
  </si>
  <si>
    <t>573061720</t>
  </si>
  <si>
    <t>Pol72</t>
  </si>
  <si>
    <t>ostatní montážní a pomocné práce</t>
  </si>
  <si>
    <t>-1419023761</t>
  </si>
  <si>
    <t>IP 77</t>
  </si>
  <si>
    <t>drobný a spojovací material</t>
  </si>
  <si>
    <t>kpl</t>
  </si>
  <si>
    <t>371647000</t>
  </si>
  <si>
    <t>Pol73</t>
  </si>
  <si>
    <t>odvoz výkopku do 30 km a uložení na skládku vč. poplatku za skládku</t>
  </si>
  <si>
    <t>-1309038621</t>
  </si>
  <si>
    <t>Pol74</t>
  </si>
  <si>
    <t>ekologická likvidace svítidel</t>
  </si>
  <si>
    <t>-1079626487</t>
  </si>
  <si>
    <t>Pol75</t>
  </si>
  <si>
    <t>revize</t>
  </si>
  <si>
    <t>286985524</t>
  </si>
  <si>
    <t>Pol76</t>
  </si>
  <si>
    <t>doprava</t>
  </si>
  <si>
    <t>-1305978090</t>
  </si>
  <si>
    <t>Pol77</t>
  </si>
  <si>
    <t>zákres dle skutečného stavu</t>
  </si>
  <si>
    <t>-13504206</t>
  </si>
  <si>
    <t xml:space="preserve">Poznámka k položce:_x000d_
Upozornění: Přesné délky kabelů musí být před zahájením prací ověřeny měřením  ;geodetické zaměření provedeného stavu je součástí oddílu VRN ; Poznámka: Uváděné typy jsou doporučené, které lze nahradit ekvivalenty se stejnými parametry.</t>
  </si>
  <si>
    <t xml:space="preserve">SO 461A - SO 461A  Přeložka sdělovacího vedení CETIN - přeložka sloupu s kabelem do země-Policie ČR</t>
  </si>
  <si>
    <t>Cetin</t>
  </si>
  <si>
    <t>PSV - Práce a dodávky PSV</t>
  </si>
  <si>
    <t xml:space="preserve">    742 - Cetin PČR</t>
  </si>
  <si>
    <t>PSV</t>
  </si>
  <si>
    <t>Práce a dodávky PSV</t>
  </si>
  <si>
    <t>742</t>
  </si>
  <si>
    <t>Cetin PČR</t>
  </si>
  <si>
    <t>952345</t>
  </si>
  <si>
    <t>Rýha v trávě 35/70-100</t>
  </si>
  <si>
    <t>947820492</t>
  </si>
  <si>
    <t>955053</t>
  </si>
  <si>
    <t>Vytyčení trasy v zastavěném terénu</t>
  </si>
  <si>
    <t>-1669249073</t>
  </si>
  <si>
    <t>955015</t>
  </si>
  <si>
    <t>Demontáž samonos. Kabelů do 5 XN</t>
  </si>
  <si>
    <t>34143250</t>
  </si>
  <si>
    <t>955292</t>
  </si>
  <si>
    <t>Montáž rozvaděče skříň.zasek.do 50 čtyř.</t>
  </si>
  <si>
    <t>1103282703</t>
  </si>
  <si>
    <t>954990</t>
  </si>
  <si>
    <t>Montáž úložných kabelů do 15 XN</t>
  </si>
  <si>
    <t>1416806770</t>
  </si>
  <si>
    <t>955298</t>
  </si>
  <si>
    <t>Ukončení jedné čtyřky v rozvaděči</t>
  </si>
  <si>
    <t>1653748950</t>
  </si>
  <si>
    <t>955259</t>
  </si>
  <si>
    <t>Ukončení kabelu v rozvaděči</t>
  </si>
  <si>
    <t>1597275115</t>
  </si>
  <si>
    <t>955987</t>
  </si>
  <si>
    <t>Ukončení kabelu vnitřního v rozvaděči</t>
  </si>
  <si>
    <t>1158303862</t>
  </si>
  <si>
    <t>955024</t>
  </si>
  <si>
    <t>Zrušení jednoduch. Patkového stožáru</t>
  </si>
  <si>
    <t>-1811688705</t>
  </si>
  <si>
    <t>955312</t>
  </si>
  <si>
    <t>Zrušení skříň.rozv.na omítku</t>
  </si>
  <si>
    <t>849857187</t>
  </si>
  <si>
    <t>955081</t>
  </si>
  <si>
    <t>Zrušení ukončení jedné čtyřky v rozvad.</t>
  </si>
  <si>
    <t>844659249</t>
  </si>
  <si>
    <t>955083</t>
  </si>
  <si>
    <t>Zrušení ukončení kabelu v rozvaděči</t>
  </si>
  <si>
    <t>-427710569</t>
  </si>
  <si>
    <t>955988</t>
  </si>
  <si>
    <t>Zrušení ukončení kabelu vnitř. V rozvaděči</t>
  </si>
  <si>
    <t>926465868</t>
  </si>
  <si>
    <t>955198</t>
  </si>
  <si>
    <t>Plán geom.pro VBŘ do 200m vč.(kus=100m)</t>
  </si>
  <si>
    <t>-1816904621</t>
  </si>
  <si>
    <t>955313</t>
  </si>
  <si>
    <t>Uzavření sml. o SB o VBŘ</t>
  </si>
  <si>
    <t>-1824890389</t>
  </si>
  <si>
    <t>955315</t>
  </si>
  <si>
    <t>Uzavření sml.na zákl.SSB a přípr.vkl.VBŘ</t>
  </si>
  <si>
    <t>-59321915</t>
  </si>
  <si>
    <t>958085</t>
  </si>
  <si>
    <t>Zjištění vkladu/výmazu věcného břemene do/z KN</t>
  </si>
  <si>
    <t>-487141215</t>
  </si>
  <si>
    <t>955208</t>
  </si>
  <si>
    <t>Zřízení převodu v rozvaděči-Zřízení -1.pár</t>
  </si>
  <si>
    <t>1846637370</t>
  </si>
  <si>
    <t>955209</t>
  </si>
  <si>
    <t>Zřízení převodu v rozvaděči-Zřízení-další pár</t>
  </si>
  <si>
    <t>1082086642</t>
  </si>
  <si>
    <t>303918</t>
  </si>
  <si>
    <t>Deska krycí plast, 300x1000 mm</t>
  </si>
  <si>
    <t>-864555747</t>
  </si>
  <si>
    <t>303813</t>
  </si>
  <si>
    <t>Fólie výstražná 330mm PE oranžová</t>
  </si>
  <si>
    <t>-387443048</t>
  </si>
  <si>
    <t>300117</t>
  </si>
  <si>
    <t>Kabel plastový TCEPKPFLE 5x4x0,6</t>
  </si>
  <si>
    <t>339063994</t>
  </si>
  <si>
    <t>306320</t>
  </si>
  <si>
    <t>Skříň rozvaděče MRK 20-QT 10-20p-pod omítku</t>
  </si>
  <si>
    <t>650957295</t>
  </si>
  <si>
    <t>309380</t>
  </si>
  <si>
    <t>Svorkovnice zář.rozp.SID-C 79103-53400</t>
  </si>
  <si>
    <t>1678134927</t>
  </si>
  <si>
    <t>316266</t>
  </si>
  <si>
    <t>Zámek skříně 1370 L2 Jih-24313</t>
  </si>
  <si>
    <t>-1014115503</t>
  </si>
  <si>
    <t>SO 461B - SO 461B Přeložka sdělovacího vedení CETIN - přeložka podzemního kabelu u parkoviště</t>
  </si>
  <si>
    <t>742 - Přeložka Cetin u lékárny</t>
  </si>
  <si>
    <t>Přeložka Cetin u lékárny</t>
  </si>
  <si>
    <t>953634</t>
  </si>
  <si>
    <t>Projekt tlkm liniové metalické sítě</t>
  </si>
  <si>
    <t>JV</t>
  </si>
  <si>
    <t>-1838631352</t>
  </si>
  <si>
    <t>957746</t>
  </si>
  <si>
    <t>Šetření technické rozšířené</t>
  </si>
  <si>
    <t>-1385829887</t>
  </si>
  <si>
    <t>958470</t>
  </si>
  <si>
    <t>Zpracování cenové kalkulace</t>
  </si>
  <si>
    <t>1737574166</t>
  </si>
  <si>
    <t>954970</t>
  </si>
  <si>
    <t>Pokládka PE nebo vrapované chráničky</t>
  </si>
  <si>
    <t>515706107</t>
  </si>
  <si>
    <t>954951</t>
  </si>
  <si>
    <t>Rýha v chodníku litý asfalt 35/50-70</t>
  </si>
  <si>
    <t>-1377604402</t>
  </si>
  <si>
    <t>-1402037445</t>
  </si>
  <si>
    <t>954955</t>
  </si>
  <si>
    <t>Rýha vjezd litý asfalt 35/70-90</t>
  </si>
  <si>
    <t>-1016333875</t>
  </si>
  <si>
    <t>902838556</t>
  </si>
  <si>
    <t>955017</t>
  </si>
  <si>
    <t>Demontáž jednoduch.patkového stožáru</t>
  </si>
  <si>
    <t>1404627232</t>
  </si>
  <si>
    <t>917643968</t>
  </si>
  <si>
    <t>952649</t>
  </si>
  <si>
    <t>Měření jednosměrné během stavby-první čtyřka</t>
  </si>
  <si>
    <t>-1699001691</t>
  </si>
  <si>
    <t>952650</t>
  </si>
  <si>
    <t>Měření jednosměrné během stavby- další čtyřka</t>
  </si>
  <si>
    <t>2124495019</t>
  </si>
  <si>
    <t>952644</t>
  </si>
  <si>
    <t>Měření střídavé během stavby - další čtyřka</t>
  </si>
  <si>
    <t>-1322451997</t>
  </si>
  <si>
    <t>952643</t>
  </si>
  <si>
    <t>Měření střídavé během stavby - první čtyřka</t>
  </si>
  <si>
    <t>-1057511864</t>
  </si>
  <si>
    <t>952647</t>
  </si>
  <si>
    <t>Měření útlumu během stavby - první čtyřka</t>
  </si>
  <si>
    <t>-1894970983</t>
  </si>
  <si>
    <t>955000</t>
  </si>
  <si>
    <t>Montáž jedné čtyřky s oboustr.číslováním</t>
  </si>
  <si>
    <t>-1724710907</t>
  </si>
  <si>
    <t>955285</t>
  </si>
  <si>
    <t>Montáž spojky hrncové</t>
  </si>
  <si>
    <t>-617521117</t>
  </si>
  <si>
    <t>955281</t>
  </si>
  <si>
    <t>Montáž spojky smrštitelné do 50 čtyřek</t>
  </si>
  <si>
    <t>-1879039839</t>
  </si>
  <si>
    <t>Montáž úložných kabeků do 15 XN</t>
  </si>
  <si>
    <t>1229340768</t>
  </si>
  <si>
    <t>954991</t>
  </si>
  <si>
    <t>Montáž úložných kabeků do 50 XN</t>
  </si>
  <si>
    <t>129797945</t>
  </si>
  <si>
    <t>761356572</t>
  </si>
  <si>
    <t>Ukončení kabelů v rozvaděči</t>
  </si>
  <si>
    <t>2086881766</t>
  </si>
  <si>
    <t>954989</t>
  </si>
  <si>
    <t>Vystrojení na stávajících podpěrách</t>
  </si>
  <si>
    <t>939290381</t>
  </si>
  <si>
    <t>958556</t>
  </si>
  <si>
    <t>Zpracování dok.skut.provedení nad 50 m</t>
  </si>
  <si>
    <t>-621915534</t>
  </si>
  <si>
    <t>-144497989</t>
  </si>
  <si>
    <t>-2039893523</t>
  </si>
  <si>
    <t>956286</t>
  </si>
  <si>
    <t>Zaměření trasy pro stavbu nad 100 m do 1 km</t>
  </si>
  <si>
    <t>956898414</t>
  </si>
  <si>
    <t>956285</t>
  </si>
  <si>
    <t>Zaměření trasy pro stavbu nad 100 m do 1 km pevná částka</t>
  </si>
  <si>
    <t>246069509</t>
  </si>
  <si>
    <t>955204</t>
  </si>
  <si>
    <t>Zrušení převodu v rozvaděči - 1.pár</t>
  </si>
  <si>
    <t>-351357195</t>
  </si>
  <si>
    <t>955205</t>
  </si>
  <si>
    <t>Zrušení převodu v rozvaděči - další pár</t>
  </si>
  <si>
    <t>-1214628090</t>
  </si>
  <si>
    <t>Zřízení převodu v rozvaděči - Zřízení - 1. pár</t>
  </si>
  <si>
    <t>-1046257103</t>
  </si>
  <si>
    <t>Zřízení převodu v rozvaděči- Zřízení - další pár</t>
  </si>
  <si>
    <t>-1122613191</t>
  </si>
  <si>
    <t>Deska krycí plast. 300x1000 mm</t>
  </si>
  <si>
    <t>1637049885</t>
  </si>
  <si>
    <t>Fólie výstražná 330mm PE ozanžová</t>
  </si>
  <si>
    <t>1111956453</t>
  </si>
  <si>
    <t>300118</t>
  </si>
  <si>
    <t>Kabel plastový TCEPKPFLE 10x4x0,6</t>
  </si>
  <si>
    <t>712829461</t>
  </si>
  <si>
    <t>300120</t>
  </si>
  <si>
    <t>Kabel plastový TCEPKPFLE 25x4x0,6</t>
  </si>
  <si>
    <t>-1654654293</t>
  </si>
  <si>
    <t>300130</t>
  </si>
  <si>
    <t>Kabel plastový TCEPKPFLE 50x4x0,8</t>
  </si>
  <si>
    <t>-2143390328</t>
  </si>
  <si>
    <t>-1506449328</t>
  </si>
  <si>
    <t>312240</t>
  </si>
  <si>
    <t>Konektor UY2 přímý - plněný</t>
  </si>
  <si>
    <t>574283036</t>
  </si>
  <si>
    <t>319307</t>
  </si>
  <si>
    <t>Kryt kabelový FA 251 89 hluboký d. 289mm</t>
  </si>
  <si>
    <t>135372741</t>
  </si>
  <si>
    <t>312425</t>
  </si>
  <si>
    <t>Modul konektor. 9700-10P</t>
  </si>
  <si>
    <t>-1193565208</t>
  </si>
  <si>
    <t>306701</t>
  </si>
  <si>
    <t>Napínač šroubový oko-hák M 16</t>
  </si>
  <si>
    <t>2003710181</t>
  </si>
  <si>
    <t>303272</t>
  </si>
  <si>
    <t>Očnice kovová FeZn pro lano 7,1mm</t>
  </si>
  <si>
    <t>-360216774</t>
  </si>
  <si>
    <t>314750</t>
  </si>
  <si>
    <t>Spojka kabelová HSU univerzální hrncová</t>
  </si>
  <si>
    <t>-1646705279</t>
  </si>
  <si>
    <t>316619</t>
  </si>
  <si>
    <t>Spojka kabelová NITTO F1 JCSA 140</t>
  </si>
  <si>
    <t>371928615</t>
  </si>
  <si>
    <t>316625</t>
  </si>
  <si>
    <t>Spojka kabelová NITTO F2 JCSA 200</t>
  </si>
  <si>
    <t>1413374114</t>
  </si>
  <si>
    <t>316631</t>
  </si>
  <si>
    <t>Spojka kabelová NITTO F3 JCSA 300</t>
  </si>
  <si>
    <t>-543190151</t>
  </si>
  <si>
    <t>306997</t>
  </si>
  <si>
    <t>Svorka lanová D 4-6 mm</t>
  </si>
  <si>
    <t>1637335269</t>
  </si>
  <si>
    <t>1205536408</t>
  </si>
  <si>
    <t>306457</t>
  </si>
  <si>
    <t>Šroub s okem M 16 x 140 ČSN021371</t>
  </si>
  <si>
    <t>1253708519</t>
  </si>
  <si>
    <t>302655</t>
  </si>
  <si>
    <t>Trubka PE 110/3,5/6000mm</t>
  </si>
  <si>
    <t>1028518095</t>
  </si>
  <si>
    <t>401646</t>
  </si>
  <si>
    <t>Matice šestihranná M 16,0 ČSN 021601</t>
  </si>
  <si>
    <t>129466237</t>
  </si>
  <si>
    <t>404063</t>
  </si>
  <si>
    <t>Podložka D 17 mm ČSN 021702</t>
  </si>
  <si>
    <t>528994478</t>
  </si>
  <si>
    <t>SO 701 - SO 701 Přístřešek pro popelnice</t>
  </si>
  <si>
    <t>Ing. Čech</t>
  </si>
  <si>
    <t>3 - Svislé a kompletní konstrukce</t>
  </si>
  <si>
    <t xml:space="preserve">    6 - Úpravy povrchů, podlahy a osazování výplní</t>
  </si>
  <si>
    <t xml:space="preserve">    762 - Konstrukce tesařské</t>
  </si>
  <si>
    <t xml:space="preserve">      998 - Přesun hmot</t>
  </si>
  <si>
    <t>564730011</t>
  </si>
  <si>
    <t>Podklad z kameniva hrubého drceného vel. 8-16 mm tl 100 mm - dlažba</t>
  </si>
  <si>
    <t>370368644</t>
  </si>
  <si>
    <t>564750011</t>
  </si>
  <si>
    <t>Podklad z kameniva hrubého drceného vel. 8-16 mm tl 150 mm</t>
  </si>
  <si>
    <t>2778259</t>
  </si>
  <si>
    <t>564750111</t>
  </si>
  <si>
    <t>Podklad z kameniva hrubého drceného vel. 16-32 mm tl 150 mm - dlažba</t>
  </si>
  <si>
    <t>1708777565</t>
  </si>
  <si>
    <t>596211111</t>
  </si>
  <si>
    <t>Kladení zámkové dlažby komunikací pro pěší tl 60 mm skupiny A pl do 100 m2</t>
  </si>
  <si>
    <t>-2141203654</t>
  </si>
  <si>
    <t>BTB.22212</t>
  </si>
  <si>
    <t>dlažba kostka 20x20x6 cm přírodní</t>
  </si>
  <si>
    <t>-68780399</t>
  </si>
  <si>
    <t>57*1,02 "ztratné</t>
  </si>
  <si>
    <t>122201102</t>
  </si>
  <si>
    <t>Odkopávky a prokopávky nezapažené v hornině tř. 3</t>
  </si>
  <si>
    <t>820828838</t>
  </si>
  <si>
    <t>Poznámka k položce:_x000d_
práce strojně s ručním dočištěním</t>
  </si>
  <si>
    <t>3*3*0,6 "chodník před přístřeškem</t>
  </si>
  <si>
    <t>4*6,3*1,3 "základy</t>
  </si>
  <si>
    <t>9*6,3*1,8"základy</t>
  </si>
  <si>
    <t>122201109</t>
  </si>
  <si>
    <t>Příplatek za lepivost u odkopávek v hornině tř. 1 až 3</t>
  </si>
  <si>
    <t>983496989</t>
  </si>
  <si>
    <t>140,22</t>
  </si>
  <si>
    <t>-1530656389</t>
  </si>
  <si>
    <t>Poznámka k položce:_x000d_
včetně bednění pro základy</t>
  </si>
  <si>
    <t>21552729</t>
  </si>
  <si>
    <t>Poznámka k položce:_x000d_
včetně odbednění pro základy</t>
  </si>
  <si>
    <t>990419284</t>
  </si>
  <si>
    <t>-1590085035</t>
  </si>
  <si>
    <t>819307136</t>
  </si>
  <si>
    <t>140,22*18 "předpokl. skládka vzd. 28 km</t>
  </si>
  <si>
    <t>-1373075332</t>
  </si>
  <si>
    <t>626347505</t>
  </si>
  <si>
    <t>140,22*1,9</t>
  </si>
  <si>
    <t>213311141</t>
  </si>
  <si>
    <t>Polštáře zhutněné pod základy ze štěrkopísku tříděného do 150 mm</t>
  </si>
  <si>
    <t>974409122</t>
  </si>
  <si>
    <t>Poznámka k položce:_x000d_
nákup,doprava,položení,hutnění</t>
  </si>
  <si>
    <t>34*1,3*0,15</t>
  </si>
  <si>
    <t>213221111</t>
  </si>
  <si>
    <t>Ochranná vrstva na základové spáře z bet. prost. se zvýš. nároky na prostředí C 25/30 tl do 150 mm</t>
  </si>
  <si>
    <t>-101728970</t>
  </si>
  <si>
    <t>Poznámka k položce:_x000d_
nákup,doprava,položení</t>
  </si>
  <si>
    <t>34*1,3*0,10</t>
  </si>
  <si>
    <t>274321118</t>
  </si>
  <si>
    <t xml:space="preserve">Základové pasy, prahy, prolití tvarovek a věnce  ze betonu C 30/37 XC1</t>
  </si>
  <si>
    <t>-1763306923</t>
  </si>
  <si>
    <t>Poznámka k položce:_x000d_
nákup,doprava,položení, včetně 4 x ks ztracené bednění pro středovou patku</t>
  </si>
  <si>
    <t>Úpravy povrchů, podlahy a osazování výplní</t>
  </si>
  <si>
    <t>628332111</t>
  </si>
  <si>
    <t>Omítka cementová zdí a valů zatřená hrubá</t>
  </si>
  <si>
    <t>-1941992933</t>
  </si>
  <si>
    <t>Poznámka k položce:_x000d_
nákup,doprava materialu,práce</t>
  </si>
  <si>
    <t>160</t>
  </si>
  <si>
    <t>762</t>
  </si>
  <si>
    <t>Konstrukce tesařské</t>
  </si>
  <si>
    <t>762332132</t>
  </si>
  <si>
    <t>Montáž vázaných kcí krovů pravidelných z hraněného řeziva průřezové plochy do 224 cm2 - sloupek</t>
  </si>
  <si>
    <t>-1362395208</t>
  </si>
  <si>
    <t>Poznámka k položce:_x000d_
včetně prací souvisejících a včetně všech spojovacích prvků nákup, doprava,montáž</t>
  </si>
  <si>
    <t>0,5*3"sloupek 140/140 mm</t>
  </si>
  <si>
    <t>0,9*2"sloupek 140/140 mm</t>
  </si>
  <si>
    <t>1,6*3"sloupek 140/140</t>
  </si>
  <si>
    <t>1,8*2"sloupek 140/140</t>
  </si>
  <si>
    <t>2,1*2"sloupek 140/140</t>
  </si>
  <si>
    <t>2,9*1"sloupek 140/140</t>
  </si>
  <si>
    <t>26*1,2 "pásek 100/140</t>
  </si>
  <si>
    <t>6*10"krokev 100/120</t>
  </si>
  <si>
    <t>7,6*27"lat 40/60</t>
  </si>
  <si>
    <t>60512130</t>
  </si>
  <si>
    <t xml:space="preserve">hranol stavební řezivo průřezu do 224cm2 </t>
  </si>
  <si>
    <t>2080122018</t>
  </si>
  <si>
    <t>Poznámka k položce:_x000d_
nákup,doprava,naložení,složení</t>
  </si>
  <si>
    <t>315*0,14*0,14</t>
  </si>
  <si>
    <t>762332134</t>
  </si>
  <si>
    <t>Montáž vázaných kcí krovů pravidelných z hraněného řeziva průřezové plochy do 450 cm2</t>
  </si>
  <si>
    <t>-1970125350</t>
  </si>
  <si>
    <t>7,6*5 "vaznice 140/220</t>
  </si>
  <si>
    <t>10*2 "vaznice 140/220</t>
  </si>
  <si>
    <t>5,56*1"vaznice 140/220</t>
  </si>
  <si>
    <t>60512140</t>
  </si>
  <si>
    <t xml:space="preserve">hranol stavební řezivo průřezu do 450cm2 </t>
  </si>
  <si>
    <t>1450315438</t>
  </si>
  <si>
    <t>64*0,14*0,22</t>
  </si>
  <si>
    <t>762895000</t>
  </si>
  <si>
    <t>Trámová botka</t>
  </si>
  <si>
    <t>-151355416</t>
  </si>
  <si>
    <t>Poznámka k položce:_x000d_
nákup,doprava,složení, montáž, pozinkované patky s trnem do betonu, včetně všech spojovacích prvků nákup,doprava,montáž</t>
  </si>
  <si>
    <t>63171255</t>
  </si>
  <si>
    <t>deska sklolaminátová trapéz, tl 0,99mm, profil 250/ 50</t>
  </si>
  <si>
    <t>1670240293</t>
  </si>
  <si>
    <t>Poznámka k položce:_x000d_
nákup,doprava,složení, s rezervou pro řezání nebo přesahy</t>
  </si>
  <si>
    <t>65*1,05</t>
  </si>
  <si>
    <t>KMB.BSKS1313</t>
  </si>
  <si>
    <t>Okapní plech měděný</t>
  </si>
  <si>
    <t>770750094</t>
  </si>
  <si>
    <t>Poznámka k položce:_x000d_
nákup,doprava,montáž včetně,kus po 2 m, plechy přes sebe nebo řezání včetně všech spojovacích prvků</t>
  </si>
  <si>
    <t>59244095</t>
  </si>
  <si>
    <t>okapnice plechová</t>
  </si>
  <si>
    <t>-623902486</t>
  </si>
  <si>
    <t>Poznámka k položce:_x000d_
nákup,doprava,montáž včetně,včetně spojiovacích prvků, nákup,doprava,montáž včetně nutného řezání</t>
  </si>
  <si>
    <t>55344203</t>
  </si>
  <si>
    <t>svod kruhový Cu 80mm</t>
  </si>
  <si>
    <t>-418357323</t>
  </si>
  <si>
    <t>Poznámka k položce:_x000d_
nákup,doprava,montáž včetně,včetně všech spojiovacích prvků nákup,doprava,montáž včetně nutného řezání a ohýbání, včetně těsnění spojovaných ploch</t>
  </si>
  <si>
    <t>Pol84</t>
  </si>
  <si>
    <t xml:space="preserve">Nopová folie </t>
  </si>
  <si>
    <t>-167572314</t>
  </si>
  <si>
    <t>Poznámka k položce:_x000d_
nákup,doprava,položení jako izolace zdí před rostlým terenem,nutno započítat nutné přesahy</t>
  </si>
  <si>
    <t>81*1,1</t>
  </si>
  <si>
    <t>59513410</t>
  </si>
  <si>
    <t>tvarovka betonová oboustranně štípaná dělitelná přírodní 295x190x390mm</t>
  </si>
  <si>
    <t>1266534306</t>
  </si>
  <si>
    <t xml:space="preserve">Poznámka k položce:_x000d_
položka včetně nákup,doprava, složení, množství včetně rezervy prořezu a ztratného_x000d_
Zhotovitel dodá rovněž  projekt skladby zdiva - kladecí výkres - pro danou stavbu</t>
  </si>
  <si>
    <t>(33,5*2)/(0,19*0,39)</t>
  </si>
  <si>
    <t>24590815</t>
  </si>
  <si>
    <t>prostředek impregnační na ochranu dřeva</t>
  </si>
  <si>
    <t>145795683</t>
  </si>
  <si>
    <t>Poznámka k položce:_x000d_
nákup,doprava,práce s naimpregnováním včetně</t>
  </si>
  <si>
    <t>CLL.S1023AC0000L8</t>
  </si>
  <si>
    <t xml:space="preserve">lak syntetický lazurovací na dřevo bezbarvý </t>
  </si>
  <si>
    <t>litr</t>
  </si>
  <si>
    <t>-225111020</t>
  </si>
  <si>
    <t>Poznámka k položce:_x000d_
nákup,doprava,práce s lakováním včetně</t>
  </si>
  <si>
    <t>452368211</t>
  </si>
  <si>
    <t xml:space="preserve">Výztuž podkladních desek nebo bloků  ze svařovaných sítí Kari</t>
  </si>
  <si>
    <t>2137718602</t>
  </si>
  <si>
    <t>Poznámka k položce:_x000d_
Kari průměr 8 - 150/150, nákup,doprava, složení, položení,montáž včetně spojovacích prvků nákup,doprava,montáž</t>
  </si>
  <si>
    <t>0,062</t>
  </si>
  <si>
    <t>452368113</t>
  </si>
  <si>
    <t>Výztuž podkladních desek nebo beton. bloků a tvarovek otevřený výkop z betonářské oceli 10 505</t>
  </si>
  <si>
    <t>99485317</t>
  </si>
  <si>
    <t>Poznámka k položce:_x000d_
součástí je vodorovná a svislá výztuž včetně výztuže do obvodových zdí, nákup,doprava, složení, položení,montáž do desek, do svislých tvárnic, základů včetně spojovacích prvků nákup,doprava,montáž</t>
  </si>
  <si>
    <t>469151111</t>
  </si>
  <si>
    <t>Zřízení folie jako izolace u domu</t>
  </si>
  <si>
    <t>-850588327</t>
  </si>
  <si>
    <t>28323500</t>
  </si>
  <si>
    <t xml:space="preserve">fólie multifunkční profilovaná (nopová) </t>
  </si>
  <si>
    <t>-1928070365</t>
  </si>
  <si>
    <t>Poznámka k položce:_x000d_
je možno najít alternativu, horní spára bude zacelena hrubším štěrkem nebo lištou dle rozhodnutí investora na místě, nutno počítat s lištou, nákup, doprava,složení</t>
  </si>
  <si>
    <t>1853529448</t>
  </si>
  <si>
    <t>59217003</t>
  </si>
  <si>
    <t>obrubník betonový zahradní 500x50x250mm</t>
  </si>
  <si>
    <t>-390360853</t>
  </si>
  <si>
    <t>Poznámka k položce:_x000d_
nákup,doprava,složení</t>
  </si>
  <si>
    <t>40*2</t>
  </si>
  <si>
    <t>184911161</t>
  </si>
  <si>
    <t>Mulčování záhonů kačírkem tl. vrstvy do 0,1 m v rovině a svahu</t>
  </si>
  <si>
    <t>1875139431</t>
  </si>
  <si>
    <t>58343911</t>
  </si>
  <si>
    <t>kamenivo drcené hrubé frakce 11/22</t>
  </si>
  <si>
    <t>-894803780</t>
  </si>
  <si>
    <t>40*0,5*0,1*2,1</t>
  </si>
  <si>
    <t>4,2*0,25 'Přepočtené koeficientem množství</t>
  </si>
  <si>
    <t>348921121</t>
  </si>
  <si>
    <t>Zdění zídek z betonových tvárnic na sucho 295x190x390mm včetně rohových včetně řezání</t>
  </si>
  <si>
    <t>1430662295</t>
  </si>
  <si>
    <t xml:space="preserve">Poznámka k položce:_x000d_
montáž,včetně nutného řezání tvárnice na polovinu v každé druhé řadě , v rozích a ostatních místech, včetně všech prací souvisejících_x000d_
Zhotovitel dodá rovněž  projekt skladby zdiva - kladecí výkres - pro danou stavbu</t>
  </si>
  <si>
    <t>33,5*2*0,3</t>
  </si>
  <si>
    <t>762421110</t>
  </si>
  <si>
    <t>Montáž sklolaminátové desky</t>
  </si>
  <si>
    <t>820682687</t>
  </si>
  <si>
    <t>Poznámka k položce:_x000d_
včetně všech prací souvisejících, včetně všech spojovacích prvků souvisejících, včetně nákupu,dopravy spojovacích prvků</t>
  </si>
  <si>
    <t>348272515</t>
  </si>
  <si>
    <t>Plotová stříška pro zeď tl 295 mm z tvarovek štípaných přírodních</t>
  </si>
  <si>
    <t>2096241208</t>
  </si>
  <si>
    <t>Poznámka k položce:_x000d_
nákup,doprava,složení, montáž,na maltu nebo lepidlo včetně malty nebo lepidla, včetně nutného řezání, zhotovitel započítá vlastní ztratné</t>
  </si>
  <si>
    <t>35*1,1 "včetně ztratného</t>
  </si>
  <si>
    <t>59513410-1</t>
  </si>
  <si>
    <t>tvarovka betonová rohová štípaná dělitelná přírodní 95x190x390mm</t>
  </si>
  <si>
    <t>-1765997921</t>
  </si>
  <si>
    <t>Poznámka k položce:_x000d_
položka včetně nákup,doprava,složení, množství včetně prořezu a ztratného, projekt skladby zdiva zhotoví zhotovitel</t>
  </si>
  <si>
    <t>171101103</t>
  </si>
  <si>
    <t xml:space="preserve">Uložení sypaniny z hornin soudržných do násypů zhutněných do 100 % PS </t>
  </si>
  <si>
    <t>-1641695487</t>
  </si>
  <si>
    <t>58337331</t>
  </si>
  <si>
    <t>štěrkopísek frakce 0/22</t>
  </si>
  <si>
    <t>-586958955</t>
  </si>
  <si>
    <t>Poznámka k položce:_x000d_
nákup, doprava, složení, reservní položka, je možno použít rovněž pro zásyp odtěžený vhodný výkopek o možnosti rozhodne a odsouhlasí TDI</t>
  </si>
  <si>
    <t>40*2,1</t>
  </si>
  <si>
    <t>212792211</t>
  </si>
  <si>
    <t>drenážní flexibilní plastové potrubí DN 100</t>
  </si>
  <si>
    <t>1322200905</t>
  </si>
  <si>
    <t>Poznámka k položce:_x000d_
nákup,doprava,složení, položení včetně obalení ochrannou textilií, včetně všech spojovacích prvků nákup, doprava, položení , roura po obvodě položena v nasypaném štěrkopísku, není vyznačena ve výkrese, vyústění volně do terenu v místě vstupu, bude upřesněno na stavbě</t>
  </si>
  <si>
    <t>998223011</t>
  </si>
  <si>
    <t>1243322536</t>
  </si>
  <si>
    <t>SO 801 - SO 801 Sadové úpravy</t>
  </si>
  <si>
    <t>pan Čada</t>
  </si>
  <si>
    <t>18 - Úprava terenu</t>
  </si>
  <si>
    <t>HSV - Přesun hmot, ostatní</t>
  </si>
  <si>
    <t>Úprava terenu</t>
  </si>
  <si>
    <t>184802215</t>
  </si>
  <si>
    <t>Chemické odplevelení před založením kultury nad 20 m2 granulátem na široko ve svahu do 1:2</t>
  </si>
  <si>
    <t>952515615</t>
  </si>
  <si>
    <t>181111122</t>
  </si>
  <si>
    <t>Plošná úprava terénu do 500 m2 zemina tř 1 až 4 nerovnosti do 150 mm ve svahu do 1:2</t>
  </si>
  <si>
    <t>961153383</t>
  </si>
  <si>
    <t>IP 801</t>
  </si>
  <si>
    <t>roundup - nákup,doprava</t>
  </si>
  <si>
    <t>l</t>
  </si>
  <si>
    <t>-1427227166</t>
  </si>
  <si>
    <t>2*0,035</t>
  </si>
  <si>
    <t>183403253</t>
  </si>
  <si>
    <t>Obdělání půdy hrabáním ve svahu do 1:2</t>
  </si>
  <si>
    <t>865700345</t>
  </si>
  <si>
    <t>182303112</t>
  </si>
  <si>
    <t>Doplnění zeminy nebo substrátu na travnatých plochách tl 50 mm rovina ve svahu do 1:2</t>
  </si>
  <si>
    <t>-203821679</t>
  </si>
  <si>
    <t>Pol122</t>
  </si>
  <si>
    <t>Kompost - nákup,doprava</t>
  </si>
  <si>
    <t>-250872733</t>
  </si>
  <si>
    <t>Poznámka k položce:_x000d_
kompost</t>
  </si>
  <si>
    <t>350*0,1</t>
  </si>
  <si>
    <t>183205131</t>
  </si>
  <si>
    <t>Založení záhonu ve svahu do 1:2 zemina tř 1 a 2</t>
  </si>
  <si>
    <t>-1461377138</t>
  </si>
  <si>
    <t>185802123</t>
  </si>
  <si>
    <t>Hnojení půdy umělým hnojivem na široko ve svahu do 1:2 30g/m2</t>
  </si>
  <si>
    <t>1824108647</t>
  </si>
  <si>
    <t>Poznámka k položce:_x000d_
množství 30 g/m2</t>
  </si>
  <si>
    <t>350*0,00003</t>
  </si>
  <si>
    <t>OPG.10343</t>
  </si>
  <si>
    <t>hnojivo granulované</t>
  </si>
  <si>
    <t>-1868718402</t>
  </si>
  <si>
    <t>Poznámka k položce:_x000d_
3 kg/100 m2</t>
  </si>
  <si>
    <t>350/100*3</t>
  </si>
  <si>
    <t>184911312</t>
  </si>
  <si>
    <t>Položení mulčovací textilie ve svahu do 1:2</t>
  </si>
  <si>
    <t>-1236626551</t>
  </si>
  <si>
    <t>Pol126</t>
  </si>
  <si>
    <t>mulčovací folie - nákup,doprava</t>
  </si>
  <si>
    <t>1870683576</t>
  </si>
  <si>
    <t>Poznámka k položce:_x000d_
Černá mulčovací textilie</t>
  </si>
  <si>
    <t>183111213</t>
  </si>
  <si>
    <t>Jamky pro výsadbu s výměnou 50 % půdy zeminy tř 1 až 4 objem do 0,01 m3 v rovině a svahu do 1:5</t>
  </si>
  <si>
    <t>-584733786</t>
  </si>
  <si>
    <t>16+33+18+26+75+90+100+140+165+205+125+220+95+75+50+25</t>
  </si>
  <si>
    <t>184102111</t>
  </si>
  <si>
    <t>Výsadba dřeviny s balem D do 0,2 m do jamky se zalitím v rovině a svahu do 1:5</t>
  </si>
  <si>
    <t>1092325932</t>
  </si>
  <si>
    <t>93</t>
  </si>
  <si>
    <t>Pol130</t>
  </si>
  <si>
    <t>Forsythia x intermedia 40/60</t>
  </si>
  <si>
    <t>-262574653</t>
  </si>
  <si>
    <t>Pol131</t>
  </si>
  <si>
    <t>Mahonia aquifolium 40/60</t>
  </si>
  <si>
    <t>-1284513642</t>
  </si>
  <si>
    <t>Pol132</t>
  </si>
  <si>
    <t>Potentilla fruticosa "Abbotswood" 40/60</t>
  </si>
  <si>
    <t>195317349</t>
  </si>
  <si>
    <t>Pol133</t>
  </si>
  <si>
    <t>Rosa rugosa 40/60</t>
  </si>
  <si>
    <t>1252968532</t>
  </si>
  <si>
    <t>Pol134</t>
  </si>
  <si>
    <t>Výsadba květin do připravené půdy se zalitím, trvalek</t>
  </si>
  <si>
    <t>997312327</t>
  </si>
  <si>
    <t>Pol136</t>
  </si>
  <si>
    <t>Astilbe arendsii "Bonanza"</t>
  </si>
  <si>
    <t>162273885</t>
  </si>
  <si>
    <t>Pol137</t>
  </si>
  <si>
    <t>Astilbe arendsii "Brautschleier"</t>
  </si>
  <si>
    <t>1213709812</t>
  </si>
  <si>
    <t>Pol138</t>
  </si>
  <si>
    <t>Bergenia hybrida "Britten"</t>
  </si>
  <si>
    <t>-398703542</t>
  </si>
  <si>
    <t>Pol139</t>
  </si>
  <si>
    <t>Brunnera macrophylla</t>
  </si>
  <si>
    <t>-1747322585</t>
  </si>
  <si>
    <t>Pol140</t>
  </si>
  <si>
    <t>Doronicum orientale</t>
  </si>
  <si>
    <t>2010488254</t>
  </si>
  <si>
    <t>Pol141</t>
  </si>
  <si>
    <t>Heuchera x brizoides "Pruhoniciana"</t>
  </si>
  <si>
    <t>-796007305</t>
  </si>
  <si>
    <t>Pol142</t>
  </si>
  <si>
    <t>Heuchera x brizoides "Scintillation"</t>
  </si>
  <si>
    <t>-1241522699</t>
  </si>
  <si>
    <t>Pol143</t>
  </si>
  <si>
    <t>Hosta fortunei "Aureomarginata"</t>
  </si>
  <si>
    <t>599453980</t>
  </si>
  <si>
    <t>Pol144</t>
  </si>
  <si>
    <t>Hosta fortunei "Patriot"</t>
  </si>
  <si>
    <t>-1689484625</t>
  </si>
  <si>
    <t>Pol145</t>
  </si>
  <si>
    <t>Monarda didyma "Scorpion"</t>
  </si>
  <si>
    <t>-89678595</t>
  </si>
  <si>
    <t>Pol146</t>
  </si>
  <si>
    <t>Nepeta fassenii "Six Hills Giant"</t>
  </si>
  <si>
    <t>-434446113</t>
  </si>
  <si>
    <t>Pol147</t>
  </si>
  <si>
    <t>Rudbeckia fulgida "Goldsturm"</t>
  </si>
  <si>
    <t>-392141212</t>
  </si>
  <si>
    <t>Pol148</t>
  </si>
  <si>
    <t>Mulčování vysazených rostlin kůrou tl. Do 100 mm v rovině</t>
  </si>
  <si>
    <t>734957830</t>
  </si>
  <si>
    <t>350 "rostliny</t>
  </si>
  <si>
    <t>12"stromy</t>
  </si>
  <si>
    <t>Pol150</t>
  </si>
  <si>
    <t xml:space="preserve">Hloubení jamek s výměnou  půdy na 50% objemu do 0,125 m3</t>
  </si>
  <si>
    <t>174471340</t>
  </si>
  <si>
    <t>Pol151</t>
  </si>
  <si>
    <t>Výsadba dřeviny s balem při průměru do 500 mm</t>
  </si>
  <si>
    <t>1736550058</t>
  </si>
  <si>
    <t>Poznámka k položce:_x000d_
kořenový bal bude soudržný, nepoškozený. Výsadbový material bude kvalitní, bez známek napadení chorobami ši škůdci. Výsadbový material bude před vlastní výsadbou zkontrolován autorským nebo technickým dozorem a odsouhlasen investorem</t>
  </si>
  <si>
    <t>Pol153</t>
  </si>
  <si>
    <t>Rhododendron "Saturnus" 100/125</t>
  </si>
  <si>
    <t>-1064714979</t>
  </si>
  <si>
    <t>Pol154</t>
  </si>
  <si>
    <t xml:space="preserve">Rhododendron luteum  100/125</t>
  </si>
  <si>
    <t>1368385745</t>
  </si>
  <si>
    <t>Pol155</t>
  </si>
  <si>
    <t xml:space="preserve">Physocarpus opulifolius "Darts Gold"  100/125</t>
  </si>
  <si>
    <t>-505581590</t>
  </si>
  <si>
    <t>Pol156</t>
  </si>
  <si>
    <t xml:space="preserve">Physocarpus opulifolius "Andre"  100/125</t>
  </si>
  <si>
    <t>2083070360</t>
  </si>
  <si>
    <t>Pol157</t>
  </si>
  <si>
    <t xml:space="preserve">Syringa vulgaris  100/125</t>
  </si>
  <si>
    <t>-1073747946</t>
  </si>
  <si>
    <t>184215112</t>
  </si>
  <si>
    <t>Ukotvení kmene dřevin jedním kůlem D do 0,1 m délky do 2 m</t>
  </si>
  <si>
    <t>441338441</t>
  </si>
  <si>
    <t>Pol160</t>
  </si>
  <si>
    <t>kůl dřevěný frézovaný impregnovaný pr. 70 mm dl. 200 cm</t>
  </si>
  <si>
    <t>-253001663</t>
  </si>
  <si>
    <t>183101214</t>
  </si>
  <si>
    <t>Jamky pro výsadbu s výměnou 50 % půdy zeminy tř 1 až 4 objem do 0,125 m3 v rovině a svahu do 1:5</t>
  </si>
  <si>
    <t>-1567509673</t>
  </si>
  <si>
    <t>184102115</t>
  </si>
  <si>
    <t>Výsadba dřeviny s balem D do 0,6 m do jamky se zalitím v rovině a svahu do 1:5</t>
  </si>
  <si>
    <t>550565460</t>
  </si>
  <si>
    <t>Poznámka k položce:_x000d_
specifikace stromů:_x000d_
ve školce min 2 x přesazované, obvod kmínku dle seznamu, s balem, i. kval. třída, stromy budou mít průběžný terminál, větvení typické pro daný druh, bez poškozených větví, kořenový bal bude soudržný, nepoškozený. Výsadbový material bude kvalitní, bez známek napadení chorobami ši škůdci. Výsadbový material bude před vlastní výsadbou zkontrolován autorským nebo technickým dozorem a odsouhlasen investorem</t>
  </si>
  <si>
    <t>Pol162</t>
  </si>
  <si>
    <t>Fraxinus excelsior "Altena" 16/18cm jasan ztepilý</t>
  </si>
  <si>
    <t>972673866</t>
  </si>
  <si>
    <t>Pol163</t>
  </si>
  <si>
    <t>Picea omorika 200/250cm smrk omorika</t>
  </si>
  <si>
    <t>533317051</t>
  </si>
  <si>
    <t>184215133</t>
  </si>
  <si>
    <t>Ukotvení kmene dřevin třemi kůly D do 0,1 m délky do 3 m</t>
  </si>
  <si>
    <t>1606578400</t>
  </si>
  <si>
    <t>Pol165</t>
  </si>
  <si>
    <t>kůl dřevěný frézovaný impregnovaný pr. 70 mm dl. 250 cm</t>
  </si>
  <si>
    <t>1532203190</t>
  </si>
  <si>
    <t>Pol166</t>
  </si>
  <si>
    <t>kůl dřevěný frézovaný impregnovaný pr. 70 mm dl. 300 cm půlený</t>
  </si>
  <si>
    <t>-1492683886</t>
  </si>
  <si>
    <t>Pol167</t>
  </si>
  <si>
    <t>textilní úvazek</t>
  </si>
  <si>
    <t>536852222</t>
  </si>
  <si>
    <t>Přesun hmot, ostatní</t>
  </si>
  <si>
    <t>183911131</t>
  </si>
  <si>
    <t>kontrola dřevin</t>
  </si>
  <si>
    <t>-441767976</t>
  </si>
  <si>
    <t xml:space="preserve">Poznámka k položce:_x000d_
doplnění uhynulých rostlin, doplnění mulčovací kůry, kontrola pevnosti kotvení, kontrola úvazků, zápis do SDeníku o provedené kontrole v souladu  s závazným stanoviskem MěÚ Rotava odboru ekonomiky a majetku ze dne 26.6.2019_x000d_
_x000d_
kontrola bude provedena před kolaudací a následně po 5 ti letech provozu</t>
  </si>
  <si>
    <t>185804312</t>
  </si>
  <si>
    <t>Zalití rostlin vodou - do doby přejímky stavby</t>
  </si>
  <si>
    <t>68227244</t>
  </si>
  <si>
    <t>10*6*5 "po dobu pěti let 6 x ročně minimálně</t>
  </si>
  <si>
    <t>185808521</t>
  </si>
  <si>
    <t>sekání trávníku s naložením a odvozem odpadu do 20 km - do doby přejímky stavby</t>
  </si>
  <si>
    <t>ha</t>
  </si>
  <si>
    <t>-869574673</t>
  </si>
  <si>
    <t>0,04*4*5</t>
  </si>
  <si>
    <t>Přesun hmot pro sadovnické práce</t>
  </si>
  <si>
    <t>1591182698</t>
  </si>
  <si>
    <t>08211321</t>
  </si>
  <si>
    <t>voda na zálivku</t>
  </si>
  <si>
    <t>1203032940</t>
  </si>
  <si>
    <t>Poznámka k položce:_x000d_
nákup,doprava</t>
  </si>
  <si>
    <t>IP 101</t>
  </si>
  <si>
    <t>kompost - keře, stromy</t>
  </si>
  <si>
    <t>1846589371</t>
  </si>
  <si>
    <t>Poznámka k položce:_x000d_
nákup,doprava, složení</t>
  </si>
  <si>
    <t>1,2 "rostliny</t>
  </si>
  <si>
    <t>3,6 "stromy</t>
  </si>
  <si>
    <t>10391100</t>
  </si>
  <si>
    <t>kůra mulčovací - keře, stromy</t>
  </si>
  <si>
    <t>1285719645</t>
  </si>
  <si>
    <t>35 "keře</t>
  </si>
  <si>
    <t>1,2 "stromy</t>
  </si>
  <si>
    <t>JTA.JN004</t>
  </si>
  <si>
    <t xml:space="preserve">jutová tkanina </t>
  </si>
  <si>
    <t>801668725</t>
  </si>
  <si>
    <t>184501121</t>
  </si>
  <si>
    <t>Zhotovení obalu z juty v jedné vrstvě v rovině a svahu do 1:5</t>
  </si>
  <si>
    <t>505465375</t>
  </si>
  <si>
    <t>Poznámka k položce:_x000d_
práce na obalení včetně včetně všech souvisejících prací a materialu</t>
  </si>
  <si>
    <t>184816111</t>
  </si>
  <si>
    <t>Hnojení sazenic průmyslovými hnojivy do 0,25 kg k jedné sazenici</t>
  </si>
  <si>
    <t>1046402284</t>
  </si>
  <si>
    <t>IP 102</t>
  </si>
  <si>
    <t>tabletové hnojivo 50g/strom</t>
  </si>
  <si>
    <t>-721951456</t>
  </si>
  <si>
    <t>183101215</t>
  </si>
  <si>
    <t>Jamky pro výsadbu s výměnou 50 % půdy zeminy tř 1 až 4 objem do 0,4 m3 v rovině a svahu do 1:5</t>
  </si>
  <si>
    <t>-1462820237</t>
  </si>
  <si>
    <t>VRN - VRN Vedlejší rozpočtové náklady</t>
  </si>
  <si>
    <t>VRN - Vedlejší rozpočtové náklady</t>
  </si>
  <si>
    <t xml:space="preserve">    VRN1 - Průzkumné, geodetické a projektové práce</t>
  </si>
  <si>
    <t xml:space="preserve">    VRN3 - Zařízení staveniště</t>
  </si>
  <si>
    <t xml:space="preserve">    VRN4 - Inženýrská činnost</t>
  </si>
  <si>
    <t>Vedlejší rozpočtové náklady</t>
  </si>
  <si>
    <t>VRN1</t>
  </si>
  <si>
    <t>Průzkumné, geodetické a projektové práce</t>
  </si>
  <si>
    <t>012103000</t>
  </si>
  <si>
    <t>Geodetické práce před výstavbou</t>
  </si>
  <si>
    <t>1024</t>
  </si>
  <si>
    <t>-1178611973</t>
  </si>
  <si>
    <t>Poznámka k položce:_x000d_
vytyčení hranic pozemků,vytyčení staveniště a stavebního objektu, určení průběhu nadzemního nebo podzemního stávajícího i plánovaného vedení, určení vytyčovací sítě, ...</t>
  </si>
  <si>
    <t>012203000</t>
  </si>
  <si>
    <t>Geodetické práce při provádění stavby</t>
  </si>
  <si>
    <t>-620415109</t>
  </si>
  <si>
    <t>Poznámka k položce:_x000d_
výšková měření, výpočet objemů, atd. které mají charakter kontrolních a upřesnujících činností</t>
  </si>
  <si>
    <t>013244000</t>
  </si>
  <si>
    <t>Realizační dokumentace stavby (RDS)</t>
  </si>
  <si>
    <t>512</t>
  </si>
  <si>
    <t>-1196564066</t>
  </si>
  <si>
    <t>013254000</t>
  </si>
  <si>
    <t>Dokumentace skutečného provedení stavby (DSPS)</t>
  </si>
  <si>
    <t>876201860</t>
  </si>
  <si>
    <t xml:space="preserve">Poznámka k položce:_x000d_
týká se všech objektů stavby, komunikace, kanalizace deštová a splašková, vodovod,  veřejné osvětlení, event. plyn</t>
  </si>
  <si>
    <t>013254000-1</t>
  </si>
  <si>
    <t>Zaměření skutečného provedení stavby</t>
  </si>
  <si>
    <t>429162337</t>
  </si>
  <si>
    <t>075</t>
  </si>
  <si>
    <t>Provozní vlivy - ochranná pásma</t>
  </si>
  <si>
    <t>-2029840749</t>
  </si>
  <si>
    <t>Poznámka k položce:_x000d_
elektrického vedení, vodárenská (vodní zdroje,vodojemy.čistírny vod,vodovodní řady),přírodních hodnot (zákaz poškození přírodního prostředí,zákaz hluku), protipožární a jiná, dále ochrana odkrytých stáv. zařízení dle stavebného povolení, obnovení výstražných folií porušených během stavby</t>
  </si>
  <si>
    <t>IP 33</t>
  </si>
  <si>
    <t>Vytyčení stáv. inženýrských sítí</t>
  </si>
  <si>
    <t>100652834</t>
  </si>
  <si>
    <t>IP 35</t>
  </si>
  <si>
    <t>Geometrický plán stavby včetně všech kartografických prací</t>
  </si>
  <si>
    <t>2019806323</t>
  </si>
  <si>
    <t>IP 42</t>
  </si>
  <si>
    <t>archeologický dozor</t>
  </si>
  <si>
    <t>520219913</t>
  </si>
  <si>
    <t>VRN3</t>
  </si>
  <si>
    <t>Zařízení staveniště</t>
  </si>
  <si>
    <t>032002000</t>
  </si>
  <si>
    <t>Vybavení staveniště vč. zrušení</t>
  </si>
  <si>
    <t>-1081858277</t>
  </si>
  <si>
    <t>Poznámka k položce:_x000d_
včetně event. čištění znečištěných okolních komunikací používaných pro stavbu, včetně event. nutné skrývky a zpětného nánosu ornice, včetně nutného oplocení, dále dle TZ POV</t>
  </si>
  <si>
    <t>034303000</t>
  </si>
  <si>
    <t>Dopravněinženýrské opatření během stavby (DIO)</t>
  </si>
  <si>
    <t>-1194949002</t>
  </si>
  <si>
    <t>034503000</t>
  </si>
  <si>
    <t>Informační tabule na staveništi</t>
  </si>
  <si>
    <t>-27273936</t>
  </si>
  <si>
    <t>VRN4</t>
  </si>
  <si>
    <t>Inženýrská činnost</t>
  </si>
  <si>
    <t>041903000</t>
  </si>
  <si>
    <t>Kontrolní prohlídky</t>
  </si>
  <si>
    <t>-884978816</t>
  </si>
  <si>
    <t xml:space="preserve">Poznámka k položce:_x000d_
vyhotovení plánu kontrolních prohlídek se stavebním úřadem, příprava podkaldů pro jednotlivé prohlídky, koordinace </t>
  </si>
  <si>
    <t>043103000</t>
  </si>
  <si>
    <t>Zkoušky bez rozlišení</t>
  </si>
  <si>
    <t>-1878262355</t>
  </si>
  <si>
    <t>Poznámka k položce:_x000d_
všechny potřené zkoušky dle ČSN (hutnící,...), statická nebo dynamická zemní pláně (min 2 ks), další</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</si>
</sst>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9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21"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22" xfId="0"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22" fillId="2" borderId="19" xfId="0" applyFont="1" applyFill="1" applyBorder="1" applyAlignment="1" applyProtection="1">
      <alignment horizontal="left" vertical="center"/>
      <protection locked="0"/>
    </xf>
    <xf numFmtId="0" fontId="22"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2" fillId="0" borderId="20" xfId="0" applyNumberFormat="1" applyFont="1" applyBorder="1" applyAlignment="1" applyProtection="1">
      <alignment vertical="center"/>
    </xf>
    <xf numFmtId="166" fontId="22" fillId="0" borderId="21" xfId="0" applyNumberFormat="1"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styles" Target="styles.xml" /><Relationship Id="rId16" Type="http://schemas.openxmlformats.org/officeDocument/2006/relationships/theme" Target="theme/theme1.xml" /><Relationship Id="rId17" Type="http://schemas.openxmlformats.org/officeDocument/2006/relationships/calcChain" Target="calcChain.xml" /><Relationship Id="rId1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21</v>
      </c>
      <c r="AO7" s="21"/>
      <c r="AP7" s="21"/>
      <c r="AQ7" s="21"/>
      <c r="AR7" s="19"/>
      <c r="BE7" s="30"/>
      <c r="BS7" s="16" t="s">
        <v>6</v>
      </c>
    </row>
    <row r="8" s="1" customFormat="1" ht="12" customHeight="1">
      <c r="B8" s="20"/>
      <c r="C8" s="21"/>
      <c r="D8" s="31"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24</v>
      </c>
      <c r="AL8" s="21"/>
      <c r="AM8" s="21"/>
      <c r="AN8" s="32" t="s">
        <v>25</v>
      </c>
      <c r="AO8" s="21"/>
      <c r="AP8" s="21"/>
      <c r="AQ8" s="21"/>
      <c r="AR8" s="19"/>
      <c r="BE8" s="30"/>
      <c r="BS8" s="16" t="s">
        <v>6</v>
      </c>
    </row>
    <row r="9" s="1" customFormat="1" ht="29.28" customHeight="1">
      <c r="B9" s="20"/>
      <c r="C9" s="21"/>
      <c r="D9" s="25" t="s">
        <v>26</v>
      </c>
      <c r="E9" s="21"/>
      <c r="F9" s="21"/>
      <c r="G9" s="21"/>
      <c r="H9" s="21"/>
      <c r="I9" s="21"/>
      <c r="J9" s="21"/>
      <c r="K9" s="33" t="s">
        <v>27</v>
      </c>
      <c r="L9" s="21"/>
      <c r="M9" s="21"/>
      <c r="N9" s="21"/>
      <c r="O9" s="21"/>
      <c r="P9" s="21"/>
      <c r="Q9" s="21"/>
      <c r="R9" s="21"/>
      <c r="S9" s="21"/>
      <c r="T9" s="21"/>
      <c r="U9" s="21"/>
      <c r="V9" s="21"/>
      <c r="W9" s="21"/>
      <c r="X9" s="21"/>
      <c r="Y9" s="21"/>
      <c r="Z9" s="21"/>
      <c r="AA9" s="21"/>
      <c r="AB9" s="21"/>
      <c r="AC9" s="21"/>
      <c r="AD9" s="21"/>
      <c r="AE9" s="21"/>
      <c r="AF9" s="21"/>
      <c r="AG9" s="21"/>
      <c r="AH9" s="21"/>
      <c r="AI9" s="21"/>
      <c r="AJ9" s="21"/>
      <c r="AK9" s="25" t="s">
        <v>28</v>
      </c>
      <c r="AL9" s="21"/>
      <c r="AM9" s="21"/>
      <c r="AN9" s="33" t="s">
        <v>29</v>
      </c>
      <c r="AO9" s="21"/>
      <c r="AP9" s="21"/>
      <c r="AQ9" s="21"/>
      <c r="AR9" s="19"/>
      <c r="BE9" s="30"/>
      <c r="BS9" s="16" t="s">
        <v>6</v>
      </c>
    </row>
    <row r="10" s="1" customFormat="1" ht="12" customHeight="1">
      <c r="B10" s="20"/>
      <c r="C10" s="21"/>
      <c r="D10" s="31" t="s">
        <v>30</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31</v>
      </c>
      <c r="AL10" s="21"/>
      <c r="AM10" s="21"/>
      <c r="AN10" s="26" t="s">
        <v>1</v>
      </c>
      <c r="AO10" s="21"/>
      <c r="AP10" s="21"/>
      <c r="AQ10" s="21"/>
      <c r="AR10" s="19"/>
      <c r="BE10" s="30"/>
      <c r="BS10" s="16" t="s">
        <v>6</v>
      </c>
    </row>
    <row r="11" s="1" customFormat="1" ht="18.48" customHeight="1">
      <c r="B11" s="20"/>
      <c r="C11" s="21"/>
      <c r="D11" s="21"/>
      <c r="E11" s="26" t="s">
        <v>32</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33</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34</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31</v>
      </c>
      <c r="AL13" s="21"/>
      <c r="AM13" s="21"/>
      <c r="AN13" s="34" t="s">
        <v>35</v>
      </c>
      <c r="AO13" s="21"/>
      <c r="AP13" s="21"/>
      <c r="AQ13" s="21"/>
      <c r="AR13" s="19"/>
      <c r="BE13" s="30"/>
      <c r="BS13" s="16" t="s">
        <v>6</v>
      </c>
    </row>
    <row r="14">
      <c r="B14" s="20"/>
      <c r="C14" s="21"/>
      <c r="D14" s="21"/>
      <c r="E14" s="34" t="s">
        <v>35</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1" t="s">
        <v>33</v>
      </c>
      <c r="AL14" s="21"/>
      <c r="AM14" s="21"/>
      <c r="AN14" s="34" t="s">
        <v>35</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36</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31</v>
      </c>
      <c r="AL16" s="21"/>
      <c r="AM16" s="21"/>
      <c r="AN16" s="26" t="s">
        <v>1</v>
      </c>
      <c r="AO16" s="21"/>
      <c r="AP16" s="21"/>
      <c r="AQ16" s="21"/>
      <c r="AR16" s="19"/>
      <c r="BE16" s="30"/>
      <c r="BS16" s="16" t="s">
        <v>4</v>
      </c>
    </row>
    <row r="17" s="1" customFormat="1" ht="18.48" customHeight="1">
      <c r="B17" s="20"/>
      <c r="C17" s="21"/>
      <c r="D17" s="21"/>
      <c r="E17" s="26" t="s">
        <v>37</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33</v>
      </c>
      <c r="AL17" s="21"/>
      <c r="AM17" s="21"/>
      <c r="AN17" s="26" t="s">
        <v>1</v>
      </c>
      <c r="AO17" s="21"/>
      <c r="AP17" s="21"/>
      <c r="AQ17" s="21"/>
      <c r="AR17" s="19"/>
      <c r="BE17" s="30"/>
      <c r="BS17" s="16" t="s">
        <v>38</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39</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31</v>
      </c>
      <c r="AL19" s="21"/>
      <c r="AM19" s="21"/>
      <c r="AN19" s="26" t="s">
        <v>1</v>
      </c>
      <c r="AO19" s="21"/>
      <c r="AP19" s="21"/>
      <c r="AQ19" s="21"/>
      <c r="AR19" s="19"/>
      <c r="BE19" s="30"/>
      <c r="BS19" s="16" t="s">
        <v>6</v>
      </c>
    </row>
    <row r="20" s="1" customFormat="1" ht="18.48" customHeight="1">
      <c r="B20" s="20"/>
      <c r="C20" s="21"/>
      <c r="D20" s="21"/>
      <c r="E20" s="26" t="s">
        <v>37</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33</v>
      </c>
      <c r="AL20" s="21"/>
      <c r="AM20" s="21"/>
      <c r="AN20" s="26" t="s">
        <v>1</v>
      </c>
      <c r="AO20" s="21"/>
      <c r="AP20" s="21"/>
      <c r="AQ20" s="21"/>
      <c r="AR20" s="19"/>
      <c r="BE20" s="30"/>
      <c r="BS20" s="16" t="s">
        <v>38</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40</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1"/>
      <c r="AQ25" s="21"/>
      <c r="AR25" s="19"/>
      <c r="BE25" s="30"/>
    </row>
    <row r="26" s="2" customFormat="1" ht="25.92" customHeight="1">
      <c r="A26" s="38"/>
      <c r="B26" s="39"/>
      <c r="C26" s="40"/>
      <c r="D26" s="41" t="s">
        <v>41</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0"/>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0"/>
    </row>
    <row r="28" s="2" customFormat="1">
      <c r="A28" s="38"/>
      <c r="B28" s="39"/>
      <c r="C28" s="40"/>
      <c r="D28" s="40"/>
      <c r="E28" s="40"/>
      <c r="F28" s="40"/>
      <c r="G28" s="40"/>
      <c r="H28" s="40"/>
      <c r="I28" s="40"/>
      <c r="J28" s="40"/>
      <c r="K28" s="40"/>
      <c r="L28" s="45" t="s">
        <v>42</v>
      </c>
      <c r="M28" s="45"/>
      <c r="N28" s="45"/>
      <c r="O28" s="45"/>
      <c r="P28" s="45"/>
      <c r="Q28" s="40"/>
      <c r="R28" s="40"/>
      <c r="S28" s="40"/>
      <c r="T28" s="40"/>
      <c r="U28" s="40"/>
      <c r="V28" s="40"/>
      <c r="W28" s="45" t="s">
        <v>43</v>
      </c>
      <c r="X28" s="45"/>
      <c r="Y28" s="45"/>
      <c r="Z28" s="45"/>
      <c r="AA28" s="45"/>
      <c r="AB28" s="45"/>
      <c r="AC28" s="45"/>
      <c r="AD28" s="45"/>
      <c r="AE28" s="45"/>
      <c r="AF28" s="40"/>
      <c r="AG28" s="40"/>
      <c r="AH28" s="40"/>
      <c r="AI28" s="40"/>
      <c r="AJ28" s="40"/>
      <c r="AK28" s="45" t="s">
        <v>44</v>
      </c>
      <c r="AL28" s="45"/>
      <c r="AM28" s="45"/>
      <c r="AN28" s="45"/>
      <c r="AO28" s="45"/>
      <c r="AP28" s="40"/>
      <c r="AQ28" s="40"/>
      <c r="AR28" s="44"/>
      <c r="BE28" s="30"/>
    </row>
    <row r="29" s="3" customFormat="1" ht="14.4" customHeight="1">
      <c r="A29" s="3"/>
      <c r="B29" s="46"/>
      <c r="C29" s="47"/>
      <c r="D29" s="31" t="s">
        <v>45</v>
      </c>
      <c r="E29" s="47"/>
      <c r="F29" s="31" t="s">
        <v>46</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1" t="s">
        <v>47</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1" t="s">
        <v>48</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1" t="s">
        <v>49</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1" t="s">
        <v>50</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0"/>
    </row>
    <row r="35" s="2" customFormat="1" ht="25.92" customHeight="1">
      <c r="A35" s="38"/>
      <c r="B35" s="39"/>
      <c r="C35" s="52"/>
      <c r="D35" s="53" t="s">
        <v>51</v>
      </c>
      <c r="E35" s="54"/>
      <c r="F35" s="54"/>
      <c r="G35" s="54"/>
      <c r="H35" s="54"/>
      <c r="I35" s="54"/>
      <c r="J35" s="54"/>
      <c r="K35" s="54"/>
      <c r="L35" s="54"/>
      <c r="M35" s="54"/>
      <c r="N35" s="54"/>
      <c r="O35" s="54"/>
      <c r="P35" s="54"/>
      <c r="Q35" s="54"/>
      <c r="R35" s="54"/>
      <c r="S35" s="54"/>
      <c r="T35" s="55" t="s">
        <v>52</v>
      </c>
      <c r="U35" s="54"/>
      <c r="V35" s="54"/>
      <c r="W35" s="54"/>
      <c r="X35" s="56" t="s">
        <v>53</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9"/>
      <c r="C49" s="60"/>
      <c r="D49" s="61" t="s">
        <v>54</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55</v>
      </c>
      <c r="AI49" s="62"/>
      <c r="AJ49" s="62"/>
      <c r="AK49" s="62"/>
      <c r="AL49" s="62"/>
      <c r="AM49" s="62"/>
      <c r="AN49" s="62"/>
      <c r="AO49" s="62"/>
      <c r="AP49" s="60"/>
      <c r="AQ49" s="60"/>
      <c r="AR49" s="63"/>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8"/>
      <c r="B60" s="39"/>
      <c r="C60" s="40"/>
      <c r="D60" s="64" t="s">
        <v>56</v>
      </c>
      <c r="E60" s="42"/>
      <c r="F60" s="42"/>
      <c r="G60" s="42"/>
      <c r="H60" s="42"/>
      <c r="I60" s="42"/>
      <c r="J60" s="42"/>
      <c r="K60" s="42"/>
      <c r="L60" s="42"/>
      <c r="M60" s="42"/>
      <c r="N60" s="42"/>
      <c r="O60" s="42"/>
      <c r="P60" s="42"/>
      <c r="Q60" s="42"/>
      <c r="R60" s="42"/>
      <c r="S60" s="42"/>
      <c r="T60" s="42"/>
      <c r="U60" s="42"/>
      <c r="V60" s="64" t="s">
        <v>57</v>
      </c>
      <c r="W60" s="42"/>
      <c r="X60" s="42"/>
      <c r="Y60" s="42"/>
      <c r="Z60" s="42"/>
      <c r="AA60" s="42"/>
      <c r="AB60" s="42"/>
      <c r="AC60" s="42"/>
      <c r="AD60" s="42"/>
      <c r="AE60" s="42"/>
      <c r="AF60" s="42"/>
      <c r="AG60" s="42"/>
      <c r="AH60" s="64" t="s">
        <v>56</v>
      </c>
      <c r="AI60" s="42"/>
      <c r="AJ60" s="42"/>
      <c r="AK60" s="42"/>
      <c r="AL60" s="42"/>
      <c r="AM60" s="64" t="s">
        <v>57</v>
      </c>
      <c r="AN60" s="42"/>
      <c r="AO60" s="42"/>
      <c r="AP60" s="40"/>
      <c r="AQ60" s="40"/>
      <c r="AR60" s="44"/>
      <c r="BE60" s="38"/>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8"/>
      <c r="B64" s="39"/>
      <c r="C64" s="40"/>
      <c r="D64" s="61" t="s">
        <v>58</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59</v>
      </c>
      <c r="AI64" s="65"/>
      <c r="AJ64" s="65"/>
      <c r="AK64" s="65"/>
      <c r="AL64" s="65"/>
      <c r="AM64" s="65"/>
      <c r="AN64" s="65"/>
      <c r="AO64" s="65"/>
      <c r="AP64" s="40"/>
      <c r="AQ64" s="40"/>
      <c r="AR64" s="44"/>
      <c r="BE64" s="38"/>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8"/>
      <c r="B75" s="39"/>
      <c r="C75" s="40"/>
      <c r="D75" s="64" t="s">
        <v>56</v>
      </c>
      <c r="E75" s="42"/>
      <c r="F75" s="42"/>
      <c r="G75" s="42"/>
      <c r="H75" s="42"/>
      <c r="I75" s="42"/>
      <c r="J75" s="42"/>
      <c r="K75" s="42"/>
      <c r="L75" s="42"/>
      <c r="M75" s="42"/>
      <c r="N75" s="42"/>
      <c r="O75" s="42"/>
      <c r="P75" s="42"/>
      <c r="Q75" s="42"/>
      <c r="R75" s="42"/>
      <c r="S75" s="42"/>
      <c r="T75" s="42"/>
      <c r="U75" s="42"/>
      <c r="V75" s="64" t="s">
        <v>57</v>
      </c>
      <c r="W75" s="42"/>
      <c r="X75" s="42"/>
      <c r="Y75" s="42"/>
      <c r="Z75" s="42"/>
      <c r="AA75" s="42"/>
      <c r="AB75" s="42"/>
      <c r="AC75" s="42"/>
      <c r="AD75" s="42"/>
      <c r="AE75" s="42"/>
      <c r="AF75" s="42"/>
      <c r="AG75" s="42"/>
      <c r="AH75" s="64" t="s">
        <v>56</v>
      </c>
      <c r="AI75" s="42"/>
      <c r="AJ75" s="42"/>
      <c r="AK75" s="42"/>
      <c r="AL75" s="42"/>
      <c r="AM75" s="64" t="s">
        <v>57</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2" t="s">
        <v>60</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1" t="s">
        <v>13</v>
      </c>
      <c r="D84" s="71"/>
      <c r="E84" s="71"/>
      <c r="F84" s="71"/>
      <c r="G84" s="71"/>
      <c r="H84" s="71"/>
      <c r="I84" s="71"/>
      <c r="J84" s="71"/>
      <c r="K84" s="71"/>
      <c r="L84" s="71" t="str">
        <f>K5</f>
        <v>822018</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 xml:space="preserve">822018  Odstavná a parkovací plocha u lékárny v Rotavě</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1" t="s">
        <v>22</v>
      </c>
      <c r="D87" s="40"/>
      <c r="E87" s="40"/>
      <c r="F87" s="40"/>
      <c r="G87" s="40"/>
      <c r="H87" s="40"/>
      <c r="I87" s="40"/>
      <c r="J87" s="40"/>
      <c r="K87" s="40"/>
      <c r="L87" s="78" t="str">
        <f>IF(K8="","",K8)</f>
        <v>Rotava</v>
      </c>
      <c r="M87" s="40"/>
      <c r="N87" s="40"/>
      <c r="O87" s="40"/>
      <c r="P87" s="40"/>
      <c r="Q87" s="40"/>
      <c r="R87" s="40"/>
      <c r="S87" s="40"/>
      <c r="T87" s="40"/>
      <c r="U87" s="40"/>
      <c r="V87" s="40"/>
      <c r="W87" s="40"/>
      <c r="X87" s="40"/>
      <c r="Y87" s="40"/>
      <c r="Z87" s="40"/>
      <c r="AA87" s="40"/>
      <c r="AB87" s="40"/>
      <c r="AC87" s="40"/>
      <c r="AD87" s="40"/>
      <c r="AE87" s="40"/>
      <c r="AF87" s="40"/>
      <c r="AG87" s="40"/>
      <c r="AH87" s="40"/>
      <c r="AI87" s="31" t="s">
        <v>24</v>
      </c>
      <c r="AJ87" s="40"/>
      <c r="AK87" s="40"/>
      <c r="AL87" s="40"/>
      <c r="AM87" s="79" t="str">
        <f>IF(AN8= "","",AN8)</f>
        <v>30. 6. 2019</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1" t="s">
        <v>30</v>
      </c>
      <c r="D89" s="40"/>
      <c r="E89" s="40"/>
      <c r="F89" s="40"/>
      <c r="G89" s="40"/>
      <c r="H89" s="40"/>
      <c r="I89" s="40"/>
      <c r="J89" s="40"/>
      <c r="K89" s="40"/>
      <c r="L89" s="71" t="str">
        <f>IF(E11= "","",E11)</f>
        <v>Město Rotava</v>
      </c>
      <c r="M89" s="40"/>
      <c r="N89" s="40"/>
      <c r="O89" s="40"/>
      <c r="P89" s="40"/>
      <c r="Q89" s="40"/>
      <c r="R89" s="40"/>
      <c r="S89" s="40"/>
      <c r="T89" s="40"/>
      <c r="U89" s="40"/>
      <c r="V89" s="40"/>
      <c r="W89" s="40"/>
      <c r="X89" s="40"/>
      <c r="Y89" s="40"/>
      <c r="Z89" s="40"/>
      <c r="AA89" s="40"/>
      <c r="AB89" s="40"/>
      <c r="AC89" s="40"/>
      <c r="AD89" s="40"/>
      <c r="AE89" s="40"/>
      <c r="AF89" s="40"/>
      <c r="AG89" s="40"/>
      <c r="AH89" s="40"/>
      <c r="AI89" s="31" t="s">
        <v>36</v>
      </c>
      <c r="AJ89" s="40"/>
      <c r="AK89" s="40"/>
      <c r="AL89" s="40"/>
      <c r="AM89" s="80" t="str">
        <f>IF(E17="","",E17)</f>
        <v>DSVA s.r.o.</v>
      </c>
      <c r="AN89" s="71"/>
      <c r="AO89" s="71"/>
      <c r="AP89" s="71"/>
      <c r="AQ89" s="40"/>
      <c r="AR89" s="44"/>
      <c r="AS89" s="81" t="s">
        <v>61</v>
      </c>
      <c r="AT89" s="82"/>
      <c r="AU89" s="83"/>
      <c r="AV89" s="83"/>
      <c r="AW89" s="83"/>
      <c r="AX89" s="83"/>
      <c r="AY89" s="83"/>
      <c r="AZ89" s="83"/>
      <c r="BA89" s="83"/>
      <c r="BB89" s="83"/>
      <c r="BC89" s="83"/>
      <c r="BD89" s="84"/>
      <c r="BE89" s="38"/>
    </row>
    <row r="90" s="2" customFormat="1" ht="15.15" customHeight="1">
      <c r="A90" s="38"/>
      <c r="B90" s="39"/>
      <c r="C90" s="31" t="s">
        <v>34</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1" t="s">
        <v>39</v>
      </c>
      <c r="AJ90" s="40"/>
      <c r="AK90" s="40"/>
      <c r="AL90" s="40"/>
      <c r="AM90" s="80" t="str">
        <f>IF(E20="","",E20)</f>
        <v>DSVA s.r.o.</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62</v>
      </c>
      <c r="D92" s="94"/>
      <c r="E92" s="94"/>
      <c r="F92" s="94"/>
      <c r="G92" s="94"/>
      <c r="H92" s="95"/>
      <c r="I92" s="96" t="s">
        <v>63</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64</v>
      </c>
      <c r="AH92" s="94"/>
      <c r="AI92" s="94"/>
      <c r="AJ92" s="94"/>
      <c r="AK92" s="94"/>
      <c r="AL92" s="94"/>
      <c r="AM92" s="94"/>
      <c r="AN92" s="96" t="s">
        <v>65</v>
      </c>
      <c r="AO92" s="94"/>
      <c r="AP92" s="98"/>
      <c r="AQ92" s="99" t="s">
        <v>66</v>
      </c>
      <c r="AR92" s="44"/>
      <c r="AS92" s="100" t="s">
        <v>67</v>
      </c>
      <c r="AT92" s="101" t="s">
        <v>68</v>
      </c>
      <c r="AU92" s="101" t="s">
        <v>69</v>
      </c>
      <c r="AV92" s="101" t="s">
        <v>70</v>
      </c>
      <c r="AW92" s="101" t="s">
        <v>71</v>
      </c>
      <c r="AX92" s="101" t="s">
        <v>72</v>
      </c>
      <c r="AY92" s="101" t="s">
        <v>73</v>
      </c>
      <c r="AZ92" s="101" t="s">
        <v>74</v>
      </c>
      <c r="BA92" s="101" t="s">
        <v>75</v>
      </c>
      <c r="BB92" s="101" t="s">
        <v>76</v>
      </c>
      <c r="BC92" s="101" t="s">
        <v>77</v>
      </c>
      <c r="BD92" s="102" t="s">
        <v>78</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79</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ROUND(SUM(AG95:AG107),2)</f>
        <v>0</v>
      </c>
      <c r="AH94" s="109"/>
      <c r="AI94" s="109"/>
      <c r="AJ94" s="109"/>
      <c r="AK94" s="109"/>
      <c r="AL94" s="109"/>
      <c r="AM94" s="109"/>
      <c r="AN94" s="110">
        <f>SUM(AG94,AT94)</f>
        <v>0</v>
      </c>
      <c r="AO94" s="110"/>
      <c r="AP94" s="110"/>
      <c r="AQ94" s="111" t="s">
        <v>1</v>
      </c>
      <c r="AR94" s="112"/>
      <c r="AS94" s="113">
        <f>ROUND(SUM(AS95:AS107),2)</f>
        <v>0</v>
      </c>
      <c r="AT94" s="114">
        <f>ROUND(SUM(AV94:AW94),2)</f>
        <v>0</v>
      </c>
      <c r="AU94" s="115">
        <f>ROUND(SUM(AU95:AU107),5)</f>
        <v>0</v>
      </c>
      <c r="AV94" s="114">
        <f>ROUND(AZ94*L29,2)</f>
        <v>0</v>
      </c>
      <c r="AW94" s="114">
        <f>ROUND(BA94*L30,2)</f>
        <v>0</v>
      </c>
      <c r="AX94" s="114">
        <f>ROUND(BB94*L29,2)</f>
        <v>0</v>
      </c>
      <c r="AY94" s="114">
        <f>ROUND(BC94*L30,2)</f>
        <v>0</v>
      </c>
      <c r="AZ94" s="114">
        <f>ROUND(SUM(AZ95:AZ107),2)</f>
        <v>0</v>
      </c>
      <c r="BA94" s="114">
        <f>ROUND(SUM(BA95:BA107),2)</f>
        <v>0</v>
      </c>
      <c r="BB94" s="114">
        <f>ROUND(SUM(BB95:BB107),2)</f>
        <v>0</v>
      </c>
      <c r="BC94" s="114">
        <f>ROUND(SUM(BC95:BC107),2)</f>
        <v>0</v>
      </c>
      <c r="BD94" s="116">
        <f>ROUND(SUM(BD95:BD107),2)</f>
        <v>0</v>
      </c>
      <c r="BE94" s="6"/>
      <c r="BS94" s="117" t="s">
        <v>80</v>
      </c>
      <c r="BT94" s="117" t="s">
        <v>81</v>
      </c>
      <c r="BU94" s="118" t="s">
        <v>82</v>
      </c>
      <c r="BV94" s="117" t="s">
        <v>83</v>
      </c>
      <c r="BW94" s="117" t="s">
        <v>5</v>
      </c>
      <c r="BX94" s="117" t="s">
        <v>84</v>
      </c>
      <c r="CL94" s="117" t="s">
        <v>19</v>
      </c>
    </row>
    <row r="95" s="7" customFormat="1" ht="16.5" customHeight="1">
      <c r="A95" s="119" t="s">
        <v>85</v>
      </c>
      <c r="B95" s="120"/>
      <c r="C95" s="121"/>
      <c r="D95" s="122" t="s">
        <v>86</v>
      </c>
      <c r="E95" s="122"/>
      <c r="F95" s="122"/>
      <c r="G95" s="122"/>
      <c r="H95" s="122"/>
      <c r="I95" s="123"/>
      <c r="J95" s="122" t="s">
        <v>87</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101 - SO 101 Odstavná ...'!J30</f>
        <v>0</v>
      </c>
      <c r="AH95" s="123"/>
      <c r="AI95" s="123"/>
      <c r="AJ95" s="123"/>
      <c r="AK95" s="123"/>
      <c r="AL95" s="123"/>
      <c r="AM95" s="123"/>
      <c r="AN95" s="124">
        <f>SUM(AG95,AT95)</f>
        <v>0</v>
      </c>
      <c r="AO95" s="123"/>
      <c r="AP95" s="123"/>
      <c r="AQ95" s="125" t="s">
        <v>88</v>
      </c>
      <c r="AR95" s="126"/>
      <c r="AS95" s="127">
        <v>0</v>
      </c>
      <c r="AT95" s="128">
        <f>ROUND(SUM(AV95:AW95),2)</f>
        <v>0</v>
      </c>
      <c r="AU95" s="129">
        <f>'SO 101 - SO 101 Odstavná ...'!P125</f>
        <v>0</v>
      </c>
      <c r="AV95" s="128">
        <f>'SO 101 - SO 101 Odstavná ...'!J33</f>
        <v>0</v>
      </c>
      <c r="AW95" s="128">
        <f>'SO 101 - SO 101 Odstavná ...'!J34</f>
        <v>0</v>
      </c>
      <c r="AX95" s="128">
        <f>'SO 101 - SO 101 Odstavná ...'!J35</f>
        <v>0</v>
      </c>
      <c r="AY95" s="128">
        <f>'SO 101 - SO 101 Odstavná ...'!J36</f>
        <v>0</v>
      </c>
      <c r="AZ95" s="128">
        <f>'SO 101 - SO 101 Odstavná ...'!F33</f>
        <v>0</v>
      </c>
      <c r="BA95" s="128">
        <f>'SO 101 - SO 101 Odstavná ...'!F34</f>
        <v>0</v>
      </c>
      <c r="BB95" s="128">
        <f>'SO 101 - SO 101 Odstavná ...'!F35</f>
        <v>0</v>
      </c>
      <c r="BC95" s="128">
        <f>'SO 101 - SO 101 Odstavná ...'!F36</f>
        <v>0</v>
      </c>
      <c r="BD95" s="130">
        <f>'SO 101 - SO 101 Odstavná ...'!F37</f>
        <v>0</v>
      </c>
      <c r="BE95" s="7"/>
      <c r="BT95" s="131" t="s">
        <v>89</v>
      </c>
      <c r="BV95" s="131" t="s">
        <v>83</v>
      </c>
      <c r="BW95" s="131" t="s">
        <v>90</v>
      </c>
      <c r="BX95" s="131" t="s">
        <v>5</v>
      </c>
      <c r="CL95" s="131" t="s">
        <v>19</v>
      </c>
      <c r="CM95" s="131" t="s">
        <v>21</v>
      </c>
    </row>
    <row r="96" s="7" customFormat="1" ht="24.75" customHeight="1">
      <c r="A96" s="119" t="s">
        <v>85</v>
      </c>
      <c r="B96" s="120"/>
      <c r="C96" s="121"/>
      <c r="D96" s="122" t="s">
        <v>91</v>
      </c>
      <c r="E96" s="122"/>
      <c r="F96" s="122"/>
      <c r="G96" s="122"/>
      <c r="H96" s="122"/>
      <c r="I96" s="123"/>
      <c r="J96" s="122" t="s">
        <v>92</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301-1 - SO 301-1 Vodov...'!J30</f>
        <v>0</v>
      </c>
      <c r="AH96" s="123"/>
      <c r="AI96" s="123"/>
      <c r="AJ96" s="123"/>
      <c r="AK96" s="123"/>
      <c r="AL96" s="123"/>
      <c r="AM96" s="123"/>
      <c r="AN96" s="124">
        <f>SUM(AG96,AT96)</f>
        <v>0</v>
      </c>
      <c r="AO96" s="123"/>
      <c r="AP96" s="123"/>
      <c r="AQ96" s="125" t="s">
        <v>88</v>
      </c>
      <c r="AR96" s="126"/>
      <c r="AS96" s="127">
        <v>0</v>
      </c>
      <c r="AT96" s="128">
        <f>ROUND(SUM(AV96:AW96),2)</f>
        <v>0</v>
      </c>
      <c r="AU96" s="129">
        <f>'SO 301-1 - SO 301-1 Vodov...'!P121</f>
        <v>0</v>
      </c>
      <c r="AV96" s="128">
        <f>'SO 301-1 - SO 301-1 Vodov...'!J33</f>
        <v>0</v>
      </c>
      <c r="AW96" s="128">
        <f>'SO 301-1 - SO 301-1 Vodov...'!J34</f>
        <v>0</v>
      </c>
      <c r="AX96" s="128">
        <f>'SO 301-1 - SO 301-1 Vodov...'!J35</f>
        <v>0</v>
      </c>
      <c r="AY96" s="128">
        <f>'SO 301-1 - SO 301-1 Vodov...'!J36</f>
        <v>0</v>
      </c>
      <c r="AZ96" s="128">
        <f>'SO 301-1 - SO 301-1 Vodov...'!F33</f>
        <v>0</v>
      </c>
      <c r="BA96" s="128">
        <f>'SO 301-1 - SO 301-1 Vodov...'!F34</f>
        <v>0</v>
      </c>
      <c r="BB96" s="128">
        <f>'SO 301-1 - SO 301-1 Vodov...'!F35</f>
        <v>0</v>
      </c>
      <c r="BC96" s="128">
        <f>'SO 301-1 - SO 301-1 Vodov...'!F36</f>
        <v>0</v>
      </c>
      <c r="BD96" s="130">
        <f>'SO 301-1 - SO 301-1 Vodov...'!F37</f>
        <v>0</v>
      </c>
      <c r="BE96" s="7"/>
      <c r="BT96" s="131" t="s">
        <v>89</v>
      </c>
      <c r="BV96" s="131" t="s">
        <v>83</v>
      </c>
      <c r="BW96" s="131" t="s">
        <v>93</v>
      </c>
      <c r="BX96" s="131" t="s">
        <v>5</v>
      </c>
      <c r="CL96" s="131" t="s">
        <v>19</v>
      </c>
      <c r="CM96" s="131" t="s">
        <v>21</v>
      </c>
    </row>
    <row r="97" s="7" customFormat="1" ht="24.75" customHeight="1">
      <c r="A97" s="119" t="s">
        <v>85</v>
      </c>
      <c r="B97" s="120"/>
      <c r="C97" s="121"/>
      <c r="D97" s="122" t="s">
        <v>94</v>
      </c>
      <c r="E97" s="122"/>
      <c r="F97" s="122"/>
      <c r="G97" s="122"/>
      <c r="H97" s="122"/>
      <c r="I97" s="123"/>
      <c r="J97" s="122" t="s">
        <v>95</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'SO 301-2 - SO 301-2 Stoka A'!J30</f>
        <v>0</v>
      </c>
      <c r="AH97" s="123"/>
      <c r="AI97" s="123"/>
      <c r="AJ97" s="123"/>
      <c r="AK97" s="123"/>
      <c r="AL97" s="123"/>
      <c r="AM97" s="123"/>
      <c r="AN97" s="124">
        <f>SUM(AG97,AT97)</f>
        <v>0</v>
      </c>
      <c r="AO97" s="123"/>
      <c r="AP97" s="123"/>
      <c r="AQ97" s="125" t="s">
        <v>88</v>
      </c>
      <c r="AR97" s="126"/>
      <c r="AS97" s="127">
        <v>0</v>
      </c>
      <c r="AT97" s="128">
        <f>ROUND(SUM(AV97:AW97),2)</f>
        <v>0</v>
      </c>
      <c r="AU97" s="129">
        <f>'SO 301-2 - SO 301-2 Stoka A'!P121</f>
        <v>0</v>
      </c>
      <c r="AV97" s="128">
        <f>'SO 301-2 - SO 301-2 Stoka A'!J33</f>
        <v>0</v>
      </c>
      <c r="AW97" s="128">
        <f>'SO 301-2 - SO 301-2 Stoka A'!J34</f>
        <v>0</v>
      </c>
      <c r="AX97" s="128">
        <f>'SO 301-2 - SO 301-2 Stoka A'!J35</f>
        <v>0</v>
      </c>
      <c r="AY97" s="128">
        <f>'SO 301-2 - SO 301-2 Stoka A'!J36</f>
        <v>0</v>
      </c>
      <c r="AZ97" s="128">
        <f>'SO 301-2 - SO 301-2 Stoka A'!F33</f>
        <v>0</v>
      </c>
      <c r="BA97" s="128">
        <f>'SO 301-2 - SO 301-2 Stoka A'!F34</f>
        <v>0</v>
      </c>
      <c r="BB97" s="128">
        <f>'SO 301-2 - SO 301-2 Stoka A'!F35</f>
        <v>0</v>
      </c>
      <c r="BC97" s="128">
        <f>'SO 301-2 - SO 301-2 Stoka A'!F36</f>
        <v>0</v>
      </c>
      <c r="BD97" s="130">
        <f>'SO 301-2 - SO 301-2 Stoka A'!F37</f>
        <v>0</v>
      </c>
      <c r="BE97" s="7"/>
      <c r="BT97" s="131" t="s">
        <v>89</v>
      </c>
      <c r="BV97" s="131" t="s">
        <v>83</v>
      </c>
      <c r="BW97" s="131" t="s">
        <v>96</v>
      </c>
      <c r="BX97" s="131" t="s">
        <v>5</v>
      </c>
      <c r="CL97" s="131" t="s">
        <v>19</v>
      </c>
      <c r="CM97" s="131" t="s">
        <v>21</v>
      </c>
    </row>
    <row r="98" s="7" customFormat="1" ht="24.75" customHeight="1">
      <c r="A98" s="119" t="s">
        <v>85</v>
      </c>
      <c r="B98" s="120"/>
      <c r="C98" s="121"/>
      <c r="D98" s="122" t="s">
        <v>97</v>
      </c>
      <c r="E98" s="122"/>
      <c r="F98" s="122"/>
      <c r="G98" s="122"/>
      <c r="H98" s="122"/>
      <c r="I98" s="123"/>
      <c r="J98" s="122" t="s">
        <v>98</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'SO 301-3 - SO 301-3 Stoka B'!J30</f>
        <v>0</v>
      </c>
      <c r="AH98" s="123"/>
      <c r="AI98" s="123"/>
      <c r="AJ98" s="123"/>
      <c r="AK98" s="123"/>
      <c r="AL98" s="123"/>
      <c r="AM98" s="123"/>
      <c r="AN98" s="124">
        <f>SUM(AG98,AT98)</f>
        <v>0</v>
      </c>
      <c r="AO98" s="123"/>
      <c r="AP98" s="123"/>
      <c r="AQ98" s="125" t="s">
        <v>88</v>
      </c>
      <c r="AR98" s="126"/>
      <c r="AS98" s="127">
        <v>0</v>
      </c>
      <c r="AT98" s="128">
        <f>ROUND(SUM(AV98:AW98),2)</f>
        <v>0</v>
      </c>
      <c r="AU98" s="129">
        <f>'SO 301-3 - SO 301-3 Stoka B'!P121</f>
        <v>0</v>
      </c>
      <c r="AV98" s="128">
        <f>'SO 301-3 - SO 301-3 Stoka B'!J33</f>
        <v>0</v>
      </c>
      <c r="AW98" s="128">
        <f>'SO 301-3 - SO 301-3 Stoka B'!J34</f>
        <v>0</v>
      </c>
      <c r="AX98" s="128">
        <f>'SO 301-3 - SO 301-3 Stoka B'!J35</f>
        <v>0</v>
      </c>
      <c r="AY98" s="128">
        <f>'SO 301-3 - SO 301-3 Stoka B'!J36</f>
        <v>0</v>
      </c>
      <c r="AZ98" s="128">
        <f>'SO 301-3 - SO 301-3 Stoka B'!F33</f>
        <v>0</v>
      </c>
      <c r="BA98" s="128">
        <f>'SO 301-3 - SO 301-3 Stoka B'!F34</f>
        <v>0</v>
      </c>
      <c r="BB98" s="128">
        <f>'SO 301-3 - SO 301-3 Stoka B'!F35</f>
        <v>0</v>
      </c>
      <c r="BC98" s="128">
        <f>'SO 301-3 - SO 301-3 Stoka B'!F36</f>
        <v>0</v>
      </c>
      <c r="BD98" s="130">
        <f>'SO 301-3 - SO 301-3 Stoka B'!F37</f>
        <v>0</v>
      </c>
      <c r="BE98" s="7"/>
      <c r="BT98" s="131" t="s">
        <v>89</v>
      </c>
      <c r="BV98" s="131" t="s">
        <v>83</v>
      </c>
      <c r="BW98" s="131" t="s">
        <v>99</v>
      </c>
      <c r="BX98" s="131" t="s">
        <v>5</v>
      </c>
      <c r="CL98" s="131" t="s">
        <v>19</v>
      </c>
      <c r="CM98" s="131" t="s">
        <v>21</v>
      </c>
    </row>
    <row r="99" s="7" customFormat="1" ht="24.75" customHeight="1">
      <c r="A99" s="119" t="s">
        <v>85</v>
      </c>
      <c r="B99" s="120"/>
      <c r="C99" s="121"/>
      <c r="D99" s="122" t="s">
        <v>100</v>
      </c>
      <c r="E99" s="122"/>
      <c r="F99" s="122"/>
      <c r="G99" s="122"/>
      <c r="H99" s="122"/>
      <c r="I99" s="123"/>
      <c r="J99" s="122" t="s">
        <v>101</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'SO 301-4 - SO 301-4 Stoka C'!J30</f>
        <v>0</v>
      </c>
      <c r="AH99" s="123"/>
      <c r="AI99" s="123"/>
      <c r="AJ99" s="123"/>
      <c r="AK99" s="123"/>
      <c r="AL99" s="123"/>
      <c r="AM99" s="123"/>
      <c r="AN99" s="124">
        <f>SUM(AG99,AT99)</f>
        <v>0</v>
      </c>
      <c r="AO99" s="123"/>
      <c r="AP99" s="123"/>
      <c r="AQ99" s="125" t="s">
        <v>88</v>
      </c>
      <c r="AR99" s="126"/>
      <c r="AS99" s="127">
        <v>0</v>
      </c>
      <c r="AT99" s="128">
        <f>ROUND(SUM(AV99:AW99),2)</f>
        <v>0</v>
      </c>
      <c r="AU99" s="129">
        <f>'SO 301-4 - SO 301-4 Stoka C'!P122</f>
        <v>0</v>
      </c>
      <c r="AV99" s="128">
        <f>'SO 301-4 - SO 301-4 Stoka C'!J33</f>
        <v>0</v>
      </c>
      <c r="AW99" s="128">
        <f>'SO 301-4 - SO 301-4 Stoka C'!J34</f>
        <v>0</v>
      </c>
      <c r="AX99" s="128">
        <f>'SO 301-4 - SO 301-4 Stoka C'!J35</f>
        <v>0</v>
      </c>
      <c r="AY99" s="128">
        <f>'SO 301-4 - SO 301-4 Stoka C'!J36</f>
        <v>0</v>
      </c>
      <c r="AZ99" s="128">
        <f>'SO 301-4 - SO 301-4 Stoka C'!F33</f>
        <v>0</v>
      </c>
      <c r="BA99" s="128">
        <f>'SO 301-4 - SO 301-4 Stoka C'!F34</f>
        <v>0</v>
      </c>
      <c r="BB99" s="128">
        <f>'SO 301-4 - SO 301-4 Stoka C'!F35</f>
        <v>0</v>
      </c>
      <c r="BC99" s="128">
        <f>'SO 301-4 - SO 301-4 Stoka C'!F36</f>
        <v>0</v>
      </c>
      <c r="BD99" s="130">
        <f>'SO 301-4 - SO 301-4 Stoka C'!F37</f>
        <v>0</v>
      </c>
      <c r="BE99" s="7"/>
      <c r="BT99" s="131" t="s">
        <v>89</v>
      </c>
      <c r="BV99" s="131" t="s">
        <v>83</v>
      </c>
      <c r="BW99" s="131" t="s">
        <v>102</v>
      </c>
      <c r="BX99" s="131" t="s">
        <v>5</v>
      </c>
      <c r="CL99" s="131" t="s">
        <v>19</v>
      </c>
      <c r="CM99" s="131" t="s">
        <v>21</v>
      </c>
    </row>
    <row r="100" s="7" customFormat="1" ht="24.75" customHeight="1">
      <c r="A100" s="119" t="s">
        <v>85</v>
      </c>
      <c r="B100" s="120"/>
      <c r="C100" s="121"/>
      <c r="D100" s="122" t="s">
        <v>103</v>
      </c>
      <c r="E100" s="122"/>
      <c r="F100" s="122"/>
      <c r="G100" s="122"/>
      <c r="H100" s="122"/>
      <c r="I100" s="123"/>
      <c r="J100" s="122" t="s">
        <v>104</v>
      </c>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4">
        <f>'SO 301-5 - SO 301-5 Stoka D'!J30</f>
        <v>0</v>
      </c>
      <c r="AH100" s="123"/>
      <c r="AI100" s="123"/>
      <c r="AJ100" s="123"/>
      <c r="AK100" s="123"/>
      <c r="AL100" s="123"/>
      <c r="AM100" s="123"/>
      <c r="AN100" s="124">
        <f>SUM(AG100,AT100)</f>
        <v>0</v>
      </c>
      <c r="AO100" s="123"/>
      <c r="AP100" s="123"/>
      <c r="AQ100" s="125" t="s">
        <v>88</v>
      </c>
      <c r="AR100" s="126"/>
      <c r="AS100" s="127">
        <v>0</v>
      </c>
      <c r="AT100" s="128">
        <f>ROUND(SUM(AV100:AW100),2)</f>
        <v>0</v>
      </c>
      <c r="AU100" s="129">
        <f>'SO 301-5 - SO 301-5 Stoka D'!P121</f>
        <v>0</v>
      </c>
      <c r="AV100" s="128">
        <f>'SO 301-5 - SO 301-5 Stoka D'!J33</f>
        <v>0</v>
      </c>
      <c r="AW100" s="128">
        <f>'SO 301-5 - SO 301-5 Stoka D'!J34</f>
        <v>0</v>
      </c>
      <c r="AX100" s="128">
        <f>'SO 301-5 - SO 301-5 Stoka D'!J35</f>
        <v>0</v>
      </c>
      <c r="AY100" s="128">
        <f>'SO 301-5 - SO 301-5 Stoka D'!J36</f>
        <v>0</v>
      </c>
      <c r="AZ100" s="128">
        <f>'SO 301-5 - SO 301-5 Stoka D'!F33</f>
        <v>0</v>
      </c>
      <c r="BA100" s="128">
        <f>'SO 301-5 - SO 301-5 Stoka D'!F34</f>
        <v>0</v>
      </c>
      <c r="BB100" s="128">
        <f>'SO 301-5 - SO 301-5 Stoka D'!F35</f>
        <v>0</v>
      </c>
      <c r="BC100" s="128">
        <f>'SO 301-5 - SO 301-5 Stoka D'!F36</f>
        <v>0</v>
      </c>
      <c r="BD100" s="130">
        <f>'SO 301-5 - SO 301-5 Stoka D'!F37</f>
        <v>0</v>
      </c>
      <c r="BE100" s="7"/>
      <c r="BT100" s="131" t="s">
        <v>89</v>
      </c>
      <c r="BV100" s="131" t="s">
        <v>83</v>
      </c>
      <c r="BW100" s="131" t="s">
        <v>105</v>
      </c>
      <c r="BX100" s="131" t="s">
        <v>5</v>
      </c>
      <c r="CL100" s="131" t="s">
        <v>19</v>
      </c>
      <c r="CM100" s="131" t="s">
        <v>21</v>
      </c>
    </row>
    <row r="101" s="7" customFormat="1" ht="24.75" customHeight="1">
      <c r="A101" s="119" t="s">
        <v>85</v>
      </c>
      <c r="B101" s="120"/>
      <c r="C101" s="121"/>
      <c r="D101" s="122" t="s">
        <v>106</v>
      </c>
      <c r="E101" s="122"/>
      <c r="F101" s="122"/>
      <c r="G101" s="122"/>
      <c r="H101" s="122"/>
      <c r="I101" s="123"/>
      <c r="J101" s="122" t="s">
        <v>107</v>
      </c>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4">
        <f>'SO 301-6 - SO 301-6 Splaš...'!J30</f>
        <v>0</v>
      </c>
      <c r="AH101" s="123"/>
      <c r="AI101" s="123"/>
      <c r="AJ101" s="123"/>
      <c r="AK101" s="123"/>
      <c r="AL101" s="123"/>
      <c r="AM101" s="123"/>
      <c r="AN101" s="124">
        <f>SUM(AG101,AT101)</f>
        <v>0</v>
      </c>
      <c r="AO101" s="123"/>
      <c r="AP101" s="123"/>
      <c r="AQ101" s="125" t="s">
        <v>88</v>
      </c>
      <c r="AR101" s="126"/>
      <c r="AS101" s="127">
        <v>0</v>
      </c>
      <c r="AT101" s="128">
        <f>ROUND(SUM(AV101:AW101),2)</f>
        <v>0</v>
      </c>
      <c r="AU101" s="129">
        <f>'SO 301-6 - SO 301-6 Splaš...'!P121</f>
        <v>0</v>
      </c>
      <c r="AV101" s="128">
        <f>'SO 301-6 - SO 301-6 Splaš...'!J33</f>
        <v>0</v>
      </c>
      <c r="AW101" s="128">
        <f>'SO 301-6 - SO 301-6 Splaš...'!J34</f>
        <v>0</v>
      </c>
      <c r="AX101" s="128">
        <f>'SO 301-6 - SO 301-6 Splaš...'!J35</f>
        <v>0</v>
      </c>
      <c r="AY101" s="128">
        <f>'SO 301-6 - SO 301-6 Splaš...'!J36</f>
        <v>0</v>
      </c>
      <c r="AZ101" s="128">
        <f>'SO 301-6 - SO 301-6 Splaš...'!F33</f>
        <v>0</v>
      </c>
      <c r="BA101" s="128">
        <f>'SO 301-6 - SO 301-6 Splaš...'!F34</f>
        <v>0</v>
      </c>
      <c r="BB101" s="128">
        <f>'SO 301-6 - SO 301-6 Splaš...'!F35</f>
        <v>0</v>
      </c>
      <c r="BC101" s="128">
        <f>'SO 301-6 - SO 301-6 Splaš...'!F36</f>
        <v>0</v>
      </c>
      <c r="BD101" s="130">
        <f>'SO 301-6 - SO 301-6 Splaš...'!F37</f>
        <v>0</v>
      </c>
      <c r="BE101" s="7"/>
      <c r="BT101" s="131" t="s">
        <v>89</v>
      </c>
      <c r="BV101" s="131" t="s">
        <v>83</v>
      </c>
      <c r="BW101" s="131" t="s">
        <v>108</v>
      </c>
      <c r="BX101" s="131" t="s">
        <v>5</v>
      </c>
      <c r="CL101" s="131" t="s">
        <v>19</v>
      </c>
      <c r="CM101" s="131" t="s">
        <v>21</v>
      </c>
    </row>
    <row r="102" s="7" customFormat="1" ht="16.5" customHeight="1">
      <c r="A102" s="119" t="s">
        <v>85</v>
      </c>
      <c r="B102" s="120"/>
      <c r="C102" s="121"/>
      <c r="D102" s="122" t="s">
        <v>109</v>
      </c>
      <c r="E102" s="122"/>
      <c r="F102" s="122"/>
      <c r="G102" s="122"/>
      <c r="H102" s="122"/>
      <c r="I102" s="123"/>
      <c r="J102" s="122" t="s">
        <v>110</v>
      </c>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4">
        <f>'SO 431 - SO 431 Veřejné o...'!J30</f>
        <v>0</v>
      </c>
      <c r="AH102" s="123"/>
      <c r="AI102" s="123"/>
      <c r="AJ102" s="123"/>
      <c r="AK102" s="123"/>
      <c r="AL102" s="123"/>
      <c r="AM102" s="123"/>
      <c r="AN102" s="124">
        <f>SUM(AG102,AT102)</f>
        <v>0</v>
      </c>
      <c r="AO102" s="123"/>
      <c r="AP102" s="123"/>
      <c r="AQ102" s="125" t="s">
        <v>88</v>
      </c>
      <c r="AR102" s="126"/>
      <c r="AS102" s="127">
        <v>0</v>
      </c>
      <c r="AT102" s="128">
        <f>ROUND(SUM(AV102:AW102),2)</f>
        <v>0</v>
      </c>
      <c r="AU102" s="129">
        <f>'SO 431 - SO 431 Veřejné o...'!P117</f>
        <v>0</v>
      </c>
      <c r="AV102" s="128">
        <f>'SO 431 - SO 431 Veřejné o...'!J33</f>
        <v>0</v>
      </c>
      <c r="AW102" s="128">
        <f>'SO 431 - SO 431 Veřejné o...'!J34</f>
        <v>0</v>
      </c>
      <c r="AX102" s="128">
        <f>'SO 431 - SO 431 Veřejné o...'!J35</f>
        <v>0</v>
      </c>
      <c r="AY102" s="128">
        <f>'SO 431 - SO 431 Veřejné o...'!J36</f>
        <v>0</v>
      </c>
      <c r="AZ102" s="128">
        <f>'SO 431 - SO 431 Veřejné o...'!F33</f>
        <v>0</v>
      </c>
      <c r="BA102" s="128">
        <f>'SO 431 - SO 431 Veřejné o...'!F34</f>
        <v>0</v>
      </c>
      <c r="BB102" s="128">
        <f>'SO 431 - SO 431 Veřejné o...'!F35</f>
        <v>0</v>
      </c>
      <c r="BC102" s="128">
        <f>'SO 431 - SO 431 Veřejné o...'!F36</f>
        <v>0</v>
      </c>
      <c r="BD102" s="130">
        <f>'SO 431 - SO 431 Veřejné o...'!F37</f>
        <v>0</v>
      </c>
      <c r="BE102" s="7"/>
      <c r="BT102" s="131" t="s">
        <v>89</v>
      </c>
      <c r="BV102" s="131" t="s">
        <v>83</v>
      </c>
      <c r="BW102" s="131" t="s">
        <v>111</v>
      </c>
      <c r="BX102" s="131" t="s">
        <v>5</v>
      </c>
      <c r="CL102" s="131" t="s">
        <v>19</v>
      </c>
      <c r="CM102" s="131" t="s">
        <v>21</v>
      </c>
    </row>
    <row r="103" s="7" customFormat="1" ht="37.5" customHeight="1">
      <c r="A103" s="119" t="s">
        <v>85</v>
      </c>
      <c r="B103" s="120"/>
      <c r="C103" s="121"/>
      <c r="D103" s="122" t="s">
        <v>112</v>
      </c>
      <c r="E103" s="122"/>
      <c r="F103" s="122"/>
      <c r="G103" s="122"/>
      <c r="H103" s="122"/>
      <c r="I103" s="123"/>
      <c r="J103" s="122" t="s">
        <v>113</v>
      </c>
      <c r="K103" s="122"/>
      <c r="L103" s="122"/>
      <c r="M103" s="122"/>
      <c r="N103" s="122"/>
      <c r="O103" s="122"/>
      <c r="P103" s="122"/>
      <c r="Q103" s="122"/>
      <c r="R103" s="122"/>
      <c r="S103" s="122"/>
      <c r="T103" s="122"/>
      <c r="U103" s="122"/>
      <c r="V103" s="122"/>
      <c r="W103" s="122"/>
      <c r="X103" s="122"/>
      <c r="Y103" s="122"/>
      <c r="Z103" s="122"/>
      <c r="AA103" s="122"/>
      <c r="AB103" s="122"/>
      <c r="AC103" s="122"/>
      <c r="AD103" s="122"/>
      <c r="AE103" s="122"/>
      <c r="AF103" s="122"/>
      <c r="AG103" s="124">
        <f>'SO 461A - SO 461A  Přelož...'!J30</f>
        <v>0</v>
      </c>
      <c r="AH103" s="123"/>
      <c r="AI103" s="123"/>
      <c r="AJ103" s="123"/>
      <c r="AK103" s="123"/>
      <c r="AL103" s="123"/>
      <c r="AM103" s="123"/>
      <c r="AN103" s="124">
        <f>SUM(AG103,AT103)</f>
        <v>0</v>
      </c>
      <c r="AO103" s="123"/>
      <c r="AP103" s="123"/>
      <c r="AQ103" s="125" t="s">
        <v>88</v>
      </c>
      <c r="AR103" s="126"/>
      <c r="AS103" s="127">
        <v>0</v>
      </c>
      <c r="AT103" s="128">
        <f>ROUND(SUM(AV103:AW103),2)</f>
        <v>0</v>
      </c>
      <c r="AU103" s="129">
        <f>'SO 461A - SO 461A  Přelož...'!P118</f>
        <v>0</v>
      </c>
      <c r="AV103" s="128">
        <f>'SO 461A - SO 461A  Přelož...'!J33</f>
        <v>0</v>
      </c>
      <c r="AW103" s="128">
        <f>'SO 461A - SO 461A  Přelož...'!J34</f>
        <v>0</v>
      </c>
      <c r="AX103" s="128">
        <f>'SO 461A - SO 461A  Přelož...'!J35</f>
        <v>0</v>
      </c>
      <c r="AY103" s="128">
        <f>'SO 461A - SO 461A  Přelož...'!J36</f>
        <v>0</v>
      </c>
      <c r="AZ103" s="128">
        <f>'SO 461A - SO 461A  Přelož...'!F33</f>
        <v>0</v>
      </c>
      <c r="BA103" s="128">
        <f>'SO 461A - SO 461A  Přelož...'!F34</f>
        <v>0</v>
      </c>
      <c r="BB103" s="128">
        <f>'SO 461A - SO 461A  Přelož...'!F35</f>
        <v>0</v>
      </c>
      <c r="BC103" s="128">
        <f>'SO 461A - SO 461A  Přelož...'!F36</f>
        <v>0</v>
      </c>
      <c r="BD103" s="130">
        <f>'SO 461A - SO 461A  Přelož...'!F37</f>
        <v>0</v>
      </c>
      <c r="BE103" s="7"/>
      <c r="BT103" s="131" t="s">
        <v>89</v>
      </c>
      <c r="BV103" s="131" t="s">
        <v>83</v>
      </c>
      <c r="BW103" s="131" t="s">
        <v>114</v>
      </c>
      <c r="BX103" s="131" t="s">
        <v>5</v>
      </c>
      <c r="CL103" s="131" t="s">
        <v>19</v>
      </c>
      <c r="CM103" s="131" t="s">
        <v>21</v>
      </c>
    </row>
    <row r="104" s="7" customFormat="1" ht="37.5" customHeight="1">
      <c r="A104" s="119" t="s">
        <v>85</v>
      </c>
      <c r="B104" s="120"/>
      <c r="C104" s="121"/>
      <c r="D104" s="122" t="s">
        <v>115</v>
      </c>
      <c r="E104" s="122"/>
      <c r="F104" s="122"/>
      <c r="G104" s="122"/>
      <c r="H104" s="122"/>
      <c r="I104" s="123"/>
      <c r="J104" s="122" t="s">
        <v>116</v>
      </c>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4">
        <f>'SO 461B - SO 461B Přeložk...'!J30</f>
        <v>0</v>
      </c>
      <c r="AH104" s="123"/>
      <c r="AI104" s="123"/>
      <c r="AJ104" s="123"/>
      <c r="AK104" s="123"/>
      <c r="AL104" s="123"/>
      <c r="AM104" s="123"/>
      <c r="AN104" s="124">
        <f>SUM(AG104,AT104)</f>
        <v>0</v>
      </c>
      <c r="AO104" s="123"/>
      <c r="AP104" s="123"/>
      <c r="AQ104" s="125" t="s">
        <v>88</v>
      </c>
      <c r="AR104" s="126"/>
      <c r="AS104" s="127">
        <v>0</v>
      </c>
      <c r="AT104" s="128">
        <f>ROUND(SUM(AV104:AW104),2)</f>
        <v>0</v>
      </c>
      <c r="AU104" s="129">
        <f>'SO 461B - SO 461B Přeložk...'!P117</f>
        <v>0</v>
      </c>
      <c r="AV104" s="128">
        <f>'SO 461B - SO 461B Přeložk...'!J33</f>
        <v>0</v>
      </c>
      <c r="AW104" s="128">
        <f>'SO 461B - SO 461B Přeložk...'!J34</f>
        <v>0</v>
      </c>
      <c r="AX104" s="128">
        <f>'SO 461B - SO 461B Přeložk...'!J35</f>
        <v>0</v>
      </c>
      <c r="AY104" s="128">
        <f>'SO 461B - SO 461B Přeložk...'!J36</f>
        <v>0</v>
      </c>
      <c r="AZ104" s="128">
        <f>'SO 461B - SO 461B Přeložk...'!F33</f>
        <v>0</v>
      </c>
      <c r="BA104" s="128">
        <f>'SO 461B - SO 461B Přeložk...'!F34</f>
        <v>0</v>
      </c>
      <c r="BB104" s="128">
        <f>'SO 461B - SO 461B Přeložk...'!F35</f>
        <v>0</v>
      </c>
      <c r="BC104" s="128">
        <f>'SO 461B - SO 461B Přeložk...'!F36</f>
        <v>0</v>
      </c>
      <c r="BD104" s="130">
        <f>'SO 461B - SO 461B Přeložk...'!F37</f>
        <v>0</v>
      </c>
      <c r="BE104" s="7"/>
      <c r="BT104" s="131" t="s">
        <v>89</v>
      </c>
      <c r="BV104" s="131" t="s">
        <v>83</v>
      </c>
      <c r="BW104" s="131" t="s">
        <v>117</v>
      </c>
      <c r="BX104" s="131" t="s">
        <v>5</v>
      </c>
      <c r="CL104" s="131" t="s">
        <v>19</v>
      </c>
      <c r="CM104" s="131" t="s">
        <v>21</v>
      </c>
    </row>
    <row r="105" s="7" customFormat="1" ht="16.5" customHeight="1">
      <c r="A105" s="119" t="s">
        <v>85</v>
      </c>
      <c r="B105" s="120"/>
      <c r="C105" s="121"/>
      <c r="D105" s="122" t="s">
        <v>118</v>
      </c>
      <c r="E105" s="122"/>
      <c r="F105" s="122"/>
      <c r="G105" s="122"/>
      <c r="H105" s="122"/>
      <c r="I105" s="123"/>
      <c r="J105" s="122" t="s">
        <v>119</v>
      </c>
      <c r="K105" s="122"/>
      <c r="L105" s="122"/>
      <c r="M105" s="122"/>
      <c r="N105" s="122"/>
      <c r="O105" s="122"/>
      <c r="P105" s="122"/>
      <c r="Q105" s="122"/>
      <c r="R105" s="122"/>
      <c r="S105" s="122"/>
      <c r="T105" s="122"/>
      <c r="U105" s="122"/>
      <c r="V105" s="122"/>
      <c r="W105" s="122"/>
      <c r="X105" s="122"/>
      <c r="Y105" s="122"/>
      <c r="Z105" s="122"/>
      <c r="AA105" s="122"/>
      <c r="AB105" s="122"/>
      <c r="AC105" s="122"/>
      <c r="AD105" s="122"/>
      <c r="AE105" s="122"/>
      <c r="AF105" s="122"/>
      <c r="AG105" s="124">
        <f>'SO 701 - SO 701 Přístřeše...'!J30</f>
        <v>0</v>
      </c>
      <c r="AH105" s="123"/>
      <c r="AI105" s="123"/>
      <c r="AJ105" s="123"/>
      <c r="AK105" s="123"/>
      <c r="AL105" s="123"/>
      <c r="AM105" s="123"/>
      <c r="AN105" s="124">
        <f>SUM(AG105,AT105)</f>
        <v>0</v>
      </c>
      <c r="AO105" s="123"/>
      <c r="AP105" s="123"/>
      <c r="AQ105" s="125" t="s">
        <v>88</v>
      </c>
      <c r="AR105" s="126"/>
      <c r="AS105" s="127">
        <v>0</v>
      </c>
      <c r="AT105" s="128">
        <f>ROUND(SUM(AV105:AW105),2)</f>
        <v>0</v>
      </c>
      <c r="AU105" s="129">
        <f>'SO 701 - SO 701 Přístřeše...'!P124</f>
        <v>0</v>
      </c>
      <c r="AV105" s="128">
        <f>'SO 701 - SO 701 Přístřeše...'!J33</f>
        <v>0</v>
      </c>
      <c r="AW105" s="128">
        <f>'SO 701 - SO 701 Přístřeše...'!J34</f>
        <v>0</v>
      </c>
      <c r="AX105" s="128">
        <f>'SO 701 - SO 701 Přístřeše...'!J35</f>
        <v>0</v>
      </c>
      <c r="AY105" s="128">
        <f>'SO 701 - SO 701 Přístřeše...'!J36</f>
        <v>0</v>
      </c>
      <c r="AZ105" s="128">
        <f>'SO 701 - SO 701 Přístřeše...'!F33</f>
        <v>0</v>
      </c>
      <c r="BA105" s="128">
        <f>'SO 701 - SO 701 Přístřeše...'!F34</f>
        <v>0</v>
      </c>
      <c r="BB105" s="128">
        <f>'SO 701 - SO 701 Přístřeše...'!F35</f>
        <v>0</v>
      </c>
      <c r="BC105" s="128">
        <f>'SO 701 - SO 701 Přístřeše...'!F36</f>
        <v>0</v>
      </c>
      <c r="BD105" s="130">
        <f>'SO 701 - SO 701 Přístřeše...'!F37</f>
        <v>0</v>
      </c>
      <c r="BE105" s="7"/>
      <c r="BT105" s="131" t="s">
        <v>89</v>
      </c>
      <c r="BV105" s="131" t="s">
        <v>83</v>
      </c>
      <c r="BW105" s="131" t="s">
        <v>120</v>
      </c>
      <c r="BX105" s="131" t="s">
        <v>5</v>
      </c>
      <c r="CL105" s="131" t="s">
        <v>19</v>
      </c>
      <c r="CM105" s="131" t="s">
        <v>21</v>
      </c>
    </row>
    <row r="106" s="7" customFormat="1" ht="16.5" customHeight="1">
      <c r="A106" s="119" t="s">
        <v>85</v>
      </c>
      <c r="B106" s="120"/>
      <c r="C106" s="121"/>
      <c r="D106" s="122" t="s">
        <v>121</v>
      </c>
      <c r="E106" s="122"/>
      <c r="F106" s="122"/>
      <c r="G106" s="122"/>
      <c r="H106" s="122"/>
      <c r="I106" s="123"/>
      <c r="J106" s="122" t="s">
        <v>122</v>
      </c>
      <c r="K106" s="122"/>
      <c r="L106" s="122"/>
      <c r="M106" s="122"/>
      <c r="N106" s="122"/>
      <c r="O106" s="122"/>
      <c r="P106" s="122"/>
      <c r="Q106" s="122"/>
      <c r="R106" s="122"/>
      <c r="S106" s="122"/>
      <c r="T106" s="122"/>
      <c r="U106" s="122"/>
      <c r="V106" s="122"/>
      <c r="W106" s="122"/>
      <c r="X106" s="122"/>
      <c r="Y106" s="122"/>
      <c r="Z106" s="122"/>
      <c r="AA106" s="122"/>
      <c r="AB106" s="122"/>
      <c r="AC106" s="122"/>
      <c r="AD106" s="122"/>
      <c r="AE106" s="122"/>
      <c r="AF106" s="122"/>
      <c r="AG106" s="124">
        <f>'SO 801 - SO 801 Sadové úp...'!J30</f>
        <v>0</v>
      </c>
      <c r="AH106" s="123"/>
      <c r="AI106" s="123"/>
      <c r="AJ106" s="123"/>
      <c r="AK106" s="123"/>
      <c r="AL106" s="123"/>
      <c r="AM106" s="123"/>
      <c r="AN106" s="124">
        <f>SUM(AG106,AT106)</f>
        <v>0</v>
      </c>
      <c r="AO106" s="123"/>
      <c r="AP106" s="123"/>
      <c r="AQ106" s="125" t="s">
        <v>88</v>
      </c>
      <c r="AR106" s="126"/>
      <c r="AS106" s="127">
        <v>0</v>
      </c>
      <c r="AT106" s="128">
        <f>ROUND(SUM(AV106:AW106),2)</f>
        <v>0</v>
      </c>
      <c r="AU106" s="129">
        <f>'SO 801 - SO 801 Sadové úp...'!P119</f>
        <v>0</v>
      </c>
      <c r="AV106" s="128">
        <f>'SO 801 - SO 801 Sadové úp...'!J33</f>
        <v>0</v>
      </c>
      <c r="AW106" s="128">
        <f>'SO 801 - SO 801 Sadové úp...'!J34</f>
        <v>0</v>
      </c>
      <c r="AX106" s="128">
        <f>'SO 801 - SO 801 Sadové úp...'!J35</f>
        <v>0</v>
      </c>
      <c r="AY106" s="128">
        <f>'SO 801 - SO 801 Sadové úp...'!J36</f>
        <v>0</v>
      </c>
      <c r="AZ106" s="128">
        <f>'SO 801 - SO 801 Sadové úp...'!F33</f>
        <v>0</v>
      </c>
      <c r="BA106" s="128">
        <f>'SO 801 - SO 801 Sadové úp...'!F34</f>
        <v>0</v>
      </c>
      <c r="BB106" s="128">
        <f>'SO 801 - SO 801 Sadové úp...'!F35</f>
        <v>0</v>
      </c>
      <c r="BC106" s="128">
        <f>'SO 801 - SO 801 Sadové úp...'!F36</f>
        <v>0</v>
      </c>
      <c r="BD106" s="130">
        <f>'SO 801 - SO 801 Sadové úp...'!F37</f>
        <v>0</v>
      </c>
      <c r="BE106" s="7"/>
      <c r="BT106" s="131" t="s">
        <v>89</v>
      </c>
      <c r="BV106" s="131" t="s">
        <v>83</v>
      </c>
      <c r="BW106" s="131" t="s">
        <v>123</v>
      </c>
      <c r="BX106" s="131" t="s">
        <v>5</v>
      </c>
      <c r="CL106" s="131" t="s">
        <v>19</v>
      </c>
      <c r="CM106" s="131" t="s">
        <v>21</v>
      </c>
    </row>
    <row r="107" s="7" customFormat="1" ht="16.5" customHeight="1">
      <c r="A107" s="119" t="s">
        <v>85</v>
      </c>
      <c r="B107" s="120"/>
      <c r="C107" s="121"/>
      <c r="D107" s="122" t="s">
        <v>124</v>
      </c>
      <c r="E107" s="122"/>
      <c r="F107" s="122"/>
      <c r="G107" s="122"/>
      <c r="H107" s="122"/>
      <c r="I107" s="123"/>
      <c r="J107" s="122" t="s">
        <v>125</v>
      </c>
      <c r="K107" s="122"/>
      <c r="L107" s="122"/>
      <c r="M107" s="122"/>
      <c r="N107" s="122"/>
      <c r="O107" s="122"/>
      <c r="P107" s="122"/>
      <c r="Q107" s="122"/>
      <c r="R107" s="122"/>
      <c r="S107" s="122"/>
      <c r="T107" s="122"/>
      <c r="U107" s="122"/>
      <c r="V107" s="122"/>
      <c r="W107" s="122"/>
      <c r="X107" s="122"/>
      <c r="Y107" s="122"/>
      <c r="Z107" s="122"/>
      <c r="AA107" s="122"/>
      <c r="AB107" s="122"/>
      <c r="AC107" s="122"/>
      <c r="AD107" s="122"/>
      <c r="AE107" s="122"/>
      <c r="AF107" s="122"/>
      <c r="AG107" s="124">
        <f>'VRN - VRN Vedlejší rozpoč...'!J30</f>
        <v>0</v>
      </c>
      <c r="AH107" s="123"/>
      <c r="AI107" s="123"/>
      <c r="AJ107" s="123"/>
      <c r="AK107" s="123"/>
      <c r="AL107" s="123"/>
      <c r="AM107" s="123"/>
      <c r="AN107" s="124">
        <f>SUM(AG107,AT107)</f>
        <v>0</v>
      </c>
      <c r="AO107" s="123"/>
      <c r="AP107" s="123"/>
      <c r="AQ107" s="125" t="s">
        <v>88</v>
      </c>
      <c r="AR107" s="126"/>
      <c r="AS107" s="132">
        <v>0</v>
      </c>
      <c r="AT107" s="133">
        <f>ROUND(SUM(AV107:AW107),2)</f>
        <v>0</v>
      </c>
      <c r="AU107" s="134">
        <f>'VRN - VRN Vedlejší rozpoč...'!P120</f>
        <v>0</v>
      </c>
      <c r="AV107" s="133">
        <f>'VRN - VRN Vedlejší rozpoč...'!J33</f>
        <v>0</v>
      </c>
      <c r="AW107" s="133">
        <f>'VRN - VRN Vedlejší rozpoč...'!J34</f>
        <v>0</v>
      </c>
      <c r="AX107" s="133">
        <f>'VRN - VRN Vedlejší rozpoč...'!J35</f>
        <v>0</v>
      </c>
      <c r="AY107" s="133">
        <f>'VRN - VRN Vedlejší rozpoč...'!J36</f>
        <v>0</v>
      </c>
      <c r="AZ107" s="133">
        <f>'VRN - VRN Vedlejší rozpoč...'!F33</f>
        <v>0</v>
      </c>
      <c r="BA107" s="133">
        <f>'VRN - VRN Vedlejší rozpoč...'!F34</f>
        <v>0</v>
      </c>
      <c r="BB107" s="133">
        <f>'VRN - VRN Vedlejší rozpoč...'!F35</f>
        <v>0</v>
      </c>
      <c r="BC107" s="133">
        <f>'VRN - VRN Vedlejší rozpoč...'!F36</f>
        <v>0</v>
      </c>
      <c r="BD107" s="135">
        <f>'VRN - VRN Vedlejší rozpoč...'!F37</f>
        <v>0</v>
      </c>
      <c r="BE107" s="7"/>
      <c r="BT107" s="131" t="s">
        <v>89</v>
      </c>
      <c r="BV107" s="131" t="s">
        <v>83</v>
      </c>
      <c r="BW107" s="131" t="s">
        <v>126</v>
      </c>
      <c r="BX107" s="131" t="s">
        <v>5</v>
      </c>
      <c r="CL107" s="131" t="s">
        <v>19</v>
      </c>
      <c r="CM107" s="131" t="s">
        <v>21</v>
      </c>
    </row>
    <row r="108" s="2" customFormat="1" ht="30" customHeight="1">
      <c r="A108" s="38"/>
      <c r="B108" s="39"/>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c r="AC108" s="40"/>
      <c r="AD108" s="40"/>
      <c r="AE108" s="40"/>
      <c r="AF108" s="40"/>
      <c r="AG108" s="40"/>
      <c r="AH108" s="40"/>
      <c r="AI108" s="40"/>
      <c r="AJ108" s="40"/>
      <c r="AK108" s="40"/>
      <c r="AL108" s="40"/>
      <c r="AM108" s="40"/>
      <c r="AN108" s="40"/>
      <c r="AO108" s="40"/>
      <c r="AP108" s="40"/>
      <c r="AQ108" s="40"/>
      <c r="AR108" s="44"/>
      <c r="AS108" s="38"/>
      <c r="AT108" s="38"/>
      <c r="AU108" s="38"/>
      <c r="AV108" s="38"/>
      <c r="AW108" s="38"/>
      <c r="AX108" s="38"/>
      <c r="AY108" s="38"/>
      <c r="AZ108" s="38"/>
      <c r="BA108" s="38"/>
      <c r="BB108" s="38"/>
      <c r="BC108" s="38"/>
      <c r="BD108" s="38"/>
      <c r="BE108" s="38"/>
    </row>
    <row r="109" s="2" customFormat="1" ht="6.96" customHeight="1">
      <c r="A109" s="38"/>
      <c r="B109" s="66"/>
      <c r="C109" s="67"/>
      <c r="D109" s="67"/>
      <c r="E109" s="67"/>
      <c r="F109" s="67"/>
      <c r="G109" s="67"/>
      <c r="H109" s="67"/>
      <c r="I109" s="67"/>
      <c r="J109" s="67"/>
      <c r="K109" s="67"/>
      <c r="L109" s="67"/>
      <c r="M109" s="67"/>
      <c r="N109" s="67"/>
      <c r="O109" s="67"/>
      <c r="P109" s="67"/>
      <c r="Q109" s="67"/>
      <c r="R109" s="67"/>
      <c r="S109" s="67"/>
      <c r="T109" s="67"/>
      <c r="U109" s="67"/>
      <c r="V109" s="67"/>
      <c r="W109" s="67"/>
      <c r="X109" s="67"/>
      <c r="Y109" s="67"/>
      <c r="Z109" s="67"/>
      <c r="AA109" s="67"/>
      <c r="AB109" s="67"/>
      <c r="AC109" s="67"/>
      <c r="AD109" s="67"/>
      <c r="AE109" s="67"/>
      <c r="AF109" s="67"/>
      <c r="AG109" s="67"/>
      <c r="AH109" s="67"/>
      <c r="AI109" s="67"/>
      <c r="AJ109" s="67"/>
      <c r="AK109" s="67"/>
      <c r="AL109" s="67"/>
      <c r="AM109" s="67"/>
      <c r="AN109" s="67"/>
      <c r="AO109" s="67"/>
      <c r="AP109" s="67"/>
      <c r="AQ109" s="67"/>
      <c r="AR109" s="44"/>
      <c r="AS109" s="38"/>
      <c r="AT109" s="38"/>
      <c r="AU109" s="38"/>
      <c r="AV109" s="38"/>
      <c r="AW109" s="38"/>
      <c r="AX109" s="38"/>
      <c r="AY109" s="38"/>
      <c r="AZ109" s="38"/>
      <c r="BA109" s="38"/>
      <c r="BB109" s="38"/>
      <c r="BC109" s="38"/>
      <c r="BD109" s="38"/>
      <c r="BE109" s="38"/>
    </row>
  </sheetData>
  <sheetProtection sheet="1" formatColumns="0" formatRows="0" objects="1" scenarios="1" spinCount="100000" saltValue="3IkOms5e+sAO2ErNMNT+uuJhL3Odtv2vXMOX++kPm1o+S42eI+ic+ayzIzrlqOPxeThTS3JZnNhx4w4H7829MA==" hashValue="X9D3NzVACkEPNnTpdvnd5Xu+JMXWgXsaK3nJTr6hs0H2VGOk+zgPyTQEU8WPyDOhKvjOBcwi5nPfK1FpMTNlyA==" algorithmName="SHA-512" password="CC35"/>
  <mergeCells count="90">
    <mergeCell ref="C92:G92"/>
    <mergeCell ref="D101:H101"/>
    <mergeCell ref="D98:H98"/>
    <mergeCell ref="D95:H95"/>
    <mergeCell ref="D99:H99"/>
    <mergeCell ref="D100:H100"/>
    <mergeCell ref="D96:H96"/>
    <mergeCell ref="D97:H97"/>
    <mergeCell ref="D102:H102"/>
    <mergeCell ref="D103:H103"/>
    <mergeCell ref="D104:H104"/>
    <mergeCell ref="I92:AF92"/>
    <mergeCell ref="J101:AF101"/>
    <mergeCell ref="J100:AF100"/>
    <mergeCell ref="J102:AF102"/>
    <mergeCell ref="J103:AF103"/>
    <mergeCell ref="J99:AF99"/>
    <mergeCell ref="J97:AF97"/>
    <mergeCell ref="J98:AF98"/>
    <mergeCell ref="J104:AF104"/>
    <mergeCell ref="J96:AF96"/>
    <mergeCell ref="J95:AF95"/>
    <mergeCell ref="L85:AO85"/>
    <mergeCell ref="D105:H105"/>
    <mergeCell ref="J105:AF105"/>
    <mergeCell ref="D106:H106"/>
    <mergeCell ref="J106:AF106"/>
    <mergeCell ref="D107:H107"/>
    <mergeCell ref="J107:AF107"/>
    <mergeCell ref="AG94:AM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103:AM103"/>
    <mergeCell ref="AG102:AM102"/>
    <mergeCell ref="AG92:AM92"/>
    <mergeCell ref="AG100:AM100"/>
    <mergeCell ref="AG95:AM95"/>
    <mergeCell ref="AG99:AM99"/>
    <mergeCell ref="AG101:AM101"/>
    <mergeCell ref="AG97:AM97"/>
    <mergeCell ref="AG104:AM104"/>
    <mergeCell ref="AG96:AM96"/>
    <mergeCell ref="AG98:AM98"/>
    <mergeCell ref="AM87:AN87"/>
    <mergeCell ref="AM89:AP89"/>
    <mergeCell ref="AM90:AP90"/>
    <mergeCell ref="AN104:AP104"/>
    <mergeCell ref="AN103:AP103"/>
    <mergeCell ref="AN97:AP97"/>
    <mergeCell ref="AN92:AP92"/>
    <mergeCell ref="AN102:AP102"/>
    <mergeCell ref="AN101:AP101"/>
    <mergeCell ref="AN96:AP96"/>
    <mergeCell ref="AN100:AP100"/>
    <mergeCell ref="AN98:AP98"/>
    <mergeCell ref="AN99:AP99"/>
    <mergeCell ref="AN95:AP95"/>
    <mergeCell ref="AS89:AT91"/>
    <mergeCell ref="AN105:AP105"/>
    <mergeCell ref="AG105:AM105"/>
    <mergeCell ref="AN106:AP106"/>
    <mergeCell ref="AG106:AM106"/>
    <mergeCell ref="AN107:AP107"/>
    <mergeCell ref="AG107:AM107"/>
    <mergeCell ref="AN94:AP94"/>
  </mergeCells>
  <hyperlinks>
    <hyperlink ref="A95" location="'SO 101 - SO 101 Odstavná ...'!C2" display="/"/>
    <hyperlink ref="A96" location="'SO 301-1 - SO 301-1 Vodov...'!C2" display="/"/>
    <hyperlink ref="A97" location="'SO 301-2 - SO 301-2 Stoka A'!C2" display="/"/>
    <hyperlink ref="A98" location="'SO 301-3 - SO 301-3 Stoka B'!C2" display="/"/>
    <hyperlink ref="A99" location="'SO 301-4 - SO 301-4 Stoka C'!C2" display="/"/>
    <hyperlink ref="A100" location="'SO 301-5 - SO 301-5 Stoka D'!C2" display="/"/>
    <hyperlink ref="A101" location="'SO 301-6 - SO 301-6 Splaš...'!C2" display="/"/>
    <hyperlink ref="A102" location="'SO 431 - SO 431 Veřejné o...'!C2" display="/"/>
    <hyperlink ref="A103" location="'SO 461A - SO 461A  Přelož...'!C2" display="/"/>
    <hyperlink ref="A104" location="'SO 461B - SO 461B Přeložk...'!C2" display="/"/>
    <hyperlink ref="A105" location="'SO 701 - SO 701 Přístřeše...'!C2" display="/"/>
    <hyperlink ref="A106" location="'SO 801 - SO 801 Sadové úp...'!C2" display="/"/>
    <hyperlink ref="A107" location="'VRN - VRN Vedlejší rozpoč...'!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6" t="s">
        <v>114</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24.75" customHeight="1">
      <c r="A9" s="38"/>
      <c r="B9" s="44"/>
      <c r="C9" s="38"/>
      <c r="D9" s="38"/>
      <c r="E9" s="145" t="s">
        <v>1417</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1418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1418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ROUND(J118,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ROUND((SUM(BE118:BE145)),  2)</f>
        <v>0</v>
      </c>
      <c r="G33" s="38"/>
      <c r="H33" s="38"/>
      <c r="I33" s="162">
        <v>0.20999999999999999</v>
      </c>
      <c r="J33" s="161">
        <f>ROUND(((SUM(BE118:BE145))*I33),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ROUND((SUM(BF118:BF145)),  2)</f>
        <v>0</v>
      </c>
      <c r="G34" s="38"/>
      <c r="H34" s="38"/>
      <c r="I34" s="162">
        <v>0.14999999999999999</v>
      </c>
      <c r="J34" s="161">
        <f>ROUND(((SUM(BF118:BF145))*I34),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ROUND((SUM(BG118:BG145)),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ROUND((SUM(BH118:BH145)),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ROUND((SUM(BI118:BI145)),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24.75" customHeight="1">
      <c r="A87" s="38"/>
      <c r="B87" s="39"/>
      <c r="C87" s="40"/>
      <c r="D87" s="40"/>
      <c r="E87" s="76" t="str">
        <f>E9</f>
        <v xml:space="preserve">SO 461A - SO 461A  Přeložka sdělovacího vedení CETIN - přeložka sloupu s kabelem do země-Policie ČR</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Cetin</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Cetin</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J118</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1419</v>
      </c>
      <c r="E97" s="196"/>
      <c r="F97" s="196"/>
      <c r="G97" s="196"/>
      <c r="H97" s="196"/>
      <c r="I97" s="197"/>
      <c r="J97" s="198">
        <f>J119</f>
        <v>0</v>
      </c>
      <c r="K97" s="194"/>
      <c r="L97" s="199"/>
      <c r="S97" s="9"/>
      <c r="T97" s="9"/>
      <c r="U97" s="9"/>
      <c r="V97" s="9"/>
      <c r="W97" s="9"/>
      <c r="X97" s="9"/>
      <c r="Y97" s="9"/>
      <c r="Z97" s="9"/>
      <c r="AA97" s="9"/>
      <c r="AB97" s="9"/>
      <c r="AC97" s="9"/>
      <c r="AD97" s="9"/>
      <c r="AE97" s="9"/>
    </row>
    <row r="98" s="10" customFormat="1" ht="19.92" customHeight="1">
      <c r="A98" s="10"/>
      <c r="B98" s="200"/>
      <c r="C98" s="201"/>
      <c r="D98" s="202" t="s">
        <v>1420</v>
      </c>
      <c r="E98" s="203"/>
      <c r="F98" s="203"/>
      <c r="G98" s="203"/>
      <c r="H98" s="203"/>
      <c r="I98" s="204"/>
      <c r="J98" s="205">
        <f>J120</f>
        <v>0</v>
      </c>
      <c r="K98" s="201"/>
      <c r="L98" s="206"/>
      <c r="S98" s="10"/>
      <c r="T98" s="10"/>
      <c r="U98" s="10"/>
      <c r="V98" s="10"/>
      <c r="W98" s="10"/>
      <c r="X98" s="10"/>
      <c r="Y98" s="10"/>
      <c r="Z98" s="10"/>
      <c r="AA98" s="10"/>
      <c r="AB98" s="10"/>
      <c r="AC98" s="10"/>
      <c r="AD98" s="10"/>
      <c r="AE98" s="10"/>
    </row>
    <row r="99" s="2" customFormat="1" ht="21.84" customHeight="1">
      <c r="A99" s="38"/>
      <c r="B99" s="39"/>
      <c r="C99" s="40"/>
      <c r="D99" s="40"/>
      <c r="E99" s="40"/>
      <c r="F99" s="40"/>
      <c r="G99" s="40"/>
      <c r="H99" s="40"/>
      <c r="I99" s="144"/>
      <c r="J99" s="40"/>
      <c r="K99" s="40"/>
      <c r="L99" s="63"/>
      <c r="S99" s="38"/>
      <c r="T99" s="38"/>
      <c r="U99" s="38"/>
      <c r="V99" s="38"/>
      <c r="W99" s="38"/>
      <c r="X99" s="38"/>
      <c r="Y99" s="38"/>
      <c r="Z99" s="38"/>
      <c r="AA99" s="38"/>
      <c r="AB99" s="38"/>
      <c r="AC99" s="38"/>
      <c r="AD99" s="38"/>
      <c r="AE99" s="38"/>
    </row>
    <row r="100" s="2" customFormat="1" ht="6.96" customHeight="1">
      <c r="A100" s="38"/>
      <c r="B100" s="66"/>
      <c r="C100" s="67"/>
      <c r="D100" s="67"/>
      <c r="E100" s="67"/>
      <c r="F100" s="67"/>
      <c r="G100" s="67"/>
      <c r="H100" s="67"/>
      <c r="I100" s="183"/>
      <c r="J100" s="67"/>
      <c r="K100" s="67"/>
      <c r="L100" s="63"/>
      <c r="S100" s="38"/>
      <c r="T100" s="38"/>
      <c r="U100" s="38"/>
      <c r="V100" s="38"/>
      <c r="W100" s="38"/>
      <c r="X100" s="38"/>
      <c r="Y100" s="38"/>
      <c r="Z100" s="38"/>
      <c r="AA100" s="38"/>
      <c r="AB100" s="38"/>
      <c r="AC100" s="38"/>
      <c r="AD100" s="38"/>
      <c r="AE100" s="38"/>
    </row>
    <row r="104" s="2" customFormat="1" ht="6.96" customHeight="1">
      <c r="A104" s="38"/>
      <c r="B104" s="68"/>
      <c r="C104" s="69"/>
      <c r="D104" s="69"/>
      <c r="E104" s="69"/>
      <c r="F104" s="69"/>
      <c r="G104" s="69"/>
      <c r="H104" s="69"/>
      <c r="I104" s="186"/>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2" t="s">
        <v>144</v>
      </c>
      <c r="D105" s="40"/>
      <c r="E105" s="40"/>
      <c r="F105" s="40"/>
      <c r="G105" s="40"/>
      <c r="H105" s="40"/>
      <c r="I105" s="144"/>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1" t="s">
        <v>16</v>
      </c>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16.5" customHeight="1">
      <c r="A108" s="38"/>
      <c r="B108" s="39"/>
      <c r="C108" s="40"/>
      <c r="D108" s="40"/>
      <c r="E108" s="187" t="str">
        <f>E7</f>
        <v xml:space="preserve">822018  Odstavná a parkovací plocha u lékárny v Rotavě</v>
      </c>
      <c r="F108" s="31"/>
      <c r="G108" s="31"/>
      <c r="H108" s="31"/>
      <c r="I108" s="144"/>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1" t="s">
        <v>128</v>
      </c>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24.75" customHeight="1">
      <c r="A110" s="38"/>
      <c r="B110" s="39"/>
      <c r="C110" s="40"/>
      <c r="D110" s="40"/>
      <c r="E110" s="76" t="str">
        <f>E9</f>
        <v xml:space="preserve">SO 461A - SO 461A  Přeložka sdělovacího vedení CETIN - přeložka sloupu s kabelem do země-Policie ČR</v>
      </c>
      <c r="F110" s="40"/>
      <c r="G110" s="40"/>
      <c r="H110" s="40"/>
      <c r="I110" s="144"/>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1" t="s">
        <v>22</v>
      </c>
      <c r="D112" s="40"/>
      <c r="E112" s="40"/>
      <c r="F112" s="26" t="str">
        <f>F12</f>
        <v>Rotava</v>
      </c>
      <c r="G112" s="40"/>
      <c r="H112" s="40"/>
      <c r="I112" s="147" t="s">
        <v>24</v>
      </c>
      <c r="J112" s="79" t="str">
        <f>IF(J12="","",J12)</f>
        <v>30. 6. 2019</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5.15" customHeight="1">
      <c r="A114" s="38"/>
      <c r="B114" s="39"/>
      <c r="C114" s="31" t="s">
        <v>30</v>
      </c>
      <c r="D114" s="40"/>
      <c r="E114" s="40"/>
      <c r="F114" s="26" t="str">
        <f>E15</f>
        <v>Město Rotava</v>
      </c>
      <c r="G114" s="40"/>
      <c r="H114" s="40"/>
      <c r="I114" s="147" t="s">
        <v>36</v>
      </c>
      <c r="J114" s="36" t="str">
        <f>E21</f>
        <v>Cetin</v>
      </c>
      <c r="K114" s="40"/>
      <c r="L114" s="63"/>
      <c r="S114" s="38"/>
      <c r="T114" s="38"/>
      <c r="U114" s="38"/>
      <c r="V114" s="38"/>
      <c r="W114" s="38"/>
      <c r="X114" s="38"/>
      <c r="Y114" s="38"/>
      <c r="Z114" s="38"/>
      <c r="AA114" s="38"/>
      <c r="AB114" s="38"/>
      <c r="AC114" s="38"/>
      <c r="AD114" s="38"/>
      <c r="AE114" s="38"/>
    </row>
    <row r="115" s="2" customFormat="1" ht="15.15" customHeight="1">
      <c r="A115" s="38"/>
      <c r="B115" s="39"/>
      <c r="C115" s="31" t="s">
        <v>34</v>
      </c>
      <c r="D115" s="40"/>
      <c r="E115" s="40"/>
      <c r="F115" s="26" t="str">
        <f>IF(E18="","",E18)</f>
        <v>Vyplň údaj</v>
      </c>
      <c r="G115" s="40"/>
      <c r="H115" s="40"/>
      <c r="I115" s="147" t="s">
        <v>39</v>
      </c>
      <c r="J115" s="36" t="str">
        <f>E24</f>
        <v>Cetin</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11" customFormat="1" ht="29.28" customHeight="1">
      <c r="A117" s="207"/>
      <c r="B117" s="208"/>
      <c r="C117" s="209" t="s">
        <v>145</v>
      </c>
      <c r="D117" s="210" t="s">
        <v>66</v>
      </c>
      <c r="E117" s="210" t="s">
        <v>62</v>
      </c>
      <c r="F117" s="210" t="s">
        <v>63</v>
      </c>
      <c r="G117" s="210" t="s">
        <v>146</v>
      </c>
      <c r="H117" s="210" t="s">
        <v>147</v>
      </c>
      <c r="I117" s="211" t="s">
        <v>148</v>
      </c>
      <c r="J117" s="212" t="s">
        <v>132</v>
      </c>
      <c r="K117" s="213" t="s">
        <v>149</v>
      </c>
      <c r="L117" s="214"/>
      <c r="M117" s="100" t="s">
        <v>1</v>
      </c>
      <c r="N117" s="101" t="s">
        <v>45</v>
      </c>
      <c r="O117" s="101" t="s">
        <v>150</v>
      </c>
      <c r="P117" s="101" t="s">
        <v>151</v>
      </c>
      <c r="Q117" s="101" t="s">
        <v>152</v>
      </c>
      <c r="R117" s="101" t="s">
        <v>153</v>
      </c>
      <c r="S117" s="101" t="s">
        <v>154</v>
      </c>
      <c r="T117" s="102" t="s">
        <v>155</v>
      </c>
      <c r="U117" s="207"/>
      <c r="V117" s="207"/>
      <c r="W117" s="207"/>
      <c r="X117" s="207"/>
      <c r="Y117" s="207"/>
      <c r="Z117" s="207"/>
      <c r="AA117" s="207"/>
      <c r="AB117" s="207"/>
      <c r="AC117" s="207"/>
      <c r="AD117" s="207"/>
      <c r="AE117" s="207"/>
    </row>
    <row r="118" s="2" customFormat="1" ht="22.8" customHeight="1">
      <c r="A118" s="38"/>
      <c r="B118" s="39"/>
      <c r="C118" s="107" t="s">
        <v>156</v>
      </c>
      <c r="D118" s="40"/>
      <c r="E118" s="40"/>
      <c r="F118" s="40"/>
      <c r="G118" s="40"/>
      <c r="H118" s="40"/>
      <c r="I118" s="144"/>
      <c r="J118" s="215">
        <f>BK118</f>
        <v>0</v>
      </c>
      <c r="K118" s="40"/>
      <c r="L118" s="44"/>
      <c r="M118" s="103"/>
      <c r="N118" s="216"/>
      <c r="O118" s="104"/>
      <c r="P118" s="217">
        <f>P119</f>
        <v>0</v>
      </c>
      <c r="Q118" s="104"/>
      <c r="R118" s="217">
        <f>R119</f>
        <v>0</v>
      </c>
      <c r="S118" s="104"/>
      <c r="T118" s="218">
        <f>T119</f>
        <v>0</v>
      </c>
      <c r="U118" s="38"/>
      <c r="V118" s="38"/>
      <c r="W118" s="38"/>
      <c r="X118" s="38"/>
      <c r="Y118" s="38"/>
      <c r="Z118" s="38"/>
      <c r="AA118" s="38"/>
      <c r="AB118" s="38"/>
      <c r="AC118" s="38"/>
      <c r="AD118" s="38"/>
      <c r="AE118" s="38"/>
      <c r="AT118" s="16" t="s">
        <v>80</v>
      </c>
      <c r="AU118" s="16" t="s">
        <v>134</v>
      </c>
      <c r="BK118" s="219">
        <f>BK119</f>
        <v>0</v>
      </c>
    </row>
    <row r="119" s="12" customFormat="1" ht="25.92" customHeight="1">
      <c r="A119" s="12"/>
      <c r="B119" s="220"/>
      <c r="C119" s="221"/>
      <c r="D119" s="222" t="s">
        <v>80</v>
      </c>
      <c r="E119" s="223" t="s">
        <v>1421</v>
      </c>
      <c r="F119" s="223" t="s">
        <v>1422</v>
      </c>
      <c r="G119" s="221"/>
      <c r="H119" s="221"/>
      <c r="I119" s="224"/>
      <c r="J119" s="225">
        <f>BK119</f>
        <v>0</v>
      </c>
      <c r="K119" s="221"/>
      <c r="L119" s="226"/>
      <c r="M119" s="227"/>
      <c r="N119" s="228"/>
      <c r="O119" s="228"/>
      <c r="P119" s="229">
        <f>P120</f>
        <v>0</v>
      </c>
      <c r="Q119" s="228"/>
      <c r="R119" s="229">
        <f>R120</f>
        <v>0</v>
      </c>
      <c r="S119" s="228"/>
      <c r="T119" s="230">
        <f>T120</f>
        <v>0</v>
      </c>
      <c r="U119" s="12"/>
      <c r="V119" s="12"/>
      <c r="W119" s="12"/>
      <c r="X119" s="12"/>
      <c r="Y119" s="12"/>
      <c r="Z119" s="12"/>
      <c r="AA119" s="12"/>
      <c r="AB119" s="12"/>
      <c r="AC119" s="12"/>
      <c r="AD119" s="12"/>
      <c r="AE119" s="12"/>
      <c r="AR119" s="231" t="s">
        <v>21</v>
      </c>
      <c r="AT119" s="232" t="s">
        <v>80</v>
      </c>
      <c r="AU119" s="232" t="s">
        <v>81</v>
      </c>
      <c r="AY119" s="231" t="s">
        <v>159</v>
      </c>
      <c r="BK119" s="233">
        <f>BK120</f>
        <v>0</v>
      </c>
    </row>
    <row r="120" s="12" customFormat="1" ht="22.8" customHeight="1">
      <c r="A120" s="12"/>
      <c r="B120" s="220"/>
      <c r="C120" s="221"/>
      <c r="D120" s="222" t="s">
        <v>80</v>
      </c>
      <c r="E120" s="234" t="s">
        <v>1423</v>
      </c>
      <c r="F120" s="234" t="s">
        <v>1424</v>
      </c>
      <c r="G120" s="221"/>
      <c r="H120" s="221"/>
      <c r="I120" s="224"/>
      <c r="J120" s="235">
        <f>BK120</f>
        <v>0</v>
      </c>
      <c r="K120" s="221"/>
      <c r="L120" s="226"/>
      <c r="M120" s="227"/>
      <c r="N120" s="228"/>
      <c r="O120" s="228"/>
      <c r="P120" s="229">
        <f>SUM(P121:P145)</f>
        <v>0</v>
      </c>
      <c r="Q120" s="228"/>
      <c r="R120" s="229">
        <f>SUM(R121:R145)</f>
        <v>0</v>
      </c>
      <c r="S120" s="228"/>
      <c r="T120" s="230">
        <f>SUM(T121:T145)</f>
        <v>0</v>
      </c>
      <c r="U120" s="12"/>
      <c r="V120" s="12"/>
      <c r="W120" s="12"/>
      <c r="X120" s="12"/>
      <c r="Y120" s="12"/>
      <c r="Z120" s="12"/>
      <c r="AA120" s="12"/>
      <c r="AB120" s="12"/>
      <c r="AC120" s="12"/>
      <c r="AD120" s="12"/>
      <c r="AE120" s="12"/>
      <c r="AR120" s="231" t="s">
        <v>21</v>
      </c>
      <c r="AT120" s="232" t="s">
        <v>80</v>
      </c>
      <c r="AU120" s="232" t="s">
        <v>89</v>
      </c>
      <c r="AY120" s="231" t="s">
        <v>159</v>
      </c>
      <c r="BK120" s="233">
        <f>SUM(BK121:BK145)</f>
        <v>0</v>
      </c>
    </row>
    <row r="121" s="2" customFormat="1" ht="16.5" customHeight="1">
      <c r="A121" s="38"/>
      <c r="B121" s="39"/>
      <c r="C121" s="236" t="s">
        <v>89</v>
      </c>
      <c r="D121" s="236" t="s">
        <v>161</v>
      </c>
      <c r="E121" s="237" t="s">
        <v>1425</v>
      </c>
      <c r="F121" s="238" t="s">
        <v>1426</v>
      </c>
      <c r="G121" s="239" t="s">
        <v>230</v>
      </c>
      <c r="H121" s="240">
        <v>50</v>
      </c>
      <c r="I121" s="241"/>
      <c r="J121" s="242">
        <f>ROUND(I121*H121,2)</f>
        <v>0</v>
      </c>
      <c r="K121" s="243"/>
      <c r="L121" s="44"/>
      <c r="M121" s="244" t="s">
        <v>1</v>
      </c>
      <c r="N121" s="245" t="s">
        <v>46</v>
      </c>
      <c r="O121" s="91"/>
      <c r="P121" s="246">
        <f>O121*H121</f>
        <v>0</v>
      </c>
      <c r="Q121" s="246">
        <v>0</v>
      </c>
      <c r="R121" s="246">
        <f>Q121*H121</f>
        <v>0</v>
      </c>
      <c r="S121" s="246">
        <v>0</v>
      </c>
      <c r="T121" s="247">
        <f>S121*H121</f>
        <v>0</v>
      </c>
      <c r="U121" s="38"/>
      <c r="V121" s="38"/>
      <c r="W121" s="38"/>
      <c r="X121" s="38"/>
      <c r="Y121" s="38"/>
      <c r="Z121" s="38"/>
      <c r="AA121" s="38"/>
      <c r="AB121" s="38"/>
      <c r="AC121" s="38"/>
      <c r="AD121" s="38"/>
      <c r="AE121" s="38"/>
      <c r="AR121" s="248" t="s">
        <v>165</v>
      </c>
      <c r="AT121" s="248" t="s">
        <v>161</v>
      </c>
      <c r="AU121" s="248" t="s">
        <v>21</v>
      </c>
      <c r="AY121" s="16" t="s">
        <v>159</v>
      </c>
      <c r="BE121" s="249">
        <f>IF(N121="základní",J121,0)</f>
        <v>0</v>
      </c>
      <c r="BF121" s="249">
        <f>IF(N121="snížená",J121,0)</f>
        <v>0</v>
      </c>
      <c r="BG121" s="249">
        <f>IF(N121="zákl. přenesená",J121,0)</f>
        <v>0</v>
      </c>
      <c r="BH121" s="249">
        <f>IF(N121="sníž. přenesená",J121,0)</f>
        <v>0</v>
      </c>
      <c r="BI121" s="249">
        <f>IF(N121="nulová",J121,0)</f>
        <v>0</v>
      </c>
      <c r="BJ121" s="16" t="s">
        <v>89</v>
      </c>
      <c r="BK121" s="249">
        <f>ROUND(I121*H121,2)</f>
        <v>0</v>
      </c>
      <c r="BL121" s="16" t="s">
        <v>165</v>
      </c>
      <c r="BM121" s="248" t="s">
        <v>1427</v>
      </c>
    </row>
    <row r="122" s="2" customFormat="1" ht="16.5" customHeight="1">
      <c r="A122" s="38"/>
      <c r="B122" s="39"/>
      <c r="C122" s="236" t="s">
        <v>21</v>
      </c>
      <c r="D122" s="236" t="s">
        <v>161</v>
      </c>
      <c r="E122" s="237" t="s">
        <v>1428</v>
      </c>
      <c r="F122" s="238" t="s">
        <v>1429</v>
      </c>
      <c r="G122" s="239" t="s">
        <v>230</v>
      </c>
      <c r="H122" s="240">
        <v>50</v>
      </c>
      <c r="I122" s="241"/>
      <c r="J122" s="242">
        <f>ROUND(I122*H122,2)</f>
        <v>0</v>
      </c>
      <c r="K122" s="243"/>
      <c r="L122" s="44"/>
      <c r="M122" s="244" t="s">
        <v>1</v>
      </c>
      <c r="N122" s="245" t="s">
        <v>46</v>
      </c>
      <c r="O122" s="91"/>
      <c r="P122" s="246">
        <f>O122*H122</f>
        <v>0</v>
      </c>
      <c r="Q122" s="246">
        <v>0</v>
      </c>
      <c r="R122" s="246">
        <f>Q122*H122</f>
        <v>0</v>
      </c>
      <c r="S122" s="246">
        <v>0</v>
      </c>
      <c r="T122" s="247">
        <f>S122*H122</f>
        <v>0</v>
      </c>
      <c r="U122" s="38"/>
      <c r="V122" s="38"/>
      <c r="W122" s="38"/>
      <c r="X122" s="38"/>
      <c r="Y122" s="38"/>
      <c r="Z122" s="38"/>
      <c r="AA122" s="38"/>
      <c r="AB122" s="38"/>
      <c r="AC122" s="38"/>
      <c r="AD122" s="38"/>
      <c r="AE122" s="38"/>
      <c r="AR122" s="248" t="s">
        <v>165</v>
      </c>
      <c r="AT122" s="248" t="s">
        <v>161</v>
      </c>
      <c r="AU122" s="248" t="s">
        <v>21</v>
      </c>
      <c r="AY122" s="16" t="s">
        <v>159</v>
      </c>
      <c r="BE122" s="249">
        <f>IF(N122="základní",J122,0)</f>
        <v>0</v>
      </c>
      <c r="BF122" s="249">
        <f>IF(N122="snížená",J122,0)</f>
        <v>0</v>
      </c>
      <c r="BG122" s="249">
        <f>IF(N122="zákl. přenesená",J122,0)</f>
        <v>0</v>
      </c>
      <c r="BH122" s="249">
        <f>IF(N122="sníž. přenesená",J122,0)</f>
        <v>0</v>
      </c>
      <c r="BI122" s="249">
        <f>IF(N122="nulová",J122,0)</f>
        <v>0</v>
      </c>
      <c r="BJ122" s="16" t="s">
        <v>89</v>
      </c>
      <c r="BK122" s="249">
        <f>ROUND(I122*H122,2)</f>
        <v>0</v>
      </c>
      <c r="BL122" s="16" t="s">
        <v>165</v>
      </c>
      <c r="BM122" s="248" t="s">
        <v>1430</v>
      </c>
    </row>
    <row r="123" s="2" customFormat="1" ht="16.5" customHeight="1">
      <c r="A123" s="38"/>
      <c r="B123" s="39"/>
      <c r="C123" s="236" t="s">
        <v>176</v>
      </c>
      <c r="D123" s="236" t="s">
        <v>161</v>
      </c>
      <c r="E123" s="237" t="s">
        <v>1431</v>
      </c>
      <c r="F123" s="238" t="s">
        <v>1432</v>
      </c>
      <c r="G123" s="239" t="s">
        <v>230</v>
      </c>
      <c r="H123" s="240">
        <v>50</v>
      </c>
      <c r="I123" s="241"/>
      <c r="J123" s="242">
        <f>ROUND(I123*H123,2)</f>
        <v>0</v>
      </c>
      <c r="K123" s="243"/>
      <c r="L123" s="44"/>
      <c r="M123" s="244" t="s">
        <v>1</v>
      </c>
      <c r="N123" s="245" t="s">
        <v>46</v>
      </c>
      <c r="O123" s="91"/>
      <c r="P123" s="246">
        <f>O123*H123</f>
        <v>0</v>
      </c>
      <c r="Q123" s="246">
        <v>0</v>
      </c>
      <c r="R123" s="246">
        <f>Q123*H123</f>
        <v>0</v>
      </c>
      <c r="S123" s="246">
        <v>0</v>
      </c>
      <c r="T123" s="247">
        <f>S123*H123</f>
        <v>0</v>
      </c>
      <c r="U123" s="38"/>
      <c r="V123" s="38"/>
      <c r="W123" s="38"/>
      <c r="X123" s="38"/>
      <c r="Y123" s="38"/>
      <c r="Z123" s="38"/>
      <c r="AA123" s="38"/>
      <c r="AB123" s="38"/>
      <c r="AC123" s="38"/>
      <c r="AD123" s="38"/>
      <c r="AE123" s="38"/>
      <c r="AR123" s="248" t="s">
        <v>165</v>
      </c>
      <c r="AT123" s="248" t="s">
        <v>161</v>
      </c>
      <c r="AU123" s="248" t="s">
        <v>21</v>
      </c>
      <c r="AY123" s="16" t="s">
        <v>159</v>
      </c>
      <c r="BE123" s="249">
        <f>IF(N123="základní",J123,0)</f>
        <v>0</v>
      </c>
      <c r="BF123" s="249">
        <f>IF(N123="snížená",J123,0)</f>
        <v>0</v>
      </c>
      <c r="BG123" s="249">
        <f>IF(N123="zákl. přenesená",J123,0)</f>
        <v>0</v>
      </c>
      <c r="BH123" s="249">
        <f>IF(N123="sníž. přenesená",J123,0)</f>
        <v>0</v>
      </c>
      <c r="BI123" s="249">
        <f>IF(N123="nulová",J123,0)</f>
        <v>0</v>
      </c>
      <c r="BJ123" s="16" t="s">
        <v>89</v>
      </c>
      <c r="BK123" s="249">
        <f>ROUND(I123*H123,2)</f>
        <v>0</v>
      </c>
      <c r="BL123" s="16" t="s">
        <v>165</v>
      </c>
      <c r="BM123" s="248" t="s">
        <v>1433</v>
      </c>
    </row>
    <row r="124" s="2" customFormat="1" ht="16.5" customHeight="1">
      <c r="A124" s="38"/>
      <c r="B124" s="39"/>
      <c r="C124" s="236" t="s">
        <v>165</v>
      </c>
      <c r="D124" s="236" t="s">
        <v>161</v>
      </c>
      <c r="E124" s="237" t="s">
        <v>1434</v>
      </c>
      <c r="F124" s="238" t="s">
        <v>1435</v>
      </c>
      <c r="G124" s="239" t="s">
        <v>1014</v>
      </c>
      <c r="H124" s="240">
        <v>1</v>
      </c>
      <c r="I124" s="241"/>
      <c r="J124" s="242">
        <f>ROUND(I124*H124,2)</f>
        <v>0</v>
      </c>
      <c r="K124" s="243"/>
      <c r="L124" s="44"/>
      <c r="M124" s="244" t="s">
        <v>1</v>
      </c>
      <c r="N124" s="245" t="s">
        <v>46</v>
      </c>
      <c r="O124" s="91"/>
      <c r="P124" s="246">
        <f>O124*H124</f>
        <v>0</v>
      </c>
      <c r="Q124" s="246">
        <v>0</v>
      </c>
      <c r="R124" s="246">
        <f>Q124*H124</f>
        <v>0</v>
      </c>
      <c r="S124" s="246">
        <v>0</v>
      </c>
      <c r="T124" s="247">
        <f>S124*H124</f>
        <v>0</v>
      </c>
      <c r="U124" s="38"/>
      <c r="V124" s="38"/>
      <c r="W124" s="38"/>
      <c r="X124" s="38"/>
      <c r="Y124" s="38"/>
      <c r="Z124" s="38"/>
      <c r="AA124" s="38"/>
      <c r="AB124" s="38"/>
      <c r="AC124" s="38"/>
      <c r="AD124" s="38"/>
      <c r="AE124" s="38"/>
      <c r="AR124" s="248" t="s">
        <v>165</v>
      </c>
      <c r="AT124" s="248" t="s">
        <v>161</v>
      </c>
      <c r="AU124" s="248" t="s">
        <v>21</v>
      </c>
      <c r="AY124" s="16" t="s">
        <v>159</v>
      </c>
      <c r="BE124" s="249">
        <f>IF(N124="základní",J124,0)</f>
        <v>0</v>
      </c>
      <c r="BF124" s="249">
        <f>IF(N124="snížená",J124,0)</f>
        <v>0</v>
      </c>
      <c r="BG124" s="249">
        <f>IF(N124="zákl. přenesená",J124,0)</f>
        <v>0</v>
      </c>
      <c r="BH124" s="249">
        <f>IF(N124="sníž. přenesená",J124,0)</f>
        <v>0</v>
      </c>
      <c r="BI124" s="249">
        <f>IF(N124="nulová",J124,0)</f>
        <v>0</v>
      </c>
      <c r="BJ124" s="16" t="s">
        <v>89</v>
      </c>
      <c r="BK124" s="249">
        <f>ROUND(I124*H124,2)</f>
        <v>0</v>
      </c>
      <c r="BL124" s="16" t="s">
        <v>165</v>
      </c>
      <c r="BM124" s="248" t="s">
        <v>1436</v>
      </c>
    </row>
    <row r="125" s="2" customFormat="1" ht="16.5" customHeight="1">
      <c r="A125" s="38"/>
      <c r="B125" s="39"/>
      <c r="C125" s="236" t="s">
        <v>186</v>
      </c>
      <c r="D125" s="236" t="s">
        <v>161</v>
      </c>
      <c r="E125" s="237" t="s">
        <v>1437</v>
      </c>
      <c r="F125" s="238" t="s">
        <v>1438</v>
      </c>
      <c r="G125" s="239" t="s">
        <v>230</v>
      </c>
      <c r="H125" s="240">
        <v>50</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21</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1439</v>
      </c>
    </row>
    <row r="126" s="2" customFormat="1" ht="16.5" customHeight="1">
      <c r="A126" s="38"/>
      <c r="B126" s="39"/>
      <c r="C126" s="236" t="s">
        <v>191</v>
      </c>
      <c r="D126" s="236" t="s">
        <v>161</v>
      </c>
      <c r="E126" s="237" t="s">
        <v>1440</v>
      </c>
      <c r="F126" s="238" t="s">
        <v>1441</v>
      </c>
      <c r="G126" s="239" t="s">
        <v>1014</v>
      </c>
      <c r="H126" s="240">
        <v>10</v>
      </c>
      <c r="I126" s="241"/>
      <c r="J126" s="242">
        <f>ROUND(I126*H126,2)</f>
        <v>0</v>
      </c>
      <c r="K126" s="243"/>
      <c r="L126" s="44"/>
      <c r="M126" s="244" t="s">
        <v>1</v>
      </c>
      <c r="N126" s="245" t="s">
        <v>46</v>
      </c>
      <c r="O126" s="91"/>
      <c r="P126" s="246">
        <f>O126*H126</f>
        <v>0</v>
      </c>
      <c r="Q126" s="246">
        <v>0</v>
      </c>
      <c r="R126" s="246">
        <f>Q126*H126</f>
        <v>0</v>
      </c>
      <c r="S126" s="246">
        <v>0</v>
      </c>
      <c r="T126" s="247">
        <f>S126*H126</f>
        <v>0</v>
      </c>
      <c r="U126" s="38"/>
      <c r="V126" s="38"/>
      <c r="W126" s="38"/>
      <c r="X126" s="38"/>
      <c r="Y126" s="38"/>
      <c r="Z126" s="38"/>
      <c r="AA126" s="38"/>
      <c r="AB126" s="38"/>
      <c r="AC126" s="38"/>
      <c r="AD126" s="38"/>
      <c r="AE126" s="38"/>
      <c r="AR126" s="248" t="s">
        <v>165</v>
      </c>
      <c r="AT126" s="248" t="s">
        <v>161</v>
      </c>
      <c r="AU126" s="248" t="s">
        <v>21</v>
      </c>
      <c r="AY126" s="16" t="s">
        <v>159</v>
      </c>
      <c r="BE126" s="249">
        <f>IF(N126="základní",J126,0)</f>
        <v>0</v>
      </c>
      <c r="BF126" s="249">
        <f>IF(N126="snížená",J126,0)</f>
        <v>0</v>
      </c>
      <c r="BG126" s="249">
        <f>IF(N126="zákl. přenesená",J126,0)</f>
        <v>0</v>
      </c>
      <c r="BH126" s="249">
        <f>IF(N126="sníž. přenesená",J126,0)</f>
        <v>0</v>
      </c>
      <c r="BI126" s="249">
        <f>IF(N126="nulová",J126,0)</f>
        <v>0</v>
      </c>
      <c r="BJ126" s="16" t="s">
        <v>89</v>
      </c>
      <c r="BK126" s="249">
        <f>ROUND(I126*H126,2)</f>
        <v>0</v>
      </c>
      <c r="BL126" s="16" t="s">
        <v>165</v>
      </c>
      <c r="BM126" s="248" t="s">
        <v>1442</v>
      </c>
    </row>
    <row r="127" s="2" customFormat="1" ht="16.5" customHeight="1">
      <c r="A127" s="38"/>
      <c r="B127" s="39"/>
      <c r="C127" s="236" t="s">
        <v>198</v>
      </c>
      <c r="D127" s="236" t="s">
        <v>161</v>
      </c>
      <c r="E127" s="237" t="s">
        <v>1443</v>
      </c>
      <c r="F127" s="238" t="s">
        <v>1444</v>
      </c>
      <c r="G127" s="239" t="s">
        <v>1014</v>
      </c>
      <c r="H127" s="240">
        <v>1</v>
      </c>
      <c r="I127" s="241"/>
      <c r="J127" s="242">
        <f>ROUND(I127*H127,2)</f>
        <v>0</v>
      </c>
      <c r="K127" s="243"/>
      <c r="L127" s="44"/>
      <c r="M127" s="244" t="s">
        <v>1</v>
      </c>
      <c r="N127" s="245" t="s">
        <v>46</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165</v>
      </c>
      <c r="AT127" s="248" t="s">
        <v>161</v>
      </c>
      <c r="AU127" s="248" t="s">
        <v>21</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165</v>
      </c>
      <c r="BM127" s="248" t="s">
        <v>1445</v>
      </c>
    </row>
    <row r="128" s="2" customFormat="1" ht="16.5" customHeight="1">
      <c r="A128" s="38"/>
      <c r="B128" s="39"/>
      <c r="C128" s="236" t="s">
        <v>203</v>
      </c>
      <c r="D128" s="236" t="s">
        <v>161</v>
      </c>
      <c r="E128" s="237" t="s">
        <v>1446</v>
      </c>
      <c r="F128" s="238" t="s">
        <v>1447</v>
      </c>
      <c r="G128" s="239" t="s">
        <v>1014</v>
      </c>
      <c r="H128" s="240">
        <v>1</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165</v>
      </c>
      <c r="AT128" s="248" t="s">
        <v>161</v>
      </c>
      <c r="AU128" s="248" t="s">
        <v>21</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1448</v>
      </c>
    </row>
    <row r="129" s="2" customFormat="1" ht="16.5" customHeight="1">
      <c r="A129" s="38"/>
      <c r="B129" s="39"/>
      <c r="C129" s="236" t="s">
        <v>209</v>
      </c>
      <c r="D129" s="236" t="s">
        <v>161</v>
      </c>
      <c r="E129" s="237" t="s">
        <v>1449</v>
      </c>
      <c r="F129" s="238" t="s">
        <v>1450</v>
      </c>
      <c r="G129" s="239" t="s">
        <v>1014</v>
      </c>
      <c r="H129" s="240">
        <v>1</v>
      </c>
      <c r="I129" s="241"/>
      <c r="J129" s="242">
        <f>ROUND(I129*H129,2)</f>
        <v>0</v>
      </c>
      <c r="K129" s="243"/>
      <c r="L129" s="44"/>
      <c r="M129" s="244" t="s">
        <v>1</v>
      </c>
      <c r="N129" s="245" t="s">
        <v>46</v>
      </c>
      <c r="O129" s="91"/>
      <c r="P129" s="246">
        <f>O129*H129</f>
        <v>0</v>
      </c>
      <c r="Q129" s="246">
        <v>0</v>
      </c>
      <c r="R129" s="246">
        <f>Q129*H129</f>
        <v>0</v>
      </c>
      <c r="S129" s="246">
        <v>0</v>
      </c>
      <c r="T129" s="247">
        <f>S129*H129</f>
        <v>0</v>
      </c>
      <c r="U129" s="38"/>
      <c r="V129" s="38"/>
      <c r="W129" s="38"/>
      <c r="X129" s="38"/>
      <c r="Y129" s="38"/>
      <c r="Z129" s="38"/>
      <c r="AA129" s="38"/>
      <c r="AB129" s="38"/>
      <c r="AC129" s="38"/>
      <c r="AD129" s="38"/>
      <c r="AE129" s="38"/>
      <c r="AR129" s="248" t="s">
        <v>165</v>
      </c>
      <c r="AT129" s="248" t="s">
        <v>161</v>
      </c>
      <c r="AU129" s="248" t="s">
        <v>21</v>
      </c>
      <c r="AY129" s="16" t="s">
        <v>159</v>
      </c>
      <c r="BE129" s="249">
        <f>IF(N129="základní",J129,0)</f>
        <v>0</v>
      </c>
      <c r="BF129" s="249">
        <f>IF(N129="snížená",J129,0)</f>
        <v>0</v>
      </c>
      <c r="BG129" s="249">
        <f>IF(N129="zákl. přenesená",J129,0)</f>
        <v>0</v>
      </c>
      <c r="BH129" s="249">
        <f>IF(N129="sníž. přenesená",J129,0)</f>
        <v>0</v>
      </c>
      <c r="BI129" s="249">
        <f>IF(N129="nulová",J129,0)</f>
        <v>0</v>
      </c>
      <c r="BJ129" s="16" t="s">
        <v>89</v>
      </c>
      <c r="BK129" s="249">
        <f>ROUND(I129*H129,2)</f>
        <v>0</v>
      </c>
      <c r="BL129" s="16" t="s">
        <v>165</v>
      </c>
      <c r="BM129" s="248" t="s">
        <v>1451</v>
      </c>
    </row>
    <row r="130" s="2" customFormat="1" ht="16.5" customHeight="1">
      <c r="A130" s="38"/>
      <c r="B130" s="39"/>
      <c r="C130" s="236" t="s">
        <v>175</v>
      </c>
      <c r="D130" s="236" t="s">
        <v>161</v>
      </c>
      <c r="E130" s="237" t="s">
        <v>1452</v>
      </c>
      <c r="F130" s="238" t="s">
        <v>1453</v>
      </c>
      <c r="G130" s="239" t="s">
        <v>1014</v>
      </c>
      <c r="H130" s="240">
        <v>1</v>
      </c>
      <c r="I130" s="241"/>
      <c r="J130" s="242">
        <f>ROUND(I130*H130,2)</f>
        <v>0</v>
      </c>
      <c r="K130" s="243"/>
      <c r="L130" s="44"/>
      <c r="M130" s="244" t="s">
        <v>1</v>
      </c>
      <c r="N130" s="245" t="s">
        <v>46</v>
      </c>
      <c r="O130" s="91"/>
      <c r="P130" s="246">
        <f>O130*H130</f>
        <v>0</v>
      </c>
      <c r="Q130" s="246">
        <v>0</v>
      </c>
      <c r="R130" s="246">
        <f>Q130*H130</f>
        <v>0</v>
      </c>
      <c r="S130" s="246">
        <v>0</v>
      </c>
      <c r="T130" s="247">
        <f>S130*H130</f>
        <v>0</v>
      </c>
      <c r="U130" s="38"/>
      <c r="V130" s="38"/>
      <c r="W130" s="38"/>
      <c r="X130" s="38"/>
      <c r="Y130" s="38"/>
      <c r="Z130" s="38"/>
      <c r="AA130" s="38"/>
      <c r="AB130" s="38"/>
      <c r="AC130" s="38"/>
      <c r="AD130" s="38"/>
      <c r="AE130" s="38"/>
      <c r="AR130" s="248" t="s">
        <v>165</v>
      </c>
      <c r="AT130" s="248" t="s">
        <v>161</v>
      </c>
      <c r="AU130" s="248" t="s">
        <v>21</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1454</v>
      </c>
    </row>
    <row r="131" s="2" customFormat="1" ht="16.5" customHeight="1">
      <c r="A131" s="38"/>
      <c r="B131" s="39"/>
      <c r="C131" s="236" t="s">
        <v>222</v>
      </c>
      <c r="D131" s="236" t="s">
        <v>161</v>
      </c>
      <c r="E131" s="237" t="s">
        <v>1455</v>
      </c>
      <c r="F131" s="238" t="s">
        <v>1456</v>
      </c>
      <c r="G131" s="239" t="s">
        <v>1014</v>
      </c>
      <c r="H131" s="240">
        <v>5</v>
      </c>
      <c r="I131" s="241"/>
      <c r="J131" s="242">
        <f>ROUND(I131*H131,2)</f>
        <v>0</v>
      </c>
      <c r="K131" s="243"/>
      <c r="L131" s="44"/>
      <c r="M131" s="244" t="s">
        <v>1</v>
      </c>
      <c r="N131" s="245" t="s">
        <v>46</v>
      </c>
      <c r="O131" s="91"/>
      <c r="P131" s="246">
        <f>O131*H131</f>
        <v>0</v>
      </c>
      <c r="Q131" s="246">
        <v>0</v>
      </c>
      <c r="R131" s="246">
        <f>Q131*H131</f>
        <v>0</v>
      </c>
      <c r="S131" s="246">
        <v>0</v>
      </c>
      <c r="T131" s="247">
        <f>S131*H131</f>
        <v>0</v>
      </c>
      <c r="U131" s="38"/>
      <c r="V131" s="38"/>
      <c r="W131" s="38"/>
      <c r="X131" s="38"/>
      <c r="Y131" s="38"/>
      <c r="Z131" s="38"/>
      <c r="AA131" s="38"/>
      <c r="AB131" s="38"/>
      <c r="AC131" s="38"/>
      <c r="AD131" s="38"/>
      <c r="AE131" s="38"/>
      <c r="AR131" s="248" t="s">
        <v>165</v>
      </c>
      <c r="AT131" s="248" t="s">
        <v>161</v>
      </c>
      <c r="AU131" s="248" t="s">
        <v>21</v>
      </c>
      <c r="AY131" s="16" t="s">
        <v>159</v>
      </c>
      <c r="BE131" s="249">
        <f>IF(N131="základní",J131,0)</f>
        <v>0</v>
      </c>
      <c r="BF131" s="249">
        <f>IF(N131="snížená",J131,0)</f>
        <v>0</v>
      </c>
      <c r="BG131" s="249">
        <f>IF(N131="zákl. přenesená",J131,0)</f>
        <v>0</v>
      </c>
      <c r="BH131" s="249">
        <f>IF(N131="sníž. přenesená",J131,0)</f>
        <v>0</v>
      </c>
      <c r="BI131" s="249">
        <f>IF(N131="nulová",J131,0)</f>
        <v>0</v>
      </c>
      <c r="BJ131" s="16" t="s">
        <v>89</v>
      </c>
      <c r="BK131" s="249">
        <f>ROUND(I131*H131,2)</f>
        <v>0</v>
      </c>
      <c r="BL131" s="16" t="s">
        <v>165</v>
      </c>
      <c r="BM131" s="248" t="s">
        <v>1457</v>
      </c>
    </row>
    <row r="132" s="2" customFormat="1" ht="16.5" customHeight="1">
      <c r="A132" s="38"/>
      <c r="B132" s="39"/>
      <c r="C132" s="236" t="s">
        <v>227</v>
      </c>
      <c r="D132" s="236" t="s">
        <v>161</v>
      </c>
      <c r="E132" s="237" t="s">
        <v>1458</v>
      </c>
      <c r="F132" s="238" t="s">
        <v>1459</v>
      </c>
      <c r="G132" s="239" t="s">
        <v>1014</v>
      </c>
      <c r="H132" s="240">
        <v>1</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21</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1460</v>
      </c>
    </row>
    <row r="133" s="2" customFormat="1" ht="16.5" customHeight="1">
      <c r="A133" s="38"/>
      <c r="B133" s="39"/>
      <c r="C133" s="236" t="s">
        <v>233</v>
      </c>
      <c r="D133" s="236" t="s">
        <v>161</v>
      </c>
      <c r="E133" s="237" t="s">
        <v>1461</v>
      </c>
      <c r="F133" s="238" t="s">
        <v>1462</v>
      </c>
      <c r="G133" s="239" t="s">
        <v>1014</v>
      </c>
      <c r="H133" s="240">
        <v>1</v>
      </c>
      <c r="I133" s="241"/>
      <c r="J133" s="242">
        <f>ROUND(I133*H133,2)</f>
        <v>0</v>
      </c>
      <c r="K133" s="243"/>
      <c r="L133" s="44"/>
      <c r="M133" s="244" t="s">
        <v>1</v>
      </c>
      <c r="N133" s="245" t="s">
        <v>46</v>
      </c>
      <c r="O133" s="91"/>
      <c r="P133" s="246">
        <f>O133*H133</f>
        <v>0</v>
      </c>
      <c r="Q133" s="246">
        <v>0</v>
      </c>
      <c r="R133" s="246">
        <f>Q133*H133</f>
        <v>0</v>
      </c>
      <c r="S133" s="246">
        <v>0</v>
      </c>
      <c r="T133" s="247">
        <f>S133*H133</f>
        <v>0</v>
      </c>
      <c r="U133" s="38"/>
      <c r="V133" s="38"/>
      <c r="W133" s="38"/>
      <c r="X133" s="38"/>
      <c r="Y133" s="38"/>
      <c r="Z133" s="38"/>
      <c r="AA133" s="38"/>
      <c r="AB133" s="38"/>
      <c r="AC133" s="38"/>
      <c r="AD133" s="38"/>
      <c r="AE133" s="38"/>
      <c r="AR133" s="248" t="s">
        <v>165</v>
      </c>
      <c r="AT133" s="248" t="s">
        <v>161</v>
      </c>
      <c r="AU133" s="248" t="s">
        <v>21</v>
      </c>
      <c r="AY133" s="16" t="s">
        <v>159</v>
      </c>
      <c r="BE133" s="249">
        <f>IF(N133="základní",J133,0)</f>
        <v>0</v>
      </c>
      <c r="BF133" s="249">
        <f>IF(N133="snížená",J133,0)</f>
        <v>0</v>
      </c>
      <c r="BG133" s="249">
        <f>IF(N133="zákl. přenesená",J133,0)</f>
        <v>0</v>
      </c>
      <c r="BH133" s="249">
        <f>IF(N133="sníž. přenesená",J133,0)</f>
        <v>0</v>
      </c>
      <c r="BI133" s="249">
        <f>IF(N133="nulová",J133,0)</f>
        <v>0</v>
      </c>
      <c r="BJ133" s="16" t="s">
        <v>89</v>
      </c>
      <c r="BK133" s="249">
        <f>ROUND(I133*H133,2)</f>
        <v>0</v>
      </c>
      <c r="BL133" s="16" t="s">
        <v>165</v>
      </c>
      <c r="BM133" s="248" t="s">
        <v>1463</v>
      </c>
    </row>
    <row r="134" s="2" customFormat="1" ht="16.5" customHeight="1">
      <c r="A134" s="38"/>
      <c r="B134" s="39"/>
      <c r="C134" s="236" t="s">
        <v>240</v>
      </c>
      <c r="D134" s="236" t="s">
        <v>161</v>
      </c>
      <c r="E134" s="237" t="s">
        <v>1464</v>
      </c>
      <c r="F134" s="238" t="s">
        <v>1465</v>
      </c>
      <c r="G134" s="239" t="s">
        <v>1014</v>
      </c>
      <c r="H134" s="240">
        <v>1</v>
      </c>
      <c r="I134" s="241"/>
      <c r="J134" s="242">
        <f>ROUND(I134*H134,2)</f>
        <v>0</v>
      </c>
      <c r="K134" s="243"/>
      <c r="L134" s="44"/>
      <c r="M134" s="244" t="s">
        <v>1</v>
      </c>
      <c r="N134" s="245" t="s">
        <v>46</v>
      </c>
      <c r="O134" s="91"/>
      <c r="P134" s="246">
        <f>O134*H134</f>
        <v>0</v>
      </c>
      <c r="Q134" s="246">
        <v>0</v>
      </c>
      <c r="R134" s="246">
        <f>Q134*H134</f>
        <v>0</v>
      </c>
      <c r="S134" s="246">
        <v>0</v>
      </c>
      <c r="T134" s="247">
        <f>S134*H134</f>
        <v>0</v>
      </c>
      <c r="U134" s="38"/>
      <c r="V134" s="38"/>
      <c r="W134" s="38"/>
      <c r="X134" s="38"/>
      <c r="Y134" s="38"/>
      <c r="Z134" s="38"/>
      <c r="AA134" s="38"/>
      <c r="AB134" s="38"/>
      <c r="AC134" s="38"/>
      <c r="AD134" s="38"/>
      <c r="AE134" s="38"/>
      <c r="AR134" s="248" t="s">
        <v>165</v>
      </c>
      <c r="AT134" s="248" t="s">
        <v>161</v>
      </c>
      <c r="AU134" s="248" t="s">
        <v>21</v>
      </c>
      <c r="AY134" s="16" t="s">
        <v>159</v>
      </c>
      <c r="BE134" s="249">
        <f>IF(N134="základní",J134,0)</f>
        <v>0</v>
      </c>
      <c r="BF134" s="249">
        <f>IF(N134="snížená",J134,0)</f>
        <v>0</v>
      </c>
      <c r="BG134" s="249">
        <f>IF(N134="zákl. přenesená",J134,0)</f>
        <v>0</v>
      </c>
      <c r="BH134" s="249">
        <f>IF(N134="sníž. přenesená",J134,0)</f>
        <v>0</v>
      </c>
      <c r="BI134" s="249">
        <f>IF(N134="nulová",J134,0)</f>
        <v>0</v>
      </c>
      <c r="BJ134" s="16" t="s">
        <v>89</v>
      </c>
      <c r="BK134" s="249">
        <f>ROUND(I134*H134,2)</f>
        <v>0</v>
      </c>
      <c r="BL134" s="16" t="s">
        <v>165</v>
      </c>
      <c r="BM134" s="248" t="s">
        <v>1466</v>
      </c>
    </row>
    <row r="135" s="2" customFormat="1" ht="16.5" customHeight="1">
      <c r="A135" s="38"/>
      <c r="B135" s="39"/>
      <c r="C135" s="236" t="s">
        <v>8</v>
      </c>
      <c r="D135" s="236" t="s">
        <v>161</v>
      </c>
      <c r="E135" s="237" t="s">
        <v>1467</v>
      </c>
      <c r="F135" s="238" t="s">
        <v>1468</v>
      </c>
      <c r="G135" s="239" t="s">
        <v>1014</v>
      </c>
      <c r="H135" s="240">
        <v>1</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1469</v>
      </c>
    </row>
    <row r="136" s="2" customFormat="1" ht="16.5" customHeight="1">
      <c r="A136" s="38"/>
      <c r="B136" s="39"/>
      <c r="C136" s="236" t="s">
        <v>250</v>
      </c>
      <c r="D136" s="236" t="s">
        <v>161</v>
      </c>
      <c r="E136" s="237" t="s">
        <v>1470</v>
      </c>
      <c r="F136" s="238" t="s">
        <v>1471</v>
      </c>
      <c r="G136" s="239" t="s">
        <v>1014</v>
      </c>
      <c r="H136" s="240">
        <v>1</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21</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1472</v>
      </c>
    </row>
    <row r="137" s="2" customFormat="1" ht="16.5" customHeight="1">
      <c r="A137" s="38"/>
      <c r="B137" s="39"/>
      <c r="C137" s="236" t="s">
        <v>254</v>
      </c>
      <c r="D137" s="236" t="s">
        <v>161</v>
      </c>
      <c r="E137" s="237" t="s">
        <v>1473</v>
      </c>
      <c r="F137" s="238" t="s">
        <v>1474</v>
      </c>
      <c r="G137" s="239" t="s">
        <v>1014</v>
      </c>
      <c r="H137" s="240">
        <v>1</v>
      </c>
      <c r="I137" s="241"/>
      <c r="J137" s="242">
        <f>ROUND(I137*H137,2)</f>
        <v>0</v>
      </c>
      <c r="K137" s="243"/>
      <c r="L137" s="44"/>
      <c r="M137" s="244" t="s">
        <v>1</v>
      </c>
      <c r="N137" s="245" t="s">
        <v>46</v>
      </c>
      <c r="O137" s="91"/>
      <c r="P137" s="246">
        <f>O137*H137</f>
        <v>0</v>
      </c>
      <c r="Q137" s="246">
        <v>0</v>
      </c>
      <c r="R137" s="246">
        <f>Q137*H137</f>
        <v>0</v>
      </c>
      <c r="S137" s="246">
        <v>0</v>
      </c>
      <c r="T137" s="247">
        <f>S137*H137</f>
        <v>0</v>
      </c>
      <c r="U137" s="38"/>
      <c r="V137" s="38"/>
      <c r="W137" s="38"/>
      <c r="X137" s="38"/>
      <c r="Y137" s="38"/>
      <c r="Z137" s="38"/>
      <c r="AA137" s="38"/>
      <c r="AB137" s="38"/>
      <c r="AC137" s="38"/>
      <c r="AD137" s="38"/>
      <c r="AE137" s="38"/>
      <c r="AR137" s="248" t="s">
        <v>165</v>
      </c>
      <c r="AT137" s="248" t="s">
        <v>161</v>
      </c>
      <c r="AU137" s="248" t="s">
        <v>21</v>
      </c>
      <c r="AY137" s="16" t="s">
        <v>159</v>
      </c>
      <c r="BE137" s="249">
        <f>IF(N137="základní",J137,0)</f>
        <v>0</v>
      </c>
      <c r="BF137" s="249">
        <f>IF(N137="snížená",J137,0)</f>
        <v>0</v>
      </c>
      <c r="BG137" s="249">
        <f>IF(N137="zákl. přenesená",J137,0)</f>
        <v>0</v>
      </c>
      <c r="BH137" s="249">
        <f>IF(N137="sníž. přenesená",J137,0)</f>
        <v>0</v>
      </c>
      <c r="BI137" s="249">
        <f>IF(N137="nulová",J137,0)</f>
        <v>0</v>
      </c>
      <c r="BJ137" s="16" t="s">
        <v>89</v>
      </c>
      <c r="BK137" s="249">
        <f>ROUND(I137*H137,2)</f>
        <v>0</v>
      </c>
      <c r="BL137" s="16" t="s">
        <v>165</v>
      </c>
      <c r="BM137" s="248" t="s">
        <v>1475</v>
      </c>
    </row>
    <row r="138" s="2" customFormat="1" ht="16.5" customHeight="1">
      <c r="A138" s="38"/>
      <c r="B138" s="39"/>
      <c r="C138" s="236" t="s">
        <v>259</v>
      </c>
      <c r="D138" s="236" t="s">
        <v>161</v>
      </c>
      <c r="E138" s="237" t="s">
        <v>1476</v>
      </c>
      <c r="F138" s="238" t="s">
        <v>1477</v>
      </c>
      <c r="G138" s="239" t="s">
        <v>1014</v>
      </c>
      <c r="H138" s="240">
        <v>1</v>
      </c>
      <c r="I138" s="241"/>
      <c r="J138" s="242">
        <f>ROUND(I138*H138,2)</f>
        <v>0</v>
      </c>
      <c r="K138" s="243"/>
      <c r="L138" s="44"/>
      <c r="M138" s="244" t="s">
        <v>1</v>
      </c>
      <c r="N138" s="245" t="s">
        <v>46</v>
      </c>
      <c r="O138" s="91"/>
      <c r="P138" s="246">
        <f>O138*H138</f>
        <v>0</v>
      </c>
      <c r="Q138" s="246">
        <v>0</v>
      </c>
      <c r="R138" s="246">
        <f>Q138*H138</f>
        <v>0</v>
      </c>
      <c r="S138" s="246">
        <v>0</v>
      </c>
      <c r="T138" s="247">
        <f>S138*H138</f>
        <v>0</v>
      </c>
      <c r="U138" s="38"/>
      <c r="V138" s="38"/>
      <c r="W138" s="38"/>
      <c r="X138" s="38"/>
      <c r="Y138" s="38"/>
      <c r="Z138" s="38"/>
      <c r="AA138" s="38"/>
      <c r="AB138" s="38"/>
      <c r="AC138" s="38"/>
      <c r="AD138" s="38"/>
      <c r="AE138" s="38"/>
      <c r="AR138" s="248" t="s">
        <v>165</v>
      </c>
      <c r="AT138" s="248" t="s">
        <v>161</v>
      </c>
      <c r="AU138" s="248" t="s">
        <v>21</v>
      </c>
      <c r="AY138" s="16" t="s">
        <v>159</v>
      </c>
      <c r="BE138" s="249">
        <f>IF(N138="základní",J138,0)</f>
        <v>0</v>
      </c>
      <c r="BF138" s="249">
        <f>IF(N138="snížená",J138,0)</f>
        <v>0</v>
      </c>
      <c r="BG138" s="249">
        <f>IF(N138="zákl. přenesená",J138,0)</f>
        <v>0</v>
      </c>
      <c r="BH138" s="249">
        <f>IF(N138="sníž. přenesená",J138,0)</f>
        <v>0</v>
      </c>
      <c r="BI138" s="249">
        <f>IF(N138="nulová",J138,0)</f>
        <v>0</v>
      </c>
      <c r="BJ138" s="16" t="s">
        <v>89</v>
      </c>
      <c r="BK138" s="249">
        <f>ROUND(I138*H138,2)</f>
        <v>0</v>
      </c>
      <c r="BL138" s="16" t="s">
        <v>165</v>
      </c>
      <c r="BM138" s="248" t="s">
        <v>1478</v>
      </c>
    </row>
    <row r="139" s="2" customFormat="1" ht="16.5" customHeight="1">
      <c r="A139" s="38"/>
      <c r="B139" s="39"/>
      <c r="C139" s="236" t="s">
        <v>263</v>
      </c>
      <c r="D139" s="236" t="s">
        <v>161</v>
      </c>
      <c r="E139" s="237" t="s">
        <v>1479</v>
      </c>
      <c r="F139" s="238" t="s">
        <v>1480</v>
      </c>
      <c r="G139" s="239" t="s">
        <v>1014</v>
      </c>
      <c r="H139" s="240">
        <v>2</v>
      </c>
      <c r="I139" s="241"/>
      <c r="J139" s="242">
        <f>ROUND(I139*H139,2)</f>
        <v>0</v>
      </c>
      <c r="K139" s="243"/>
      <c r="L139" s="44"/>
      <c r="M139" s="244" t="s">
        <v>1</v>
      </c>
      <c r="N139" s="245" t="s">
        <v>46</v>
      </c>
      <c r="O139" s="91"/>
      <c r="P139" s="246">
        <f>O139*H139</f>
        <v>0</v>
      </c>
      <c r="Q139" s="246">
        <v>0</v>
      </c>
      <c r="R139" s="246">
        <f>Q139*H139</f>
        <v>0</v>
      </c>
      <c r="S139" s="246">
        <v>0</v>
      </c>
      <c r="T139" s="247">
        <f>S139*H139</f>
        <v>0</v>
      </c>
      <c r="U139" s="38"/>
      <c r="V139" s="38"/>
      <c r="W139" s="38"/>
      <c r="X139" s="38"/>
      <c r="Y139" s="38"/>
      <c r="Z139" s="38"/>
      <c r="AA139" s="38"/>
      <c r="AB139" s="38"/>
      <c r="AC139" s="38"/>
      <c r="AD139" s="38"/>
      <c r="AE139" s="38"/>
      <c r="AR139" s="248" t="s">
        <v>165</v>
      </c>
      <c r="AT139" s="248" t="s">
        <v>161</v>
      </c>
      <c r="AU139" s="248" t="s">
        <v>21</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1481</v>
      </c>
    </row>
    <row r="140" s="2" customFormat="1" ht="16.5" customHeight="1">
      <c r="A140" s="38"/>
      <c r="B140" s="39"/>
      <c r="C140" s="236" t="s">
        <v>267</v>
      </c>
      <c r="D140" s="236" t="s">
        <v>161</v>
      </c>
      <c r="E140" s="237" t="s">
        <v>1482</v>
      </c>
      <c r="F140" s="238" t="s">
        <v>1483</v>
      </c>
      <c r="G140" s="239" t="s">
        <v>1014</v>
      </c>
      <c r="H140" s="240">
        <v>50</v>
      </c>
      <c r="I140" s="241"/>
      <c r="J140" s="242">
        <f>ROUND(I140*H140,2)</f>
        <v>0</v>
      </c>
      <c r="K140" s="243"/>
      <c r="L140" s="44"/>
      <c r="M140" s="244" t="s">
        <v>1</v>
      </c>
      <c r="N140" s="245" t="s">
        <v>46</v>
      </c>
      <c r="O140" s="91"/>
      <c r="P140" s="246">
        <f>O140*H140</f>
        <v>0</v>
      </c>
      <c r="Q140" s="246">
        <v>0</v>
      </c>
      <c r="R140" s="246">
        <f>Q140*H140</f>
        <v>0</v>
      </c>
      <c r="S140" s="246">
        <v>0</v>
      </c>
      <c r="T140" s="247">
        <f>S140*H140</f>
        <v>0</v>
      </c>
      <c r="U140" s="38"/>
      <c r="V140" s="38"/>
      <c r="W140" s="38"/>
      <c r="X140" s="38"/>
      <c r="Y140" s="38"/>
      <c r="Z140" s="38"/>
      <c r="AA140" s="38"/>
      <c r="AB140" s="38"/>
      <c r="AC140" s="38"/>
      <c r="AD140" s="38"/>
      <c r="AE140" s="38"/>
      <c r="AR140" s="248" t="s">
        <v>165</v>
      </c>
      <c r="AT140" s="248" t="s">
        <v>161</v>
      </c>
      <c r="AU140" s="248" t="s">
        <v>21</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165</v>
      </c>
      <c r="BM140" s="248" t="s">
        <v>1484</v>
      </c>
    </row>
    <row r="141" s="2" customFormat="1" ht="16.5" customHeight="1">
      <c r="A141" s="38"/>
      <c r="B141" s="39"/>
      <c r="C141" s="236" t="s">
        <v>7</v>
      </c>
      <c r="D141" s="236" t="s">
        <v>161</v>
      </c>
      <c r="E141" s="237" t="s">
        <v>1485</v>
      </c>
      <c r="F141" s="238" t="s">
        <v>1486</v>
      </c>
      <c r="G141" s="239" t="s">
        <v>230</v>
      </c>
      <c r="H141" s="240">
        <v>50</v>
      </c>
      <c r="I141" s="241"/>
      <c r="J141" s="242">
        <f>ROUND(I141*H141,2)</f>
        <v>0</v>
      </c>
      <c r="K141" s="243"/>
      <c r="L141" s="44"/>
      <c r="M141" s="244" t="s">
        <v>1</v>
      </c>
      <c r="N141" s="245" t="s">
        <v>46</v>
      </c>
      <c r="O141" s="91"/>
      <c r="P141" s="246">
        <f>O141*H141</f>
        <v>0</v>
      </c>
      <c r="Q141" s="246">
        <v>0</v>
      </c>
      <c r="R141" s="246">
        <f>Q141*H141</f>
        <v>0</v>
      </c>
      <c r="S141" s="246">
        <v>0</v>
      </c>
      <c r="T141" s="247">
        <f>S141*H141</f>
        <v>0</v>
      </c>
      <c r="U141" s="38"/>
      <c r="V141" s="38"/>
      <c r="W141" s="38"/>
      <c r="X141" s="38"/>
      <c r="Y141" s="38"/>
      <c r="Z141" s="38"/>
      <c r="AA141" s="38"/>
      <c r="AB141" s="38"/>
      <c r="AC141" s="38"/>
      <c r="AD141" s="38"/>
      <c r="AE141" s="38"/>
      <c r="AR141" s="248" t="s">
        <v>165</v>
      </c>
      <c r="AT141" s="248" t="s">
        <v>161</v>
      </c>
      <c r="AU141" s="248" t="s">
        <v>21</v>
      </c>
      <c r="AY141" s="16" t="s">
        <v>159</v>
      </c>
      <c r="BE141" s="249">
        <f>IF(N141="základní",J141,0)</f>
        <v>0</v>
      </c>
      <c r="BF141" s="249">
        <f>IF(N141="snížená",J141,0)</f>
        <v>0</v>
      </c>
      <c r="BG141" s="249">
        <f>IF(N141="zákl. přenesená",J141,0)</f>
        <v>0</v>
      </c>
      <c r="BH141" s="249">
        <f>IF(N141="sníž. přenesená",J141,0)</f>
        <v>0</v>
      </c>
      <c r="BI141" s="249">
        <f>IF(N141="nulová",J141,0)</f>
        <v>0</v>
      </c>
      <c r="BJ141" s="16" t="s">
        <v>89</v>
      </c>
      <c r="BK141" s="249">
        <f>ROUND(I141*H141,2)</f>
        <v>0</v>
      </c>
      <c r="BL141" s="16" t="s">
        <v>165</v>
      </c>
      <c r="BM141" s="248" t="s">
        <v>1487</v>
      </c>
    </row>
    <row r="142" s="2" customFormat="1" ht="16.5" customHeight="1">
      <c r="A142" s="38"/>
      <c r="B142" s="39"/>
      <c r="C142" s="236" t="s">
        <v>277</v>
      </c>
      <c r="D142" s="236" t="s">
        <v>161</v>
      </c>
      <c r="E142" s="237" t="s">
        <v>1488</v>
      </c>
      <c r="F142" s="238" t="s">
        <v>1489</v>
      </c>
      <c r="G142" s="239" t="s">
        <v>230</v>
      </c>
      <c r="H142" s="240">
        <v>50</v>
      </c>
      <c r="I142" s="241"/>
      <c r="J142" s="242">
        <f>ROUND(I142*H142,2)</f>
        <v>0</v>
      </c>
      <c r="K142" s="243"/>
      <c r="L142" s="44"/>
      <c r="M142" s="244" t="s">
        <v>1</v>
      </c>
      <c r="N142" s="245" t="s">
        <v>46</v>
      </c>
      <c r="O142" s="91"/>
      <c r="P142" s="246">
        <f>O142*H142</f>
        <v>0</v>
      </c>
      <c r="Q142" s="246">
        <v>0</v>
      </c>
      <c r="R142" s="246">
        <f>Q142*H142</f>
        <v>0</v>
      </c>
      <c r="S142" s="246">
        <v>0</v>
      </c>
      <c r="T142" s="247">
        <f>S142*H142</f>
        <v>0</v>
      </c>
      <c r="U142" s="38"/>
      <c r="V142" s="38"/>
      <c r="W142" s="38"/>
      <c r="X142" s="38"/>
      <c r="Y142" s="38"/>
      <c r="Z142" s="38"/>
      <c r="AA142" s="38"/>
      <c r="AB142" s="38"/>
      <c r="AC142" s="38"/>
      <c r="AD142" s="38"/>
      <c r="AE142" s="38"/>
      <c r="AR142" s="248" t="s">
        <v>165</v>
      </c>
      <c r="AT142" s="248" t="s">
        <v>161</v>
      </c>
      <c r="AU142" s="248" t="s">
        <v>21</v>
      </c>
      <c r="AY142" s="16" t="s">
        <v>159</v>
      </c>
      <c r="BE142" s="249">
        <f>IF(N142="základní",J142,0)</f>
        <v>0</v>
      </c>
      <c r="BF142" s="249">
        <f>IF(N142="snížená",J142,0)</f>
        <v>0</v>
      </c>
      <c r="BG142" s="249">
        <f>IF(N142="zákl. přenesená",J142,0)</f>
        <v>0</v>
      </c>
      <c r="BH142" s="249">
        <f>IF(N142="sníž. přenesená",J142,0)</f>
        <v>0</v>
      </c>
      <c r="BI142" s="249">
        <f>IF(N142="nulová",J142,0)</f>
        <v>0</v>
      </c>
      <c r="BJ142" s="16" t="s">
        <v>89</v>
      </c>
      <c r="BK142" s="249">
        <f>ROUND(I142*H142,2)</f>
        <v>0</v>
      </c>
      <c r="BL142" s="16" t="s">
        <v>165</v>
      </c>
      <c r="BM142" s="248" t="s">
        <v>1490</v>
      </c>
    </row>
    <row r="143" s="2" customFormat="1" ht="16.5" customHeight="1">
      <c r="A143" s="38"/>
      <c r="B143" s="39"/>
      <c r="C143" s="236" t="s">
        <v>283</v>
      </c>
      <c r="D143" s="236" t="s">
        <v>161</v>
      </c>
      <c r="E143" s="237" t="s">
        <v>1491</v>
      </c>
      <c r="F143" s="238" t="s">
        <v>1492</v>
      </c>
      <c r="G143" s="239" t="s">
        <v>1014</v>
      </c>
      <c r="H143" s="240">
        <v>1</v>
      </c>
      <c r="I143" s="241"/>
      <c r="J143" s="242">
        <f>ROUND(I143*H143,2)</f>
        <v>0</v>
      </c>
      <c r="K143" s="243"/>
      <c r="L143" s="44"/>
      <c r="M143" s="244" t="s">
        <v>1</v>
      </c>
      <c r="N143" s="245" t="s">
        <v>46</v>
      </c>
      <c r="O143" s="91"/>
      <c r="P143" s="246">
        <f>O143*H143</f>
        <v>0</v>
      </c>
      <c r="Q143" s="246">
        <v>0</v>
      </c>
      <c r="R143" s="246">
        <f>Q143*H143</f>
        <v>0</v>
      </c>
      <c r="S143" s="246">
        <v>0</v>
      </c>
      <c r="T143" s="247">
        <f>S143*H143</f>
        <v>0</v>
      </c>
      <c r="U143" s="38"/>
      <c r="V143" s="38"/>
      <c r="W143" s="38"/>
      <c r="X143" s="38"/>
      <c r="Y143" s="38"/>
      <c r="Z143" s="38"/>
      <c r="AA143" s="38"/>
      <c r="AB143" s="38"/>
      <c r="AC143" s="38"/>
      <c r="AD143" s="38"/>
      <c r="AE143" s="38"/>
      <c r="AR143" s="248" t="s">
        <v>165</v>
      </c>
      <c r="AT143" s="248" t="s">
        <v>161</v>
      </c>
      <c r="AU143" s="248" t="s">
        <v>21</v>
      </c>
      <c r="AY143" s="16" t="s">
        <v>159</v>
      </c>
      <c r="BE143" s="249">
        <f>IF(N143="základní",J143,0)</f>
        <v>0</v>
      </c>
      <c r="BF143" s="249">
        <f>IF(N143="snížená",J143,0)</f>
        <v>0</v>
      </c>
      <c r="BG143" s="249">
        <f>IF(N143="zákl. přenesená",J143,0)</f>
        <v>0</v>
      </c>
      <c r="BH143" s="249">
        <f>IF(N143="sníž. přenesená",J143,0)</f>
        <v>0</v>
      </c>
      <c r="BI143" s="249">
        <f>IF(N143="nulová",J143,0)</f>
        <v>0</v>
      </c>
      <c r="BJ143" s="16" t="s">
        <v>89</v>
      </c>
      <c r="BK143" s="249">
        <f>ROUND(I143*H143,2)</f>
        <v>0</v>
      </c>
      <c r="BL143" s="16" t="s">
        <v>165</v>
      </c>
      <c r="BM143" s="248" t="s">
        <v>1493</v>
      </c>
    </row>
    <row r="144" s="2" customFormat="1" ht="16.5" customHeight="1">
      <c r="A144" s="38"/>
      <c r="B144" s="39"/>
      <c r="C144" s="236" t="s">
        <v>288</v>
      </c>
      <c r="D144" s="236" t="s">
        <v>161</v>
      </c>
      <c r="E144" s="237" t="s">
        <v>1494</v>
      </c>
      <c r="F144" s="238" t="s">
        <v>1495</v>
      </c>
      <c r="G144" s="239" t="s">
        <v>1014</v>
      </c>
      <c r="H144" s="240">
        <v>2</v>
      </c>
      <c r="I144" s="241"/>
      <c r="J144" s="242">
        <f>ROUND(I144*H144,2)</f>
        <v>0</v>
      </c>
      <c r="K144" s="243"/>
      <c r="L144" s="44"/>
      <c r="M144" s="244" t="s">
        <v>1</v>
      </c>
      <c r="N144" s="245" t="s">
        <v>46</v>
      </c>
      <c r="O144" s="91"/>
      <c r="P144" s="246">
        <f>O144*H144</f>
        <v>0</v>
      </c>
      <c r="Q144" s="246">
        <v>0</v>
      </c>
      <c r="R144" s="246">
        <f>Q144*H144</f>
        <v>0</v>
      </c>
      <c r="S144" s="246">
        <v>0</v>
      </c>
      <c r="T144" s="247">
        <f>S144*H144</f>
        <v>0</v>
      </c>
      <c r="U144" s="38"/>
      <c r="V144" s="38"/>
      <c r="W144" s="38"/>
      <c r="X144" s="38"/>
      <c r="Y144" s="38"/>
      <c r="Z144" s="38"/>
      <c r="AA144" s="38"/>
      <c r="AB144" s="38"/>
      <c r="AC144" s="38"/>
      <c r="AD144" s="38"/>
      <c r="AE144" s="38"/>
      <c r="AR144" s="248" t="s">
        <v>165</v>
      </c>
      <c r="AT144" s="248" t="s">
        <v>161</v>
      </c>
      <c r="AU144" s="248" t="s">
        <v>21</v>
      </c>
      <c r="AY144" s="16" t="s">
        <v>159</v>
      </c>
      <c r="BE144" s="249">
        <f>IF(N144="základní",J144,0)</f>
        <v>0</v>
      </c>
      <c r="BF144" s="249">
        <f>IF(N144="snížená",J144,0)</f>
        <v>0</v>
      </c>
      <c r="BG144" s="249">
        <f>IF(N144="zákl. přenesená",J144,0)</f>
        <v>0</v>
      </c>
      <c r="BH144" s="249">
        <f>IF(N144="sníž. přenesená",J144,0)</f>
        <v>0</v>
      </c>
      <c r="BI144" s="249">
        <f>IF(N144="nulová",J144,0)</f>
        <v>0</v>
      </c>
      <c r="BJ144" s="16" t="s">
        <v>89</v>
      </c>
      <c r="BK144" s="249">
        <f>ROUND(I144*H144,2)</f>
        <v>0</v>
      </c>
      <c r="BL144" s="16" t="s">
        <v>165</v>
      </c>
      <c r="BM144" s="248" t="s">
        <v>1496</v>
      </c>
    </row>
    <row r="145" s="2" customFormat="1" ht="16.5" customHeight="1">
      <c r="A145" s="38"/>
      <c r="B145" s="39"/>
      <c r="C145" s="236" t="s">
        <v>295</v>
      </c>
      <c r="D145" s="236" t="s">
        <v>161</v>
      </c>
      <c r="E145" s="237" t="s">
        <v>1497</v>
      </c>
      <c r="F145" s="238" t="s">
        <v>1498</v>
      </c>
      <c r="G145" s="239" t="s">
        <v>1014</v>
      </c>
      <c r="H145" s="240">
        <v>1</v>
      </c>
      <c r="I145" s="241"/>
      <c r="J145" s="242">
        <f>ROUND(I145*H145,2)</f>
        <v>0</v>
      </c>
      <c r="K145" s="243"/>
      <c r="L145" s="44"/>
      <c r="M145" s="287" t="s">
        <v>1</v>
      </c>
      <c r="N145" s="288" t="s">
        <v>46</v>
      </c>
      <c r="O145" s="289"/>
      <c r="P145" s="290">
        <f>O145*H145</f>
        <v>0</v>
      </c>
      <c r="Q145" s="290">
        <v>0</v>
      </c>
      <c r="R145" s="290">
        <f>Q145*H145</f>
        <v>0</v>
      </c>
      <c r="S145" s="290">
        <v>0</v>
      </c>
      <c r="T145" s="291">
        <f>S145*H145</f>
        <v>0</v>
      </c>
      <c r="U145" s="38"/>
      <c r="V145" s="38"/>
      <c r="W145" s="38"/>
      <c r="X145" s="38"/>
      <c r="Y145" s="38"/>
      <c r="Z145" s="38"/>
      <c r="AA145" s="38"/>
      <c r="AB145" s="38"/>
      <c r="AC145" s="38"/>
      <c r="AD145" s="38"/>
      <c r="AE145" s="38"/>
      <c r="AR145" s="248" t="s">
        <v>165</v>
      </c>
      <c r="AT145" s="248" t="s">
        <v>161</v>
      </c>
      <c r="AU145" s="248" t="s">
        <v>21</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165</v>
      </c>
      <c r="BM145" s="248" t="s">
        <v>1499</v>
      </c>
    </row>
    <row r="146" s="2" customFormat="1" ht="6.96" customHeight="1">
      <c r="A146" s="38"/>
      <c r="B146" s="66"/>
      <c r="C146" s="67"/>
      <c r="D146" s="67"/>
      <c r="E146" s="67"/>
      <c r="F146" s="67"/>
      <c r="G146" s="67"/>
      <c r="H146" s="67"/>
      <c r="I146" s="183"/>
      <c r="J146" s="67"/>
      <c r="K146" s="67"/>
      <c r="L146" s="44"/>
      <c r="M146" s="38"/>
      <c r="O146" s="38"/>
      <c r="P146" s="38"/>
      <c r="Q146" s="38"/>
      <c r="R146" s="38"/>
      <c r="S146" s="38"/>
      <c r="T146" s="38"/>
      <c r="U146" s="38"/>
      <c r="V146" s="38"/>
      <c r="W146" s="38"/>
      <c r="X146" s="38"/>
      <c r="Y146" s="38"/>
      <c r="Z146" s="38"/>
      <c r="AA146" s="38"/>
      <c r="AB146" s="38"/>
      <c r="AC146" s="38"/>
      <c r="AD146" s="38"/>
      <c r="AE146" s="38"/>
    </row>
  </sheetData>
  <sheetProtection sheet="1" autoFilter="0" formatColumns="0" formatRows="0" objects="1" scenarios="1" spinCount="100000" saltValue="BOa30jXYDQzveXh8IaoQS3tutEP7jh8k5A0Ly4oaCeg9dXUlJlMBMmpsRfwLfCI2n3Yq5UpEOaNO3OepVmX4nw==" hashValue="bjh4HtCx16sSLs0f9AqZReIZVVErRgIDdHymcCJHpafJ+ppf6gF3s1epm95k9VSJFsAgX4qNxps4uAnDpyIdIQ==" algorithmName="SHA-512" password="CC35"/>
  <autoFilter ref="C117:K145"/>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6" t="s">
        <v>117</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24.75" customHeight="1">
      <c r="A9" s="38"/>
      <c r="B9" s="44"/>
      <c r="C9" s="38"/>
      <c r="D9" s="38"/>
      <c r="E9" s="145" t="s">
        <v>1500</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1418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1418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ROUND(J117,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ROUND((SUM(BE117:BE171)),  2)</f>
        <v>0</v>
      </c>
      <c r="G33" s="38"/>
      <c r="H33" s="38"/>
      <c r="I33" s="162">
        <v>0.20999999999999999</v>
      </c>
      <c r="J33" s="161">
        <f>ROUND(((SUM(BE117:BE171))*I33),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ROUND((SUM(BF117:BF171)),  2)</f>
        <v>0</v>
      </c>
      <c r="G34" s="38"/>
      <c r="H34" s="38"/>
      <c r="I34" s="162">
        <v>0.14999999999999999</v>
      </c>
      <c r="J34" s="161">
        <f>ROUND(((SUM(BF117:BF171))*I34),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ROUND((SUM(BG117:BG171)),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ROUND((SUM(BH117:BH171)),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ROUND((SUM(BI117:BI171)),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24.75" customHeight="1">
      <c r="A87" s="38"/>
      <c r="B87" s="39"/>
      <c r="C87" s="40"/>
      <c r="D87" s="40"/>
      <c r="E87" s="76" t="str">
        <f>E9</f>
        <v>SO 461B - SO 461B Přeložka sdělovacího vedení CETIN - přeložka podzemního kabelu u parkoviště</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Cetin</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Cetin</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J117</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1501</v>
      </c>
      <c r="E97" s="196"/>
      <c r="F97" s="196"/>
      <c r="G97" s="196"/>
      <c r="H97" s="196"/>
      <c r="I97" s="197"/>
      <c r="J97" s="198">
        <f>J118</f>
        <v>0</v>
      </c>
      <c r="K97" s="194"/>
      <c r="L97" s="199"/>
      <c r="S97" s="9"/>
      <c r="T97" s="9"/>
      <c r="U97" s="9"/>
      <c r="V97" s="9"/>
      <c r="W97" s="9"/>
      <c r="X97" s="9"/>
      <c r="Y97" s="9"/>
      <c r="Z97" s="9"/>
      <c r="AA97" s="9"/>
      <c r="AB97" s="9"/>
      <c r="AC97" s="9"/>
      <c r="AD97" s="9"/>
      <c r="AE97" s="9"/>
    </row>
    <row r="98" s="2" customFormat="1" ht="21.84" customHeight="1">
      <c r="A98" s="38"/>
      <c r="B98" s="39"/>
      <c r="C98" s="40"/>
      <c r="D98" s="40"/>
      <c r="E98" s="40"/>
      <c r="F98" s="40"/>
      <c r="G98" s="40"/>
      <c r="H98" s="40"/>
      <c r="I98" s="144"/>
      <c r="J98" s="40"/>
      <c r="K98" s="40"/>
      <c r="L98" s="63"/>
      <c r="S98" s="38"/>
      <c r="T98" s="38"/>
      <c r="U98" s="38"/>
      <c r="V98" s="38"/>
      <c r="W98" s="38"/>
      <c r="X98" s="38"/>
      <c r="Y98" s="38"/>
      <c r="Z98" s="38"/>
      <c r="AA98" s="38"/>
      <c r="AB98" s="38"/>
      <c r="AC98" s="38"/>
      <c r="AD98" s="38"/>
      <c r="AE98" s="38"/>
    </row>
    <row r="99" s="2" customFormat="1" ht="6.96" customHeight="1">
      <c r="A99" s="38"/>
      <c r="B99" s="66"/>
      <c r="C99" s="67"/>
      <c r="D99" s="67"/>
      <c r="E99" s="67"/>
      <c r="F99" s="67"/>
      <c r="G99" s="67"/>
      <c r="H99" s="67"/>
      <c r="I99" s="183"/>
      <c r="J99" s="67"/>
      <c r="K99" s="67"/>
      <c r="L99" s="63"/>
      <c r="S99" s="38"/>
      <c r="T99" s="38"/>
      <c r="U99" s="38"/>
      <c r="V99" s="38"/>
      <c r="W99" s="38"/>
      <c r="X99" s="38"/>
      <c r="Y99" s="38"/>
      <c r="Z99" s="38"/>
      <c r="AA99" s="38"/>
      <c r="AB99" s="38"/>
      <c r="AC99" s="38"/>
      <c r="AD99" s="38"/>
      <c r="AE99" s="38"/>
    </row>
    <row r="103" s="2" customFormat="1" ht="6.96" customHeight="1">
      <c r="A103" s="38"/>
      <c r="B103" s="68"/>
      <c r="C103" s="69"/>
      <c r="D103" s="69"/>
      <c r="E103" s="69"/>
      <c r="F103" s="69"/>
      <c r="G103" s="69"/>
      <c r="H103" s="69"/>
      <c r="I103" s="186"/>
      <c r="J103" s="69"/>
      <c r="K103" s="69"/>
      <c r="L103" s="63"/>
      <c r="S103" s="38"/>
      <c r="T103" s="38"/>
      <c r="U103" s="38"/>
      <c r="V103" s="38"/>
      <c r="W103" s="38"/>
      <c r="X103" s="38"/>
      <c r="Y103" s="38"/>
      <c r="Z103" s="38"/>
      <c r="AA103" s="38"/>
      <c r="AB103" s="38"/>
      <c r="AC103" s="38"/>
      <c r="AD103" s="38"/>
      <c r="AE103" s="38"/>
    </row>
    <row r="104" s="2" customFormat="1" ht="24.96" customHeight="1">
      <c r="A104" s="38"/>
      <c r="B104" s="39"/>
      <c r="C104" s="22" t="s">
        <v>144</v>
      </c>
      <c r="D104" s="40"/>
      <c r="E104" s="40"/>
      <c r="F104" s="40"/>
      <c r="G104" s="40"/>
      <c r="H104" s="40"/>
      <c r="I104" s="144"/>
      <c r="J104" s="40"/>
      <c r="K104" s="40"/>
      <c r="L104" s="63"/>
      <c r="S104" s="38"/>
      <c r="T104" s="38"/>
      <c r="U104" s="38"/>
      <c r="V104" s="38"/>
      <c r="W104" s="38"/>
      <c r="X104" s="38"/>
      <c r="Y104" s="38"/>
      <c r="Z104" s="38"/>
      <c r="AA104" s="38"/>
      <c r="AB104" s="38"/>
      <c r="AC104" s="38"/>
      <c r="AD104" s="38"/>
      <c r="AE104" s="38"/>
    </row>
    <row r="105" s="2" customFormat="1" ht="6.96" customHeight="1">
      <c r="A105" s="38"/>
      <c r="B105" s="39"/>
      <c r="C105" s="40"/>
      <c r="D105" s="40"/>
      <c r="E105" s="40"/>
      <c r="F105" s="40"/>
      <c r="G105" s="40"/>
      <c r="H105" s="40"/>
      <c r="I105" s="144"/>
      <c r="J105" s="40"/>
      <c r="K105" s="40"/>
      <c r="L105" s="63"/>
      <c r="S105" s="38"/>
      <c r="T105" s="38"/>
      <c r="U105" s="38"/>
      <c r="V105" s="38"/>
      <c r="W105" s="38"/>
      <c r="X105" s="38"/>
      <c r="Y105" s="38"/>
      <c r="Z105" s="38"/>
      <c r="AA105" s="38"/>
      <c r="AB105" s="38"/>
      <c r="AC105" s="38"/>
      <c r="AD105" s="38"/>
      <c r="AE105" s="38"/>
    </row>
    <row r="106" s="2" customFormat="1" ht="12" customHeight="1">
      <c r="A106" s="38"/>
      <c r="B106" s="39"/>
      <c r="C106" s="31" t="s">
        <v>16</v>
      </c>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16.5" customHeight="1">
      <c r="A107" s="38"/>
      <c r="B107" s="39"/>
      <c r="C107" s="40"/>
      <c r="D107" s="40"/>
      <c r="E107" s="187" t="str">
        <f>E7</f>
        <v xml:space="preserve">822018  Odstavná a parkovací plocha u lékárny v Rotavě</v>
      </c>
      <c r="F107" s="31"/>
      <c r="G107" s="31"/>
      <c r="H107" s="31"/>
      <c r="I107" s="144"/>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1" t="s">
        <v>128</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24.75" customHeight="1">
      <c r="A109" s="38"/>
      <c r="B109" s="39"/>
      <c r="C109" s="40"/>
      <c r="D109" s="40"/>
      <c r="E109" s="76" t="str">
        <f>E9</f>
        <v>SO 461B - SO 461B Přeložka sdělovacího vedení CETIN - přeložka podzemního kabelu u parkoviště</v>
      </c>
      <c r="F109" s="40"/>
      <c r="G109" s="40"/>
      <c r="H109" s="40"/>
      <c r="I109" s="14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1" t="s">
        <v>22</v>
      </c>
      <c r="D111" s="40"/>
      <c r="E111" s="40"/>
      <c r="F111" s="26" t="str">
        <f>F12</f>
        <v>Rotava</v>
      </c>
      <c r="G111" s="40"/>
      <c r="H111" s="40"/>
      <c r="I111" s="147" t="s">
        <v>24</v>
      </c>
      <c r="J111" s="79" t="str">
        <f>IF(J12="","",J12)</f>
        <v>30. 6. 2019</v>
      </c>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5.15" customHeight="1">
      <c r="A113" s="38"/>
      <c r="B113" s="39"/>
      <c r="C113" s="31" t="s">
        <v>30</v>
      </c>
      <c r="D113" s="40"/>
      <c r="E113" s="40"/>
      <c r="F113" s="26" t="str">
        <f>E15</f>
        <v>Město Rotava</v>
      </c>
      <c r="G113" s="40"/>
      <c r="H113" s="40"/>
      <c r="I113" s="147" t="s">
        <v>36</v>
      </c>
      <c r="J113" s="36" t="str">
        <f>E21</f>
        <v>Cetin</v>
      </c>
      <c r="K113" s="40"/>
      <c r="L113" s="63"/>
      <c r="S113" s="38"/>
      <c r="T113" s="38"/>
      <c r="U113" s="38"/>
      <c r="V113" s="38"/>
      <c r="W113" s="38"/>
      <c r="X113" s="38"/>
      <c r="Y113" s="38"/>
      <c r="Z113" s="38"/>
      <c r="AA113" s="38"/>
      <c r="AB113" s="38"/>
      <c r="AC113" s="38"/>
      <c r="AD113" s="38"/>
      <c r="AE113" s="38"/>
    </row>
    <row r="114" s="2" customFormat="1" ht="15.15" customHeight="1">
      <c r="A114" s="38"/>
      <c r="B114" s="39"/>
      <c r="C114" s="31" t="s">
        <v>34</v>
      </c>
      <c r="D114" s="40"/>
      <c r="E114" s="40"/>
      <c r="F114" s="26" t="str">
        <f>IF(E18="","",E18)</f>
        <v>Vyplň údaj</v>
      </c>
      <c r="G114" s="40"/>
      <c r="H114" s="40"/>
      <c r="I114" s="147" t="s">
        <v>39</v>
      </c>
      <c r="J114" s="36" t="str">
        <f>E24</f>
        <v>Cetin</v>
      </c>
      <c r="K114" s="40"/>
      <c r="L114" s="63"/>
      <c r="S114" s="38"/>
      <c r="T114" s="38"/>
      <c r="U114" s="38"/>
      <c r="V114" s="38"/>
      <c r="W114" s="38"/>
      <c r="X114" s="38"/>
      <c r="Y114" s="38"/>
      <c r="Z114" s="38"/>
      <c r="AA114" s="38"/>
      <c r="AB114" s="38"/>
      <c r="AC114" s="38"/>
      <c r="AD114" s="38"/>
      <c r="AE114" s="38"/>
    </row>
    <row r="115" s="2" customFormat="1" ht="10.32"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11" customFormat="1" ht="29.28" customHeight="1">
      <c r="A116" s="207"/>
      <c r="B116" s="208"/>
      <c r="C116" s="209" t="s">
        <v>145</v>
      </c>
      <c r="D116" s="210" t="s">
        <v>66</v>
      </c>
      <c r="E116" s="210" t="s">
        <v>62</v>
      </c>
      <c r="F116" s="210" t="s">
        <v>63</v>
      </c>
      <c r="G116" s="210" t="s">
        <v>146</v>
      </c>
      <c r="H116" s="210" t="s">
        <v>147</v>
      </c>
      <c r="I116" s="211" t="s">
        <v>148</v>
      </c>
      <c r="J116" s="212" t="s">
        <v>132</v>
      </c>
      <c r="K116" s="213" t="s">
        <v>149</v>
      </c>
      <c r="L116" s="214"/>
      <c r="M116" s="100" t="s">
        <v>1</v>
      </c>
      <c r="N116" s="101" t="s">
        <v>45</v>
      </c>
      <c r="O116" s="101" t="s">
        <v>150</v>
      </c>
      <c r="P116" s="101" t="s">
        <v>151</v>
      </c>
      <c r="Q116" s="101" t="s">
        <v>152</v>
      </c>
      <c r="R116" s="101" t="s">
        <v>153</v>
      </c>
      <c r="S116" s="101" t="s">
        <v>154</v>
      </c>
      <c r="T116" s="102" t="s">
        <v>155</v>
      </c>
      <c r="U116" s="207"/>
      <c r="V116" s="207"/>
      <c r="W116" s="207"/>
      <c r="X116" s="207"/>
      <c r="Y116" s="207"/>
      <c r="Z116" s="207"/>
      <c r="AA116" s="207"/>
      <c r="AB116" s="207"/>
      <c r="AC116" s="207"/>
      <c r="AD116" s="207"/>
      <c r="AE116" s="207"/>
    </row>
    <row r="117" s="2" customFormat="1" ht="22.8" customHeight="1">
      <c r="A117" s="38"/>
      <c r="B117" s="39"/>
      <c r="C117" s="107" t="s">
        <v>156</v>
      </c>
      <c r="D117" s="40"/>
      <c r="E117" s="40"/>
      <c r="F117" s="40"/>
      <c r="G117" s="40"/>
      <c r="H117" s="40"/>
      <c r="I117" s="144"/>
      <c r="J117" s="215">
        <f>BK117</f>
        <v>0</v>
      </c>
      <c r="K117" s="40"/>
      <c r="L117" s="44"/>
      <c r="M117" s="103"/>
      <c r="N117" s="216"/>
      <c r="O117" s="104"/>
      <c r="P117" s="217">
        <f>P118</f>
        <v>0</v>
      </c>
      <c r="Q117" s="104"/>
      <c r="R117" s="217">
        <f>R118</f>
        <v>0</v>
      </c>
      <c r="S117" s="104"/>
      <c r="T117" s="218">
        <f>T118</f>
        <v>0</v>
      </c>
      <c r="U117" s="38"/>
      <c r="V117" s="38"/>
      <c r="W117" s="38"/>
      <c r="X117" s="38"/>
      <c r="Y117" s="38"/>
      <c r="Z117" s="38"/>
      <c r="AA117" s="38"/>
      <c r="AB117" s="38"/>
      <c r="AC117" s="38"/>
      <c r="AD117" s="38"/>
      <c r="AE117" s="38"/>
      <c r="AT117" s="16" t="s">
        <v>80</v>
      </c>
      <c r="AU117" s="16" t="s">
        <v>134</v>
      </c>
      <c r="BK117" s="219">
        <f>BK118</f>
        <v>0</v>
      </c>
    </row>
    <row r="118" s="12" customFormat="1" ht="25.92" customHeight="1">
      <c r="A118" s="12"/>
      <c r="B118" s="220"/>
      <c r="C118" s="221"/>
      <c r="D118" s="222" t="s">
        <v>80</v>
      </c>
      <c r="E118" s="223" t="s">
        <v>1423</v>
      </c>
      <c r="F118" s="223" t="s">
        <v>1502</v>
      </c>
      <c r="G118" s="221"/>
      <c r="H118" s="221"/>
      <c r="I118" s="224"/>
      <c r="J118" s="225">
        <f>BK118</f>
        <v>0</v>
      </c>
      <c r="K118" s="221"/>
      <c r="L118" s="226"/>
      <c r="M118" s="227"/>
      <c r="N118" s="228"/>
      <c r="O118" s="228"/>
      <c r="P118" s="229">
        <f>SUM(P119:P171)</f>
        <v>0</v>
      </c>
      <c r="Q118" s="228"/>
      <c r="R118" s="229">
        <f>SUM(R119:R171)</f>
        <v>0</v>
      </c>
      <c r="S118" s="228"/>
      <c r="T118" s="230">
        <f>SUM(T119:T171)</f>
        <v>0</v>
      </c>
      <c r="U118" s="12"/>
      <c r="V118" s="12"/>
      <c r="W118" s="12"/>
      <c r="X118" s="12"/>
      <c r="Y118" s="12"/>
      <c r="Z118" s="12"/>
      <c r="AA118" s="12"/>
      <c r="AB118" s="12"/>
      <c r="AC118" s="12"/>
      <c r="AD118" s="12"/>
      <c r="AE118" s="12"/>
      <c r="AR118" s="231" t="s">
        <v>21</v>
      </c>
      <c r="AT118" s="232" t="s">
        <v>80</v>
      </c>
      <c r="AU118" s="232" t="s">
        <v>81</v>
      </c>
      <c r="AY118" s="231" t="s">
        <v>159</v>
      </c>
      <c r="BK118" s="233">
        <f>SUM(BK119:BK171)</f>
        <v>0</v>
      </c>
    </row>
    <row r="119" s="2" customFormat="1" ht="16.5" customHeight="1">
      <c r="A119" s="38"/>
      <c r="B119" s="39"/>
      <c r="C119" s="236" t="s">
        <v>89</v>
      </c>
      <c r="D119" s="236" t="s">
        <v>161</v>
      </c>
      <c r="E119" s="237" t="s">
        <v>1503</v>
      </c>
      <c r="F119" s="238" t="s">
        <v>1504</v>
      </c>
      <c r="G119" s="239" t="s">
        <v>1505</v>
      </c>
      <c r="H119" s="240">
        <v>20275.240000000002</v>
      </c>
      <c r="I119" s="241"/>
      <c r="J119" s="242">
        <f>ROUND(I119*H119,2)</f>
        <v>0</v>
      </c>
      <c r="K119" s="243"/>
      <c r="L119" s="44"/>
      <c r="M119" s="244" t="s">
        <v>1</v>
      </c>
      <c r="N119" s="245" t="s">
        <v>46</v>
      </c>
      <c r="O119" s="91"/>
      <c r="P119" s="246">
        <f>O119*H119</f>
        <v>0</v>
      </c>
      <c r="Q119" s="246">
        <v>0</v>
      </c>
      <c r="R119" s="246">
        <f>Q119*H119</f>
        <v>0</v>
      </c>
      <c r="S119" s="246">
        <v>0</v>
      </c>
      <c r="T119" s="247">
        <f>S119*H119</f>
        <v>0</v>
      </c>
      <c r="U119" s="38"/>
      <c r="V119" s="38"/>
      <c r="W119" s="38"/>
      <c r="X119" s="38"/>
      <c r="Y119" s="38"/>
      <c r="Z119" s="38"/>
      <c r="AA119" s="38"/>
      <c r="AB119" s="38"/>
      <c r="AC119" s="38"/>
      <c r="AD119" s="38"/>
      <c r="AE119" s="38"/>
      <c r="AR119" s="248" t="s">
        <v>165</v>
      </c>
      <c r="AT119" s="248" t="s">
        <v>161</v>
      </c>
      <c r="AU119" s="248" t="s">
        <v>89</v>
      </c>
      <c r="AY119" s="16" t="s">
        <v>159</v>
      </c>
      <c r="BE119" s="249">
        <f>IF(N119="základní",J119,0)</f>
        <v>0</v>
      </c>
      <c r="BF119" s="249">
        <f>IF(N119="snížená",J119,0)</f>
        <v>0</v>
      </c>
      <c r="BG119" s="249">
        <f>IF(N119="zákl. přenesená",J119,0)</f>
        <v>0</v>
      </c>
      <c r="BH119" s="249">
        <f>IF(N119="sníž. přenesená",J119,0)</f>
        <v>0</v>
      </c>
      <c r="BI119" s="249">
        <f>IF(N119="nulová",J119,0)</f>
        <v>0</v>
      </c>
      <c r="BJ119" s="16" t="s">
        <v>89</v>
      </c>
      <c r="BK119" s="249">
        <f>ROUND(I119*H119,2)</f>
        <v>0</v>
      </c>
      <c r="BL119" s="16" t="s">
        <v>165</v>
      </c>
      <c r="BM119" s="248" t="s">
        <v>1506</v>
      </c>
    </row>
    <row r="120" s="2" customFormat="1" ht="16.5" customHeight="1">
      <c r="A120" s="38"/>
      <c r="B120" s="39"/>
      <c r="C120" s="236" t="s">
        <v>21</v>
      </c>
      <c r="D120" s="236" t="s">
        <v>161</v>
      </c>
      <c r="E120" s="237" t="s">
        <v>1507</v>
      </c>
      <c r="F120" s="238" t="s">
        <v>1508</v>
      </c>
      <c r="G120" s="239" t="s">
        <v>1014</v>
      </c>
      <c r="H120" s="240">
        <v>1</v>
      </c>
      <c r="I120" s="241"/>
      <c r="J120" s="242">
        <f>ROUND(I120*H120,2)</f>
        <v>0</v>
      </c>
      <c r="K120" s="243"/>
      <c r="L120" s="44"/>
      <c r="M120" s="244" t="s">
        <v>1</v>
      </c>
      <c r="N120" s="245" t="s">
        <v>46</v>
      </c>
      <c r="O120" s="91"/>
      <c r="P120" s="246">
        <f>O120*H120</f>
        <v>0</v>
      </c>
      <c r="Q120" s="246">
        <v>0</v>
      </c>
      <c r="R120" s="246">
        <f>Q120*H120</f>
        <v>0</v>
      </c>
      <c r="S120" s="246">
        <v>0</v>
      </c>
      <c r="T120" s="247">
        <f>S120*H120</f>
        <v>0</v>
      </c>
      <c r="U120" s="38"/>
      <c r="V120" s="38"/>
      <c r="W120" s="38"/>
      <c r="X120" s="38"/>
      <c r="Y120" s="38"/>
      <c r="Z120" s="38"/>
      <c r="AA120" s="38"/>
      <c r="AB120" s="38"/>
      <c r="AC120" s="38"/>
      <c r="AD120" s="38"/>
      <c r="AE120" s="38"/>
      <c r="AR120" s="248" t="s">
        <v>165</v>
      </c>
      <c r="AT120" s="248" t="s">
        <v>161</v>
      </c>
      <c r="AU120" s="248" t="s">
        <v>89</v>
      </c>
      <c r="AY120" s="16" t="s">
        <v>159</v>
      </c>
      <c r="BE120" s="249">
        <f>IF(N120="základní",J120,0)</f>
        <v>0</v>
      </c>
      <c r="BF120" s="249">
        <f>IF(N120="snížená",J120,0)</f>
        <v>0</v>
      </c>
      <c r="BG120" s="249">
        <f>IF(N120="zákl. přenesená",J120,0)</f>
        <v>0</v>
      </c>
      <c r="BH120" s="249">
        <f>IF(N120="sníž. přenesená",J120,0)</f>
        <v>0</v>
      </c>
      <c r="BI120" s="249">
        <f>IF(N120="nulová",J120,0)</f>
        <v>0</v>
      </c>
      <c r="BJ120" s="16" t="s">
        <v>89</v>
      </c>
      <c r="BK120" s="249">
        <f>ROUND(I120*H120,2)</f>
        <v>0</v>
      </c>
      <c r="BL120" s="16" t="s">
        <v>165</v>
      </c>
      <c r="BM120" s="248" t="s">
        <v>1509</v>
      </c>
    </row>
    <row r="121" s="2" customFormat="1" ht="16.5" customHeight="1">
      <c r="A121" s="38"/>
      <c r="B121" s="39"/>
      <c r="C121" s="236" t="s">
        <v>176</v>
      </c>
      <c r="D121" s="236" t="s">
        <v>161</v>
      </c>
      <c r="E121" s="237" t="s">
        <v>1510</v>
      </c>
      <c r="F121" s="238" t="s">
        <v>1511</v>
      </c>
      <c r="G121" s="239" t="s">
        <v>1014</v>
      </c>
      <c r="H121" s="240">
        <v>1</v>
      </c>
      <c r="I121" s="241"/>
      <c r="J121" s="242">
        <f>ROUND(I121*H121,2)</f>
        <v>0</v>
      </c>
      <c r="K121" s="243"/>
      <c r="L121" s="44"/>
      <c r="M121" s="244" t="s">
        <v>1</v>
      </c>
      <c r="N121" s="245" t="s">
        <v>46</v>
      </c>
      <c r="O121" s="91"/>
      <c r="P121" s="246">
        <f>O121*H121</f>
        <v>0</v>
      </c>
      <c r="Q121" s="246">
        <v>0</v>
      </c>
      <c r="R121" s="246">
        <f>Q121*H121</f>
        <v>0</v>
      </c>
      <c r="S121" s="246">
        <v>0</v>
      </c>
      <c r="T121" s="247">
        <f>S121*H121</f>
        <v>0</v>
      </c>
      <c r="U121" s="38"/>
      <c r="V121" s="38"/>
      <c r="W121" s="38"/>
      <c r="X121" s="38"/>
      <c r="Y121" s="38"/>
      <c r="Z121" s="38"/>
      <c r="AA121" s="38"/>
      <c r="AB121" s="38"/>
      <c r="AC121" s="38"/>
      <c r="AD121" s="38"/>
      <c r="AE121" s="38"/>
      <c r="AR121" s="248" t="s">
        <v>165</v>
      </c>
      <c r="AT121" s="248" t="s">
        <v>161</v>
      </c>
      <c r="AU121" s="248" t="s">
        <v>89</v>
      </c>
      <c r="AY121" s="16" t="s">
        <v>159</v>
      </c>
      <c r="BE121" s="249">
        <f>IF(N121="základní",J121,0)</f>
        <v>0</v>
      </c>
      <c r="BF121" s="249">
        <f>IF(N121="snížená",J121,0)</f>
        <v>0</v>
      </c>
      <c r="BG121" s="249">
        <f>IF(N121="zákl. přenesená",J121,0)</f>
        <v>0</v>
      </c>
      <c r="BH121" s="249">
        <f>IF(N121="sníž. přenesená",J121,0)</f>
        <v>0</v>
      </c>
      <c r="BI121" s="249">
        <f>IF(N121="nulová",J121,0)</f>
        <v>0</v>
      </c>
      <c r="BJ121" s="16" t="s">
        <v>89</v>
      </c>
      <c r="BK121" s="249">
        <f>ROUND(I121*H121,2)</f>
        <v>0</v>
      </c>
      <c r="BL121" s="16" t="s">
        <v>165</v>
      </c>
      <c r="BM121" s="248" t="s">
        <v>1512</v>
      </c>
    </row>
    <row r="122" s="2" customFormat="1" ht="16.5" customHeight="1">
      <c r="A122" s="38"/>
      <c r="B122" s="39"/>
      <c r="C122" s="236" t="s">
        <v>165</v>
      </c>
      <c r="D122" s="236" t="s">
        <v>161</v>
      </c>
      <c r="E122" s="237" t="s">
        <v>1513</v>
      </c>
      <c r="F122" s="238" t="s">
        <v>1514</v>
      </c>
      <c r="G122" s="239" t="s">
        <v>230</v>
      </c>
      <c r="H122" s="240">
        <v>20</v>
      </c>
      <c r="I122" s="241"/>
      <c r="J122" s="242">
        <f>ROUND(I122*H122,2)</f>
        <v>0</v>
      </c>
      <c r="K122" s="243"/>
      <c r="L122" s="44"/>
      <c r="M122" s="244" t="s">
        <v>1</v>
      </c>
      <c r="N122" s="245" t="s">
        <v>46</v>
      </c>
      <c r="O122" s="91"/>
      <c r="P122" s="246">
        <f>O122*H122</f>
        <v>0</v>
      </c>
      <c r="Q122" s="246">
        <v>0</v>
      </c>
      <c r="R122" s="246">
        <f>Q122*H122</f>
        <v>0</v>
      </c>
      <c r="S122" s="246">
        <v>0</v>
      </c>
      <c r="T122" s="247">
        <f>S122*H122</f>
        <v>0</v>
      </c>
      <c r="U122" s="38"/>
      <c r="V122" s="38"/>
      <c r="W122" s="38"/>
      <c r="X122" s="38"/>
      <c r="Y122" s="38"/>
      <c r="Z122" s="38"/>
      <c r="AA122" s="38"/>
      <c r="AB122" s="38"/>
      <c r="AC122" s="38"/>
      <c r="AD122" s="38"/>
      <c r="AE122" s="38"/>
      <c r="AR122" s="248" t="s">
        <v>165</v>
      </c>
      <c r="AT122" s="248" t="s">
        <v>161</v>
      </c>
      <c r="AU122" s="248" t="s">
        <v>89</v>
      </c>
      <c r="AY122" s="16" t="s">
        <v>159</v>
      </c>
      <c r="BE122" s="249">
        <f>IF(N122="základní",J122,0)</f>
        <v>0</v>
      </c>
      <c r="BF122" s="249">
        <f>IF(N122="snížená",J122,0)</f>
        <v>0</v>
      </c>
      <c r="BG122" s="249">
        <f>IF(N122="zákl. přenesená",J122,0)</f>
        <v>0</v>
      </c>
      <c r="BH122" s="249">
        <f>IF(N122="sníž. přenesená",J122,0)</f>
        <v>0</v>
      </c>
      <c r="BI122" s="249">
        <f>IF(N122="nulová",J122,0)</f>
        <v>0</v>
      </c>
      <c r="BJ122" s="16" t="s">
        <v>89</v>
      </c>
      <c r="BK122" s="249">
        <f>ROUND(I122*H122,2)</f>
        <v>0</v>
      </c>
      <c r="BL122" s="16" t="s">
        <v>165</v>
      </c>
      <c r="BM122" s="248" t="s">
        <v>1515</v>
      </c>
    </row>
    <row r="123" s="2" customFormat="1" ht="16.5" customHeight="1">
      <c r="A123" s="38"/>
      <c r="B123" s="39"/>
      <c r="C123" s="236" t="s">
        <v>186</v>
      </c>
      <c r="D123" s="236" t="s">
        <v>161</v>
      </c>
      <c r="E123" s="237" t="s">
        <v>1516</v>
      </c>
      <c r="F123" s="238" t="s">
        <v>1517</v>
      </c>
      <c r="G123" s="239" t="s">
        <v>230</v>
      </c>
      <c r="H123" s="240">
        <v>10</v>
      </c>
      <c r="I123" s="241"/>
      <c r="J123" s="242">
        <f>ROUND(I123*H123,2)</f>
        <v>0</v>
      </c>
      <c r="K123" s="243"/>
      <c r="L123" s="44"/>
      <c r="M123" s="244" t="s">
        <v>1</v>
      </c>
      <c r="N123" s="245" t="s">
        <v>46</v>
      </c>
      <c r="O123" s="91"/>
      <c r="P123" s="246">
        <f>O123*H123</f>
        <v>0</v>
      </c>
      <c r="Q123" s="246">
        <v>0</v>
      </c>
      <c r="R123" s="246">
        <f>Q123*H123</f>
        <v>0</v>
      </c>
      <c r="S123" s="246">
        <v>0</v>
      </c>
      <c r="T123" s="247">
        <f>S123*H123</f>
        <v>0</v>
      </c>
      <c r="U123" s="38"/>
      <c r="V123" s="38"/>
      <c r="W123" s="38"/>
      <c r="X123" s="38"/>
      <c r="Y123" s="38"/>
      <c r="Z123" s="38"/>
      <c r="AA123" s="38"/>
      <c r="AB123" s="38"/>
      <c r="AC123" s="38"/>
      <c r="AD123" s="38"/>
      <c r="AE123" s="38"/>
      <c r="AR123" s="248" t="s">
        <v>165</v>
      </c>
      <c r="AT123" s="248" t="s">
        <v>161</v>
      </c>
      <c r="AU123" s="248" t="s">
        <v>89</v>
      </c>
      <c r="AY123" s="16" t="s">
        <v>159</v>
      </c>
      <c r="BE123" s="249">
        <f>IF(N123="základní",J123,0)</f>
        <v>0</v>
      </c>
      <c r="BF123" s="249">
        <f>IF(N123="snížená",J123,0)</f>
        <v>0</v>
      </c>
      <c r="BG123" s="249">
        <f>IF(N123="zákl. přenesená",J123,0)</f>
        <v>0</v>
      </c>
      <c r="BH123" s="249">
        <f>IF(N123="sníž. přenesená",J123,0)</f>
        <v>0</v>
      </c>
      <c r="BI123" s="249">
        <f>IF(N123="nulová",J123,0)</f>
        <v>0</v>
      </c>
      <c r="BJ123" s="16" t="s">
        <v>89</v>
      </c>
      <c r="BK123" s="249">
        <f>ROUND(I123*H123,2)</f>
        <v>0</v>
      </c>
      <c r="BL123" s="16" t="s">
        <v>165</v>
      </c>
      <c r="BM123" s="248" t="s">
        <v>1518</v>
      </c>
    </row>
    <row r="124" s="2" customFormat="1" ht="16.5" customHeight="1">
      <c r="A124" s="38"/>
      <c r="B124" s="39"/>
      <c r="C124" s="236" t="s">
        <v>191</v>
      </c>
      <c r="D124" s="236" t="s">
        <v>161</v>
      </c>
      <c r="E124" s="237" t="s">
        <v>1425</v>
      </c>
      <c r="F124" s="238" t="s">
        <v>1426</v>
      </c>
      <c r="G124" s="239" t="s">
        <v>230</v>
      </c>
      <c r="H124" s="240">
        <v>150</v>
      </c>
      <c r="I124" s="241"/>
      <c r="J124" s="242">
        <f>ROUND(I124*H124,2)</f>
        <v>0</v>
      </c>
      <c r="K124" s="243"/>
      <c r="L124" s="44"/>
      <c r="M124" s="244" t="s">
        <v>1</v>
      </c>
      <c r="N124" s="245" t="s">
        <v>46</v>
      </c>
      <c r="O124" s="91"/>
      <c r="P124" s="246">
        <f>O124*H124</f>
        <v>0</v>
      </c>
      <c r="Q124" s="246">
        <v>0</v>
      </c>
      <c r="R124" s="246">
        <f>Q124*H124</f>
        <v>0</v>
      </c>
      <c r="S124" s="246">
        <v>0</v>
      </c>
      <c r="T124" s="247">
        <f>S124*H124</f>
        <v>0</v>
      </c>
      <c r="U124" s="38"/>
      <c r="V124" s="38"/>
      <c r="W124" s="38"/>
      <c r="X124" s="38"/>
      <c r="Y124" s="38"/>
      <c r="Z124" s="38"/>
      <c r="AA124" s="38"/>
      <c r="AB124" s="38"/>
      <c r="AC124" s="38"/>
      <c r="AD124" s="38"/>
      <c r="AE124" s="38"/>
      <c r="AR124" s="248" t="s">
        <v>165</v>
      </c>
      <c r="AT124" s="248" t="s">
        <v>161</v>
      </c>
      <c r="AU124" s="248" t="s">
        <v>89</v>
      </c>
      <c r="AY124" s="16" t="s">
        <v>159</v>
      </c>
      <c r="BE124" s="249">
        <f>IF(N124="základní",J124,0)</f>
        <v>0</v>
      </c>
      <c r="BF124" s="249">
        <f>IF(N124="snížená",J124,0)</f>
        <v>0</v>
      </c>
      <c r="BG124" s="249">
        <f>IF(N124="zákl. přenesená",J124,0)</f>
        <v>0</v>
      </c>
      <c r="BH124" s="249">
        <f>IF(N124="sníž. přenesená",J124,0)</f>
        <v>0</v>
      </c>
      <c r="BI124" s="249">
        <f>IF(N124="nulová",J124,0)</f>
        <v>0</v>
      </c>
      <c r="BJ124" s="16" t="s">
        <v>89</v>
      </c>
      <c r="BK124" s="249">
        <f>ROUND(I124*H124,2)</f>
        <v>0</v>
      </c>
      <c r="BL124" s="16" t="s">
        <v>165</v>
      </c>
      <c r="BM124" s="248" t="s">
        <v>1519</v>
      </c>
    </row>
    <row r="125" s="2" customFormat="1" ht="16.5" customHeight="1">
      <c r="A125" s="38"/>
      <c r="B125" s="39"/>
      <c r="C125" s="236" t="s">
        <v>198</v>
      </c>
      <c r="D125" s="236" t="s">
        <v>161</v>
      </c>
      <c r="E125" s="237" t="s">
        <v>1520</v>
      </c>
      <c r="F125" s="238" t="s">
        <v>1521</v>
      </c>
      <c r="G125" s="239" t="s">
        <v>230</v>
      </c>
      <c r="H125" s="240">
        <v>10</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89</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1522</v>
      </c>
    </row>
    <row r="126" s="2" customFormat="1" ht="16.5" customHeight="1">
      <c r="A126" s="38"/>
      <c r="B126" s="39"/>
      <c r="C126" s="236" t="s">
        <v>203</v>
      </c>
      <c r="D126" s="236" t="s">
        <v>161</v>
      </c>
      <c r="E126" s="237" t="s">
        <v>1428</v>
      </c>
      <c r="F126" s="238" t="s">
        <v>1429</v>
      </c>
      <c r="G126" s="239" t="s">
        <v>230</v>
      </c>
      <c r="H126" s="240">
        <v>170</v>
      </c>
      <c r="I126" s="241"/>
      <c r="J126" s="242">
        <f>ROUND(I126*H126,2)</f>
        <v>0</v>
      </c>
      <c r="K126" s="243"/>
      <c r="L126" s="44"/>
      <c r="M126" s="244" t="s">
        <v>1</v>
      </c>
      <c r="N126" s="245" t="s">
        <v>46</v>
      </c>
      <c r="O126" s="91"/>
      <c r="P126" s="246">
        <f>O126*H126</f>
        <v>0</v>
      </c>
      <c r="Q126" s="246">
        <v>0</v>
      </c>
      <c r="R126" s="246">
        <f>Q126*H126</f>
        <v>0</v>
      </c>
      <c r="S126" s="246">
        <v>0</v>
      </c>
      <c r="T126" s="247">
        <f>S126*H126</f>
        <v>0</v>
      </c>
      <c r="U126" s="38"/>
      <c r="V126" s="38"/>
      <c r="W126" s="38"/>
      <c r="X126" s="38"/>
      <c r="Y126" s="38"/>
      <c r="Z126" s="38"/>
      <c r="AA126" s="38"/>
      <c r="AB126" s="38"/>
      <c r="AC126" s="38"/>
      <c r="AD126" s="38"/>
      <c r="AE126" s="38"/>
      <c r="AR126" s="248" t="s">
        <v>165</v>
      </c>
      <c r="AT126" s="248" t="s">
        <v>161</v>
      </c>
      <c r="AU126" s="248" t="s">
        <v>89</v>
      </c>
      <c r="AY126" s="16" t="s">
        <v>159</v>
      </c>
      <c r="BE126" s="249">
        <f>IF(N126="základní",J126,0)</f>
        <v>0</v>
      </c>
      <c r="BF126" s="249">
        <f>IF(N126="snížená",J126,0)</f>
        <v>0</v>
      </c>
      <c r="BG126" s="249">
        <f>IF(N126="zákl. přenesená",J126,0)</f>
        <v>0</v>
      </c>
      <c r="BH126" s="249">
        <f>IF(N126="sníž. přenesená",J126,0)</f>
        <v>0</v>
      </c>
      <c r="BI126" s="249">
        <f>IF(N126="nulová",J126,0)</f>
        <v>0</v>
      </c>
      <c r="BJ126" s="16" t="s">
        <v>89</v>
      </c>
      <c r="BK126" s="249">
        <f>ROUND(I126*H126,2)</f>
        <v>0</v>
      </c>
      <c r="BL126" s="16" t="s">
        <v>165</v>
      </c>
      <c r="BM126" s="248" t="s">
        <v>1523</v>
      </c>
    </row>
    <row r="127" s="2" customFormat="1" ht="16.5" customHeight="1">
      <c r="A127" s="38"/>
      <c r="B127" s="39"/>
      <c r="C127" s="236" t="s">
        <v>209</v>
      </c>
      <c r="D127" s="236" t="s">
        <v>161</v>
      </c>
      <c r="E127" s="237" t="s">
        <v>1524</v>
      </c>
      <c r="F127" s="238" t="s">
        <v>1525</v>
      </c>
      <c r="G127" s="239" t="s">
        <v>1014</v>
      </c>
      <c r="H127" s="240">
        <v>2</v>
      </c>
      <c r="I127" s="241"/>
      <c r="J127" s="242">
        <f>ROUND(I127*H127,2)</f>
        <v>0</v>
      </c>
      <c r="K127" s="243"/>
      <c r="L127" s="44"/>
      <c r="M127" s="244" t="s">
        <v>1</v>
      </c>
      <c r="N127" s="245" t="s">
        <v>46</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165</v>
      </c>
      <c r="AT127" s="248" t="s">
        <v>161</v>
      </c>
      <c r="AU127" s="248" t="s">
        <v>89</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165</v>
      </c>
      <c r="BM127" s="248" t="s">
        <v>1526</v>
      </c>
    </row>
    <row r="128" s="2" customFormat="1" ht="16.5" customHeight="1">
      <c r="A128" s="38"/>
      <c r="B128" s="39"/>
      <c r="C128" s="236" t="s">
        <v>175</v>
      </c>
      <c r="D128" s="236" t="s">
        <v>161</v>
      </c>
      <c r="E128" s="237" t="s">
        <v>1431</v>
      </c>
      <c r="F128" s="238" t="s">
        <v>1432</v>
      </c>
      <c r="G128" s="239" t="s">
        <v>230</v>
      </c>
      <c r="H128" s="240">
        <v>90</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165</v>
      </c>
      <c r="AT128" s="248" t="s">
        <v>161</v>
      </c>
      <c r="AU128" s="248" t="s">
        <v>89</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1527</v>
      </c>
    </row>
    <row r="129" s="2" customFormat="1" ht="16.5" customHeight="1">
      <c r="A129" s="38"/>
      <c r="B129" s="39"/>
      <c r="C129" s="236" t="s">
        <v>222</v>
      </c>
      <c r="D129" s="236" t="s">
        <v>161</v>
      </c>
      <c r="E129" s="237" t="s">
        <v>1528</v>
      </c>
      <c r="F129" s="238" t="s">
        <v>1529</v>
      </c>
      <c r="G129" s="239" t="s">
        <v>1014</v>
      </c>
      <c r="H129" s="240">
        <v>4</v>
      </c>
      <c r="I129" s="241"/>
      <c r="J129" s="242">
        <f>ROUND(I129*H129,2)</f>
        <v>0</v>
      </c>
      <c r="K129" s="243"/>
      <c r="L129" s="44"/>
      <c r="M129" s="244" t="s">
        <v>1</v>
      </c>
      <c r="N129" s="245" t="s">
        <v>46</v>
      </c>
      <c r="O129" s="91"/>
      <c r="P129" s="246">
        <f>O129*H129</f>
        <v>0</v>
      </c>
      <c r="Q129" s="246">
        <v>0</v>
      </c>
      <c r="R129" s="246">
        <f>Q129*H129</f>
        <v>0</v>
      </c>
      <c r="S129" s="246">
        <v>0</v>
      </c>
      <c r="T129" s="247">
        <f>S129*H129</f>
        <v>0</v>
      </c>
      <c r="U129" s="38"/>
      <c r="V129" s="38"/>
      <c r="W129" s="38"/>
      <c r="X129" s="38"/>
      <c r="Y129" s="38"/>
      <c r="Z129" s="38"/>
      <c r="AA129" s="38"/>
      <c r="AB129" s="38"/>
      <c r="AC129" s="38"/>
      <c r="AD129" s="38"/>
      <c r="AE129" s="38"/>
      <c r="AR129" s="248" t="s">
        <v>165</v>
      </c>
      <c r="AT129" s="248" t="s">
        <v>161</v>
      </c>
      <c r="AU129" s="248" t="s">
        <v>89</v>
      </c>
      <c r="AY129" s="16" t="s">
        <v>159</v>
      </c>
      <c r="BE129" s="249">
        <f>IF(N129="základní",J129,0)</f>
        <v>0</v>
      </c>
      <c r="BF129" s="249">
        <f>IF(N129="snížená",J129,0)</f>
        <v>0</v>
      </c>
      <c r="BG129" s="249">
        <f>IF(N129="zákl. přenesená",J129,0)</f>
        <v>0</v>
      </c>
      <c r="BH129" s="249">
        <f>IF(N129="sníž. přenesená",J129,0)</f>
        <v>0</v>
      </c>
      <c r="BI129" s="249">
        <f>IF(N129="nulová",J129,0)</f>
        <v>0</v>
      </c>
      <c r="BJ129" s="16" t="s">
        <v>89</v>
      </c>
      <c r="BK129" s="249">
        <f>ROUND(I129*H129,2)</f>
        <v>0</v>
      </c>
      <c r="BL129" s="16" t="s">
        <v>165</v>
      </c>
      <c r="BM129" s="248" t="s">
        <v>1530</v>
      </c>
    </row>
    <row r="130" s="2" customFormat="1" ht="16.5" customHeight="1">
      <c r="A130" s="38"/>
      <c r="B130" s="39"/>
      <c r="C130" s="236" t="s">
        <v>227</v>
      </c>
      <c r="D130" s="236" t="s">
        <v>161</v>
      </c>
      <c r="E130" s="237" t="s">
        <v>1531</v>
      </c>
      <c r="F130" s="238" t="s">
        <v>1532</v>
      </c>
      <c r="G130" s="239" t="s">
        <v>1014</v>
      </c>
      <c r="H130" s="240">
        <v>71</v>
      </c>
      <c r="I130" s="241"/>
      <c r="J130" s="242">
        <f>ROUND(I130*H130,2)</f>
        <v>0</v>
      </c>
      <c r="K130" s="243"/>
      <c r="L130" s="44"/>
      <c r="M130" s="244" t="s">
        <v>1</v>
      </c>
      <c r="N130" s="245" t="s">
        <v>46</v>
      </c>
      <c r="O130" s="91"/>
      <c r="P130" s="246">
        <f>O130*H130</f>
        <v>0</v>
      </c>
      <c r="Q130" s="246">
        <v>0</v>
      </c>
      <c r="R130" s="246">
        <f>Q130*H130</f>
        <v>0</v>
      </c>
      <c r="S130" s="246">
        <v>0</v>
      </c>
      <c r="T130" s="247">
        <f>S130*H130</f>
        <v>0</v>
      </c>
      <c r="U130" s="38"/>
      <c r="V130" s="38"/>
      <c r="W130" s="38"/>
      <c r="X130" s="38"/>
      <c r="Y130" s="38"/>
      <c r="Z130" s="38"/>
      <c r="AA130" s="38"/>
      <c r="AB130" s="38"/>
      <c r="AC130" s="38"/>
      <c r="AD130" s="38"/>
      <c r="AE130" s="38"/>
      <c r="AR130" s="248" t="s">
        <v>165</v>
      </c>
      <c r="AT130" s="248" t="s">
        <v>161</v>
      </c>
      <c r="AU130" s="248" t="s">
        <v>89</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1533</v>
      </c>
    </row>
    <row r="131" s="2" customFormat="1" ht="16.5" customHeight="1">
      <c r="A131" s="38"/>
      <c r="B131" s="39"/>
      <c r="C131" s="236" t="s">
        <v>233</v>
      </c>
      <c r="D131" s="236" t="s">
        <v>161</v>
      </c>
      <c r="E131" s="237" t="s">
        <v>1534</v>
      </c>
      <c r="F131" s="238" t="s">
        <v>1535</v>
      </c>
      <c r="G131" s="239" t="s">
        <v>1014</v>
      </c>
      <c r="H131" s="240">
        <v>71</v>
      </c>
      <c r="I131" s="241"/>
      <c r="J131" s="242">
        <f>ROUND(I131*H131,2)</f>
        <v>0</v>
      </c>
      <c r="K131" s="243"/>
      <c r="L131" s="44"/>
      <c r="M131" s="244" t="s">
        <v>1</v>
      </c>
      <c r="N131" s="245" t="s">
        <v>46</v>
      </c>
      <c r="O131" s="91"/>
      <c r="P131" s="246">
        <f>O131*H131</f>
        <v>0</v>
      </c>
      <c r="Q131" s="246">
        <v>0</v>
      </c>
      <c r="R131" s="246">
        <f>Q131*H131</f>
        <v>0</v>
      </c>
      <c r="S131" s="246">
        <v>0</v>
      </c>
      <c r="T131" s="247">
        <f>S131*H131</f>
        <v>0</v>
      </c>
      <c r="U131" s="38"/>
      <c r="V131" s="38"/>
      <c r="W131" s="38"/>
      <c r="X131" s="38"/>
      <c r="Y131" s="38"/>
      <c r="Z131" s="38"/>
      <c r="AA131" s="38"/>
      <c r="AB131" s="38"/>
      <c r="AC131" s="38"/>
      <c r="AD131" s="38"/>
      <c r="AE131" s="38"/>
      <c r="AR131" s="248" t="s">
        <v>165</v>
      </c>
      <c r="AT131" s="248" t="s">
        <v>161</v>
      </c>
      <c r="AU131" s="248" t="s">
        <v>89</v>
      </c>
      <c r="AY131" s="16" t="s">
        <v>159</v>
      </c>
      <c r="BE131" s="249">
        <f>IF(N131="základní",J131,0)</f>
        <v>0</v>
      </c>
      <c r="BF131" s="249">
        <f>IF(N131="snížená",J131,0)</f>
        <v>0</v>
      </c>
      <c r="BG131" s="249">
        <f>IF(N131="zákl. přenesená",J131,0)</f>
        <v>0</v>
      </c>
      <c r="BH131" s="249">
        <f>IF(N131="sníž. přenesená",J131,0)</f>
        <v>0</v>
      </c>
      <c r="BI131" s="249">
        <f>IF(N131="nulová",J131,0)</f>
        <v>0</v>
      </c>
      <c r="BJ131" s="16" t="s">
        <v>89</v>
      </c>
      <c r="BK131" s="249">
        <f>ROUND(I131*H131,2)</f>
        <v>0</v>
      </c>
      <c r="BL131" s="16" t="s">
        <v>165</v>
      </c>
      <c r="BM131" s="248" t="s">
        <v>1536</v>
      </c>
    </row>
    <row r="132" s="2" customFormat="1" ht="16.5" customHeight="1">
      <c r="A132" s="38"/>
      <c r="B132" s="39"/>
      <c r="C132" s="236" t="s">
        <v>240</v>
      </c>
      <c r="D132" s="236" t="s">
        <v>161</v>
      </c>
      <c r="E132" s="237" t="s">
        <v>1537</v>
      </c>
      <c r="F132" s="238" t="s">
        <v>1538</v>
      </c>
      <c r="G132" s="239" t="s">
        <v>1014</v>
      </c>
      <c r="H132" s="240">
        <v>4</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89</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1539</v>
      </c>
    </row>
    <row r="133" s="2" customFormat="1" ht="16.5" customHeight="1">
      <c r="A133" s="38"/>
      <c r="B133" s="39"/>
      <c r="C133" s="236" t="s">
        <v>8</v>
      </c>
      <c r="D133" s="236" t="s">
        <v>161</v>
      </c>
      <c r="E133" s="237" t="s">
        <v>1540</v>
      </c>
      <c r="F133" s="238" t="s">
        <v>1541</v>
      </c>
      <c r="G133" s="239" t="s">
        <v>1014</v>
      </c>
      <c r="H133" s="240">
        <v>4</v>
      </c>
      <c r="I133" s="241"/>
      <c r="J133" s="242">
        <f>ROUND(I133*H133,2)</f>
        <v>0</v>
      </c>
      <c r="K133" s="243"/>
      <c r="L133" s="44"/>
      <c r="M133" s="244" t="s">
        <v>1</v>
      </c>
      <c r="N133" s="245" t="s">
        <v>46</v>
      </c>
      <c r="O133" s="91"/>
      <c r="P133" s="246">
        <f>O133*H133</f>
        <v>0</v>
      </c>
      <c r="Q133" s="246">
        <v>0</v>
      </c>
      <c r="R133" s="246">
        <f>Q133*H133</f>
        <v>0</v>
      </c>
      <c r="S133" s="246">
        <v>0</v>
      </c>
      <c r="T133" s="247">
        <f>S133*H133</f>
        <v>0</v>
      </c>
      <c r="U133" s="38"/>
      <c r="V133" s="38"/>
      <c r="W133" s="38"/>
      <c r="X133" s="38"/>
      <c r="Y133" s="38"/>
      <c r="Z133" s="38"/>
      <c r="AA133" s="38"/>
      <c r="AB133" s="38"/>
      <c r="AC133" s="38"/>
      <c r="AD133" s="38"/>
      <c r="AE133" s="38"/>
      <c r="AR133" s="248" t="s">
        <v>165</v>
      </c>
      <c r="AT133" s="248" t="s">
        <v>161</v>
      </c>
      <c r="AU133" s="248" t="s">
        <v>89</v>
      </c>
      <c r="AY133" s="16" t="s">
        <v>159</v>
      </c>
      <c r="BE133" s="249">
        <f>IF(N133="základní",J133,0)</f>
        <v>0</v>
      </c>
      <c r="BF133" s="249">
        <f>IF(N133="snížená",J133,0)</f>
        <v>0</v>
      </c>
      <c r="BG133" s="249">
        <f>IF(N133="zákl. přenesená",J133,0)</f>
        <v>0</v>
      </c>
      <c r="BH133" s="249">
        <f>IF(N133="sníž. přenesená",J133,0)</f>
        <v>0</v>
      </c>
      <c r="BI133" s="249">
        <f>IF(N133="nulová",J133,0)</f>
        <v>0</v>
      </c>
      <c r="BJ133" s="16" t="s">
        <v>89</v>
      </c>
      <c r="BK133" s="249">
        <f>ROUND(I133*H133,2)</f>
        <v>0</v>
      </c>
      <c r="BL133" s="16" t="s">
        <v>165</v>
      </c>
      <c r="BM133" s="248" t="s">
        <v>1542</v>
      </c>
    </row>
    <row r="134" s="2" customFormat="1" ht="16.5" customHeight="1">
      <c r="A134" s="38"/>
      <c r="B134" s="39"/>
      <c r="C134" s="236" t="s">
        <v>250</v>
      </c>
      <c r="D134" s="236" t="s">
        <v>161</v>
      </c>
      <c r="E134" s="237" t="s">
        <v>1543</v>
      </c>
      <c r="F134" s="238" t="s">
        <v>1544</v>
      </c>
      <c r="G134" s="239" t="s">
        <v>1014</v>
      </c>
      <c r="H134" s="240">
        <v>145</v>
      </c>
      <c r="I134" s="241"/>
      <c r="J134" s="242">
        <f>ROUND(I134*H134,2)</f>
        <v>0</v>
      </c>
      <c r="K134" s="243"/>
      <c r="L134" s="44"/>
      <c r="M134" s="244" t="s">
        <v>1</v>
      </c>
      <c r="N134" s="245" t="s">
        <v>46</v>
      </c>
      <c r="O134" s="91"/>
      <c r="P134" s="246">
        <f>O134*H134</f>
        <v>0</v>
      </c>
      <c r="Q134" s="246">
        <v>0</v>
      </c>
      <c r="R134" s="246">
        <f>Q134*H134</f>
        <v>0</v>
      </c>
      <c r="S134" s="246">
        <v>0</v>
      </c>
      <c r="T134" s="247">
        <f>S134*H134</f>
        <v>0</v>
      </c>
      <c r="U134" s="38"/>
      <c r="V134" s="38"/>
      <c r="W134" s="38"/>
      <c r="X134" s="38"/>
      <c r="Y134" s="38"/>
      <c r="Z134" s="38"/>
      <c r="AA134" s="38"/>
      <c r="AB134" s="38"/>
      <c r="AC134" s="38"/>
      <c r="AD134" s="38"/>
      <c r="AE134" s="38"/>
      <c r="AR134" s="248" t="s">
        <v>165</v>
      </c>
      <c r="AT134" s="248" t="s">
        <v>161</v>
      </c>
      <c r="AU134" s="248" t="s">
        <v>89</v>
      </c>
      <c r="AY134" s="16" t="s">
        <v>159</v>
      </c>
      <c r="BE134" s="249">
        <f>IF(N134="základní",J134,0)</f>
        <v>0</v>
      </c>
      <c r="BF134" s="249">
        <f>IF(N134="snížená",J134,0)</f>
        <v>0</v>
      </c>
      <c r="BG134" s="249">
        <f>IF(N134="zákl. přenesená",J134,0)</f>
        <v>0</v>
      </c>
      <c r="BH134" s="249">
        <f>IF(N134="sníž. přenesená",J134,0)</f>
        <v>0</v>
      </c>
      <c r="BI134" s="249">
        <f>IF(N134="nulová",J134,0)</f>
        <v>0</v>
      </c>
      <c r="BJ134" s="16" t="s">
        <v>89</v>
      </c>
      <c r="BK134" s="249">
        <f>ROUND(I134*H134,2)</f>
        <v>0</v>
      </c>
      <c r="BL134" s="16" t="s">
        <v>165</v>
      </c>
      <c r="BM134" s="248" t="s">
        <v>1545</v>
      </c>
    </row>
    <row r="135" s="2" customFormat="1" ht="16.5" customHeight="1">
      <c r="A135" s="38"/>
      <c r="B135" s="39"/>
      <c r="C135" s="236" t="s">
        <v>254</v>
      </c>
      <c r="D135" s="236" t="s">
        <v>161</v>
      </c>
      <c r="E135" s="237" t="s">
        <v>1546</v>
      </c>
      <c r="F135" s="238" t="s">
        <v>1547</v>
      </c>
      <c r="G135" s="239" t="s">
        <v>1014</v>
      </c>
      <c r="H135" s="240">
        <v>1</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89</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1548</v>
      </c>
    </row>
    <row r="136" s="2" customFormat="1" ht="16.5" customHeight="1">
      <c r="A136" s="38"/>
      <c r="B136" s="39"/>
      <c r="C136" s="236" t="s">
        <v>259</v>
      </c>
      <c r="D136" s="236" t="s">
        <v>161</v>
      </c>
      <c r="E136" s="237" t="s">
        <v>1549</v>
      </c>
      <c r="F136" s="238" t="s">
        <v>1550</v>
      </c>
      <c r="G136" s="239" t="s">
        <v>1014</v>
      </c>
      <c r="H136" s="240">
        <v>6</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89</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1551</v>
      </c>
    </row>
    <row r="137" s="2" customFormat="1" ht="16.5" customHeight="1">
      <c r="A137" s="38"/>
      <c r="B137" s="39"/>
      <c r="C137" s="236" t="s">
        <v>263</v>
      </c>
      <c r="D137" s="236" t="s">
        <v>161</v>
      </c>
      <c r="E137" s="237" t="s">
        <v>1437</v>
      </c>
      <c r="F137" s="238" t="s">
        <v>1552</v>
      </c>
      <c r="G137" s="239" t="s">
        <v>230</v>
      </c>
      <c r="H137" s="240">
        <v>185</v>
      </c>
      <c r="I137" s="241"/>
      <c r="J137" s="242">
        <f>ROUND(I137*H137,2)</f>
        <v>0</v>
      </c>
      <c r="K137" s="243"/>
      <c r="L137" s="44"/>
      <c r="M137" s="244" t="s">
        <v>1</v>
      </c>
      <c r="N137" s="245" t="s">
        <v>46</v>
      </c>
      <c r="O137" s="91"/>
      <c r="P137" s="246">
        <f>O137*H137</f>
        <v>0</v>
      </c>
      <c r="Q137" s="246">
        <v>0</v>
      </c>
      <c r="R137" s="246">
        <f>Q137*H137</f>
        <v>0</v>
      </c>
      <c r="S137" s="246">
        <v>0</v>
      </c>
      <c r="T137" s="247">
        <f>S137*H137</f>
        <v>0</v>
      </c>
      <c r="U137" s="38"/>
      <c r="V137" s="38"/>
      <c r="W137" s="38"/>
      <c r="X137" s="38"/>
      <c r="Y137" s="38"/>
      <c r="Z137" s="38"/>
      <c r="AA137" s="38"/>
      <c r="AB137" s="38"/>
      <c r="AC137" s="38"/>
      <c r="AD137" s="38"/>
      <c r="AE137" s="38"/>
      <c r="AR137" s="248" t="s">
        <v>165</v>
      </c>
      <c r="AT137" s="248" t="s">
        <v>161</v>
      </c>
      <c r="AU137" s="248" t="s">
        <v>89</v>
      </c>
      <c r="AY137" s="16" t="s">
        <v>159</v>
      </c>
      <c r="BE137" s="249">
        <f>IF(N137="základní",J137,0)</f>
        <v>0</v>
      </c>
      <c r="BF137" s="249">
        <f>IF(N137="snížená",J137,0)</f>
        <v>0</v>
      </c>
      <c r="BG137" s="249">
        <f>IF(N137="zákl. přenesená",J137,0)</f>
        <v>0</v>
      </c>
      <c r="BH137" s="249">
        <f>IF(N137="sníž. přenesená",J137,0)</f>
        <v>0</v>
      </c>
      <c r="BI137" s="249">
        <f>IF(N137="nulová",J137,0)</f>
        <v>0</v>
      </c>
      <c r="BJ137" s="16" t="s">
        <v>89</v>
      </c>
      <c r="BK137" s="249">
        <f>ROUND(I137*H137,2)</f>
        <v>0</v>
      </c>
      <c r="BL137" s="16" t="s">
        <v>165</v>
      </c>
      <c r="BM137" s="248" t="s">
        <v>1553</v>
      </c>
    </row>
    <row r="138" s="2" customFormat="1" ht="16.5" customHeight="1">
      <c r="A138" s="38"/>
      <c r="B138" s="39"/>
      <c r="C138" s="236" t="s">
        <v>267</v>
      </c>
      <c r="D138" s="236" t="s">
        <v>161</v>
      </c>
      <c r="E138" s="237" t="s">
        <v>1554</v>
      </c>
      <c r="F138" s="238" t="s">
        <v>1555</v>
      </c>
      <c r="G138" s="239" t="s">
        <v>230</v>
      </c>
      <c r="H138" s="240">
        <v>150</v>
      </c>
      <c r="I138" s="241"/>
      <c r="J138" s="242">
        <f>ROUND(I138*H138,2)</f>
        <v>0</v>
      </c>
      <c r="K138" s="243"/>
      <c r="L138" s="44"/>
      <c r="M138" s="244" t="s">
        <v>1</v>
      </c>
      <c r="N138" s="245" t="s">
        <v>46</v>
      </c>
      <c r="O138" s="91"/>
      <c r="P138" s="246">
        <f>O138*H138</f>
        <v>0</v>
      </c>
      <c r="Q138" s="246">
        <v>0</v>
      </c>
      <c r="R138" s="246">
        <f>Q138*H138</f>
        <v>0</v>
      </c>
      <c r="S138" s="246">
        <v>0</v>
      </c>
      <c r="T138" s="247">
        <f>S138*H138</f>
        <v>0</v>
      </c>
      <c r="U138" s="38"/>
      <c r="V138" s="38"/>
      <c r="W138" s="38"/>
      <c r="X138" s="38"/>
      <c r="Y138" s="38"/>
      <c r="Z138" s="38"/>
      <c r="AA138" s="38"/>
      <c r="AB138" s="38"/>
      <c r="AC138" s="38"/>
      <c r="AD138" s="38"/>
      <c r="AE138" s="38"/>
      <c r="AR138" s="248" t="s">
        <v>165</v>
      </c>
      <c r="AT138" s="248" t="s">
        <v>161</v>
      </c>
      <c r="AU138" s="248" t="s">
        <v>89</v>
      </c>
      <c r="AY138" s="16" t="s">
        <v>159</v>
      </c>
      <c r="BE138" s="249">
        <f>IF(N138="základní",J138,0)</f>
        <v>0</v>
      </c>
      <c r="BF138" s="249">
        <f>IF(N138="snížená",J138,0)</f>
        <v>0</v>
      </c>
      <c r="BG138" s="249">
        <f>IF(N138="zákl. přenesená",J138,0)</f>
        <v>0</v>
      </c>
      <c r="BH138" s="249">
        <f>IF(N138="sníž. přenesená",J138,0)</f>
        <v>0</v>
      </c>
      <c r="BI138" s="249">
        <f>IF(N138="nulová",J138,0)</f>
        <v>0</v>
      </c>
      <c r="BJ138" s="16" t="s">
        <v>89</v>
      </c>
      <c r="BK138" s="249">
        <f>ROUND(I138*H138,2)</f>
        <v>0</v>
      </c>
      <c r="BL138" s="16" t="s">
        <v>165</v>
      </c>
      <c r="BM138" s="248" t="s">
        <v>1556</v>
      </c>
    </row>
    <row r="139" s="2" customFormat="1" ht="16.5" customHeight="1">
      <c r="A139" s="38"/>
      <c r="B139" s="39"/>
      <c r="C139" s="236" t="s">
        <v>7</v>
      </c>
      <c r="D139" s="236" t="s">
        <v>161</v>
      </c>
      <c r="E139" s="237" t="s">
        <v>1440</v>
      </c>
      <c r="F139" s="238" t="s">
        <v>1441</v>
      </c>
      <c r="G139" s="239" t="s">
        <v>1014</v>
      </c>
      <c r="H139" s="240">
        <v>5</v>
      </c>
      <c r="I139" s="241"/>
      <c r="J139" s="242">
        <f>ROUND(I139*H139,2)</f>
        <v>0</v>
      </c>
      <c r="K139" s="243"/>
      <c r="L139" s="44"/>
      <c r="M139" s="244" t="s">
        <v>1</v>
      </c>
      <c r="N139" s="245" t="s">
        <v>46</v>
      </c>
      <c r="O139" s="91"/>
      <c r="P139" s="246">
        <f>O139*H139</f>
        <v>0</v>
      </c>
      <c r="Q139" s="246">
        <v>0</v>
      </c>
      <c r="R139" s="246">
        <f>Q139*H139</f>
        <v>0</v>
      </c>
      <c r="S139" s="246">
        <v>0</v>
      </c>
      <c r="T139" s="247">
        <f>S139*H139</f>
        <v>0</v>
      </c>
      <c r="U139" s="38"/>
      <c r="V139" s="38"/>
      <c r="W139" s="38"/>
      <c r="X139" s="38"/>
      <c r="Y139" s="38"/>
      <c r="Z139" s="38"/>
      <c r="AA139" s="38"/>
      <c r="AB139" s="38"/>
      <c r="AC139" s="38"/>
      <c r="AD139" s="38"/>
      <c r="AE139" s="38"/>
      <c r="AR139" s="248" t="s">
        <v>165</v>
      </c>
      <c r="AT139" s="248" t="s">
        <v>161</v>
      </c>
      <c r="AU139" s="248" t="s">
        <v>89</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1557</v>
      </c>
    </row>
    <row r="140" s="2" customFormat="1" ht="16.5" customHeight="1">
      <c r="A140" s="38"/>
      <c r="B140" s="39"/>
      <c r="C140" s="236" t="s">
        <v>277</v>
      </c>
      <c r="D140" s="236" t="s">
        <v>161</v>
      </c>
      <c r="E140" s="237" t="s">
        <v>1443</v>
      </c>
      <c r="F140" s="238" t="s">
        <v>1558</v>
      </c>
      <c r="G140" s="239" t="s">
        <v>1014</v>
      </c>
      <c r="H140" s="240">
        <v>1</v>
      </c>
      <c r="I140" s="241"/>
      <c r="J140" s="242">
        <f>ROUND(I140*H140,2)</f>
        <v>0</v>
      </c>
      <c r="K140" s="243"/>
      <c r="L140" s="44"/>
      <c r="M140" s="244" t="s">
        <v>1</v>
      </c>
      <c r="N140" s="245" t="s">
        <v>46</v>
      </c>
      <c r="O140" s="91"/>
      <c r="P140" s="246">
        <f>O140*H140</f>
        <v>0</v>
      </c>
      <c r="Q140" s="246">
        <v>0</v>
      </c>
      <c r="R140" s="246">
        <f>Q140*H140</f>
        <v>0</v>
      </c>
      <c r="S140" s="246">
        <v>0</v>
      </c>
      <c r="T140" s="247">
        <f>S140*H140</f>
        <v>0</v>
      </c>
      <c r="U140" s="38"/>
      <c r="V140" s="38"/>
      <c r="W140" s="38"/>
      <c r="X140" s="38"/>
      <c r="Y140" s="38"/>
      <c r="Z140" s="38"/>
      <c r="AA140" s="38"/>
      <c r="AB140" s="38"/>
      <c r="AC140" s="38"/>
      <c r="AD140" s="38"/>
      <c r="AE140" s="38"/>
      <c r="AR140" s="248" t="s">
        <v>165</v>
      </c>
      <c r="AT140" s="248" t="s">
        <v>161</v>
      </c>
      <c r="AU140" s="248" t="s">
        <v>89</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165</v>
      </c>
      <c r="BM140" s="248" t="s">
        <v>1559</v>
      </c>
    </row>
    <row r="141" s="2" customFormat="1" ht="16.5" customHeight="1">
      <c r="A141" s="38"/>
      <c r="B141" s="39"/>
      <c r="C141" s="236" t="s">
        <v>283</v>
      </c>
      <c r="D141" s="236" t="s">
        <v>161</v>
      </c>
      <c r="E141" s="237" t="s">
        <v>1560</v>
      </c>
      <c r="F141" s="238" t="s">
        <v>1561</v>
      </c>
      <c r="G141" s="239" t="s">
        <v>1014</v>
      </c>
      <c r="H141" s="240">
        <v>1</v>
      </c>
      <c r="I141" s="241"/>
      <c r="J141" s="242">
        <f>ROUND(I141*H141,2)</f>
        <v>0</v>
      </c>
      <c r="K141" s="243"/>
      <c r="L141" s="44"/>
      <c r="M141" s="244" t="s">
        <v>1</v>
      </c>
      <c r="N141" s="245" t="s">
        <v>46</v>
      </c>
      <c r="O141" s="91"/>
      <c r="P141" s="246">
        <f>O141*H141</f>
        <v>0</v>
      </c>
      <c r="Q141" s="246">
        <v>0</v>
      </c>
      <c r="R141" s="246">
        <f>Q141*H141</f>
        <v>0</v>
      </c>
      <c r="S141" s="246">
        <v>0</v>
      </c>
      <c r="T141" s="247">
        <f>S141*H141</f>
        <v>0</v>
      </c>
      <c r="U141" s="38"/>
      <c r="V141" s="38"/>
      <c r="W141" s="38"/>
      <c r="X141" s="38"/>
      <c r="Y141" s="38"/>
      <c r="Z141" s="38"/>
      <c r="AA141" s="38"/>
      <c r="AB141" s="38"/>
      <c r="AC141" s="38"/>
      <c r="AD141" s="38"/>
      <c r="AE141" s="38"/>
      <c r="AR141" s="248" t="s">
        <v>165</v>
      </c>
      <c r="AT141" s="248" t="s">
        <v>161</v>
      </c>
      <c r="AU141" s="248" t="s">
        <v>89</v>
      </c>
      <c r="AY141" s="16" t="s">
        <v>159</v>
      </c>
      <c r="BE141" s="249">
        <f>IF(N141="základní",J141,0)</f>
        <v>0</v>
      </c>
      <c r="BF141" s="249">
        <f>IF(N141="snížená",J141,0)</f>
        <v>0</v>
      </c>
      <c r="BG141" s="249">
        <f>IF(N141="zákl. přenesená",J141,0)</f>
        <v>0</v>
      </c>
      <c r="BH141" s="249">
        <f>IF(N141="sníž. přenesená",J141,0)</f>
        <v>0</v>
      </c>
      <c r="BI141" s="249">
        <f>IF(N141="nulová",J141,0)</f>
        <v>0</v>
      </c>
      <c r="BJ141" s="16" t="s">
        <v>89</v>
      </c>
      <c r="BK141" s="249">
        <f>ROUND(I141*H141,2)</f>
        <v>0</v>
      </c>
      <c r="BL141" s="16" t="s">
        <v>165</v>
      </c>
      <c r="BM141" s="248" t="s">
        <v>1562</v>
      </c>
    </row>
    <row r="142" s="2" customFormat="1" ht="16.5" customHeight="1">
      <c r="A142" s="38"/>
      <c r="B142" s="39"/>
      <c r="C142" s="236" t="s">
        <v>288</v>
      </c>
      <c r="D142" s="236" t="s">
        <v>161</v>
      </c>
      <c r="E142" s="237" t="s">
        <v>1563</v>
      </c>
      <c r="F142" s="238" t="s">
        <v>1564</v>
      </c>
      <c r="G142" s="239" t="s">
        <v>1014</v>
      </c>
      <c r="H142" s="240">
        <v>1</v>
      </c>
      <c r="I142" s="241"/>
      <c r="J142" s="242">
        <f>ROUND(I142*H142,2)</f>
        <v>0</v>
      </c>
      <c r="K142" s="243"/>
      <c r="L142" s="44"/>
      <c r="M142" s="244" t="s">
        <v>1</v>
      </c>
      <c r="N142" s="245" t="s">
        <v>46</v>
      </c>
      <c r="O142" s="91"/>
      <c r="P142" s="246">
        <f>O142*H142</f>
        <v>0</v>
      </c>
      <c r="Q142" s="246">
        <v>0</v>
      </c>
      <c r="R142" s="246">
        <f>Q142*H142</f>
        <v>0</v>
      </c>
      <c r="S142" s="246">
        <v>0</v>
      </c>
      <c r="T142" s="247">
        <f>S142*H142</f>
        <v>0</v>
      </c>
      <c r="U142" s="38"/>
      <c r="V142" s="38"/>
      <c r="W142" s="38"/>
      <c r="X142" s="38"/>
      <c r="Y142" s="38"/>
      <c r="Z142" s="38"/>
      <c r="AA142" s="38"/>
      <c r="AB142" s="38"/>
      <c r="AC142" s="38"/>
      <c r="AD142" s="38"/>
      <c r="AE142" s="38"/>
      <c r="AR142" s="248" t="s">
        <v>165</v>
      </c>
      <c r="AT142" s="248" t="s">
        <v>161</v>
      </c>
      <c r="AU142" s="248" t="s">
        <v>89</v>
      </c>
      <c r="AY142" s="16" t="s">
        <v>159</v>
      </c>
      <c r="BE142" s="249">
        <f>IF(N142="základní",J142,0)</f>
        <v>0</v>
      </c>
      <c r="BF142" s="249">
        <f>IF(N142="snížená",J142,0)</f>
        <v>0</v>
      </c>
      <c r="BG142" s="249">
        <f>IF(N142="zákl. přenesená",J142,0)</f>
        <v>0</v>
      </c>
      <c r="BH142" s="249">
        <f>IF(N142="sníž. přenesená",J142,0)</f>
        <v>0</v>
      </c>
      <c r="BI142" s="249">
        <f>IF(N142="nulová",J142,0)</f>
        <v>0</v>
      </c>
      <c r="BJ142" s="16" t="s">
        <v>89</v>
      </c>
      <c r="BK142" s="249">
        <f>ROUND(I142*H142,2)</f>
        <v>0</v>
      </c>
      <c r="BL142" s="16" t="s">
        <v>165</v>
      </c>
      <c r="BM142" s="248" t="s">
        <v>1565</v>
      </c>
    </row>
    <row r="143" s="2" customFormat="1" ht="16.5" customHeight="1">
      <c r="A143" s="38"/>
      <c r="B143" s="39"/>
      <c r="C143" s="236" t="s">
        <v>295</v>
      </c>
      <c r="D143" s="236" t="s">
        <v>161</v>
      </c>
      <c r="E143" s="237" t="s">
        <v>1455</v>
      </c>
      <c r="F143" s="238" t="s">
        <v>1456</v>
      </c>
      <c r="G143" s="239" t="s">
        <v>1014</v>
      </c>
      <c r="H143" s="240">
        <v>5</v>
      </c>
      <c r="I143" s="241"/>
      <c r="J143" s="242">
        <f>ROUND(I143*H143,2)</f>
        <v>0</v>
      </c>
      <c r="K143" s="243"/>
      <c r="L143" s="44"/>
      <c r="M143" s="244" t="s">
        <v>1</v>
      </c>
      <c r="N143" s="245" t="s">
        <v>46</v>
      </c>
      <c r="O143" s="91"/>
      <c r="P143" s="246">
        <f>O143*H143</f>
        <v>0</v>
      </c>
      <c r="Q143" s="246">
        <v>0</v>
      </c>
      <c r="R143" s="246">
        <f>Q143*H143</f>
        <v>0</v>
      </c>
      <c r="S143" s="246">
        <v>0</v>
      </c>
      <c r="T143" s="247">
        <f>S143*H143</f>
        <v>0</v>
      </c>
      <c r="U143" s="38"/>
      <c r="V143" s="38"/>
      <c r="W143" s="38"/>
      <c r="X143" s="38"/>
      <c r="Y143" s="38"/>
      <c r="Z143" s="38"/>
      <c r="AA143" s="38"/>
      <c r="AB143" s="38"/>
      <c r="AC143" s="38"/>
      <c r="AD143" s="38"/>
      <c r="AE143" s="38"/>
      <c r="AR143" s="248" t="s">
        <v>165</v>
      </c>
      <c r="AT143" s="248" t="s">
        <v>161</v>
      </c>
      <c r="AU143" s="248" t="s">
        <v>89</v>
      </c>
      <c r="AY143" s="16" t="s">
        <v>159</v>
      </c>
      <c r="BE143" s="249">
        <f>IF(N143="základní",J143,0)</f>
        <v>0</v>
      </c>
      <c r="BF143" s="249">
        <f>IF(N143="snížená",J143,0)</f>
        <v>0</v>
      </c>
      <c r="BG143" s="249">
        <f>IF(N143="zákl. přenesená",J143,0)</f>
        <v>0</v>
      </c>
      <c r="BH143" s="249">
        <f>IF(N143="sníž. přenesená",J143,0)</f>
        <v>0</v>
      </c>
      <c r="BI143" s="249">
        <f>IF(N143="nulová",J143,0)</f>
        <v>0</v>
      </c>
      <c r="BJ143" s="16" t="s">
        <v>89</v>
      </c>
      <c r="BK143" s="249">
        <f>ROUND(I143*H143,2)</f>
        <v>0</v>
      </c>
      <c r="BL143" s="16" t="s">
        <v>165</v>
      </c>
      <c r="BM143" s="248" t="s">
        <v>1566</v>
      </c>
    </row>
    <row r="144" s="2" customFormat="1" ht="16.5" customHeight="1">
      <c r="A144" s="38"/>
      <c r="B144" s="39"/>
      <c r="C144" s="236" t="s">
        <v>299</v>
      </c>
      <c r="D144" s="236" t="s">
        <v>161</v>
      </c>
      <c r="E144" s="237" t="s">
        <v>1458</v>
      </c>
      <c r="F144" s="238" t="s">
        <v>1459</v>
      </c>
      <c r="G144" s="239" t="s">
        <v>1014</v>
      </c>
      <c r="H144" s="240">
        <v>1</v>
      </c>
      <c r="I144" s="241"/>
      <c r="J144" s="242">
        <f>ROUND(I144*H144,2)</f>
        <v>0</v>
      </c>
      <c r="K144" s="243"/>
      <c r="L144" s="44"/>
      <c r="M144" s="244" t="s">
        <v>1</v>
      </c>
      <c r="N144" s="245" t="s">
        <v>46</v>
      </c>
      <c r="O144" s="91"/>
      <c r="P144" s="246">
        <f>O144*H144</f>
        <v>0</v>
      </c>
      <c r="Q144" s="246">
        <v>0</v>
      </c>
      <c r="R144" s="246">
        <f>Q144*H144</f>
        <v>0</v>
      </c>
      <c r="S144" s="246">
        <v>0</v>
      </c>
      <c r="T144" s="247">
        <f>S144*H144</f>
        <v>0</v>
      </c>
      <c r="U144" s="38"/>
      <c r="V144" s="38"/>
      <c r="W144" s="38"/>
      <c r="X144" s="38"/>
      <c r="Y144" s="38"/>
      <c r="Z144" s="38"/>
      <c r="AA144" s="38"/>
      <c r="AB144" s="38"/>
      <c r="AC144" s="38"/>
      <c r="AD144" s="38"/>
      <c r="AE144" s="38"/>
      <c r="AR144" s="248" t="s">
        <v>165</v>
      </c>
      <c r="AT144" s="248" t="s">
        <v>161</v>
      </c>
      <c r="AU144" s="248" t="s">
        <v>89</v>
      </c>
      <c r="AY144" s="16" t="s">
        <v>159</v>
      </c>
      <c r="BE144" s="249">
        <f>IF(N144="základní",J144,0)</f>
        <v>0</v>
      </c>
      <c r="BF144" s="249">
        <f>IF(N144="snížená",J144,0)</f>
        <v>0</v>
      </c>
      <c r="BG144" s="249">
        <f>IF(N144="zákl. přenesená",J144,0)</f>
        <v>0</v>
      </c>
      <c r="BH144" s="249">
        <f>IF(N144="sníž. přenesená",J144,0)</f>
        <v>0</v>
      </c>
      <c r="BI144" s="249">
        <f>IF(N144="nulová",J144,0)</f>
        <v>0</v>
      </c>
      <c r="BJ144" s="16" t="s">
        <v>89</v>
      </c>
      <c r="BK144" s="249">
        <f>ROUND(I144*H144,2)</f>
        <v>0</v>
      </c>
      <c r="BL144" s="16" t="s">
        <v>165</v>
      </c>
      <c r="BM144" s="248" t="s">
        <v>1567</v>
      </c>
    </row>
    <row r="145" s="2" customFormat="1" ht="16.5" customHeight="1">
      <c r="A145" s="38"/>
      <c r="B145" s="39"/>
      <c r="C145" s="236" t="s">
        <v>303</v>
      </c>
      <c r="D145" s="236" t="s">
        <v>161</v>
      </c>
      <c r="E145" s="237" t="s">
        <v>1568</v>
      </c>
      <c r="F145" s="238" t="s">
        <v>1569</v>
      </c>
      <c r="G145" s="239" t="s">
        <v>230</v>
      </c>
      <c r="H145" s="240">
        <v>70</v>
      </c>
      <c r="I145" s="241"/>
      <c r="J145" s="242">
        <f>ROUND(I145*H145,2)</f>
        <v>0</v>
      </c>
      <c r="K145" s="243"/>
      <c r="L145" s="44"/>
      <c r="M145" s="244" t="s">
        <v>1</v>
      </c>
      <c r="N145" s="245" t="s">
        <v>46</v>
      </c>
      <c r="O145" s="91"/>
      <c r="P145" s="246">
        <f>O145*H145</f>
        <v>0</v>
      </c>
      <c r="Q145" s="246">
        <v>0</v>
      </c>
      <c r="R145" s="246">
        <f>Q145*H145</f>
        <v>0</v>
      </c>
      <c r="S145" s="246">
        <v>0</v>
      </c>
      <c r="T145" s="247">
        <f>S145*H145</f>
        <v>0</v>
      </c>
      <c r="U145" s="38"/>
      <c r="V145" s="38"/>
      <c r="W145" s="38"/>
      <c r="X145" s="38"/>
      <c r="Y145" s="38"/>
      <c r="Z145" s="38"/>
      <c r="AA145" s="38"/>
      <c r="AB145" s="38"/>
      <c r="AC145" s="38"/>
      <c r="AD145" s="38"/>
      <c r="AE145" s="38"/>
      <c r="AR145" s="248" t="s">
        <v>165</v>
      </c>
      <c r="AT145" s="248" t="s">
        <v>161</v>
      </c>
      <c r="AU145" s="248" t="s">
        <v>89</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165</v>
      </c>
      <c r="BM145" s="248" t="s">
        <v>1570</v>
      </c>
    </row>
    <row r="146" s="2" customFormat="1" ht="21.75" customHeight="1">
      <c r="A146" s="38"/>
      <c r="B146" s="39"/>
      <c r="C146" s="236" t="s">
        <v>307</v>
      </c>
      <c r="D146" s="236" t="s">
        <v>161</v>
      </c>
      <c r="E146" s="237" t="s">
        <v>1571</v>
      </c>
      <c r="F146" s="238" t="s">
        <v>1572</v>
      </c>
      <c r="G146" s="239" t="s">
        <v>1014</v>
      </c>
      <c r="H146" s="240">
        <v>1</v>
      </c>
      <c r="I146" s="241"/>
      <c r="J146" s="242">
        <f>ROUND(I146*H146,2)</f>
        <v>0</v>
      </c>
      <c r="K146" s="243"/>
      <c r="L146" s="44"/>
      <c r="M146" s="244" t="s">
        <v>1</v>
      </c>
      <c r="N146" s="245" t="s">
        <v>46</v>
      </c>
      <c r="O146" s="91"/>
      <c r="P146" s="246">
        <f>O146*H146</f>
        <v>0</v>
      </c>
      <c r="Q146" s="246">
        <v>0</v>
      </c>
      <c r="R146" s="246">
        <f>Q146*H146</f>
        <v>0</v>
      </c>
      <c r="S146" s="246">
        <v>0</v>
      </c>
      <c r="T146" s="247">
        <f>S146*H146</f>
        <v>0</v>
      </c>
      <c r="U146" s="38"/>
      <c r="V146" s="38"/>
      <c r="W146" s="38"/>
      <c r="X146" s="38"/>
      <c r="Y146" s="38"/>
      <c r="Z146" s="38"/>
      <c r="AA146" s="38"/>
      <c r="AB146" s="38"/>
      <c r="AC146" s="38"/>
      <c r="AD146" s="38"/>
      <c r="AE146" s="38"/>
      <c r="AR146" s="248" t="s">
        <v>165</v>
      </c>
      <c r="AT146" s="248" t="s">
        <v>161</v>
      </c>
      <c r="AU146" s="248" t="s">
        <v>89</v>
      </c>
      <c r="AY146" s="16" t="s">
        <v>159</v>
      </c>
      <c r="BE146" s="249">
        <f>IF(N146="základní",J146,0)</f>
        <v>0</v>
      </c>
      <c r="BF146" s="249">
        <f>IF(N146="snížená",J146,0)</f>
        <v>0</v>
      </c>
      <c r="BG146" s="249">
        <f>IF(N146="zákl. přenesená",J146,0)</f>
        <v>0</v>
      </c>
      <c r="BH146" s="249">
        <f>IF(N146="sníž. přenesená",J146,0)</f>
        <v>0</v>
      </c>
      <c r="BI146" s="249">
        <f>IF(N146="nulová",J146,0)</f>
        <v>0</v>
      </c>
      <c r="BJ146" s="16" t="s">
        <v>89</v>
      </c>
      <c r="BK146" s="249">
        <f>ROUND(I146*H146,2)</f>
        <v>0</v>
      </c>
      <c r="BL146" s="16" t="s">
        <v>165</v>
      </c>
      <c r="BM146" s="248" t="s">
        <v>1573</v>
      </c>
    </row>
    <row r="147" s="2" customFormat="1" ht="16.5" customHeight="1">
      <c r="A147" s="38"/>
      <c r="B147" s="39"/>
      <c r="C147" s="236" t="s">
        <v>311</v>
      </c>
      <c r="D147" s="236" t="s">
        <v>161</v>
      </c>
      <c r="E147" s="237" t="s">
        <v>1574</v>
      </c>
      <c r="F147" s="238" t="s">
        <v>1575</v>
      </c>
      <c r="G147" s="239" t="s">
        <v>1014</v>
      </c>
      <c r="H147" s="240">
        <v>1</v>
      </c>
      <c r="I147" s="241"/>
      <c r="J147" s="242">
        <f>ROUND(I147*H147,2)</f>
        <v>0</v>
      </c>
      <c r="K147" s="243"/>
      <c r="L147" s="44"/>
      <c r="M147" s="244" t="s">
        <v>1</v>
      </c>
      <c r="N147" s="245" t="s">
        <v>46</v>
      </c>
      <c r="O147" s="91"/>
      <c r="P147" s="246">
        <f>O147*H147</f>
        <v>0</v>
      </c>
      <c r="Q147" s="246">
        <v>0</v>
      </c>
      <c r="R147" s="246">
        <f>Q147*H147</f>
        <v>0</v>
      </c>
      <c r="S147" s="246">
        <v>0</v>
      </c>
      <c r="T147" s="247">
        <f>S147*H147</f>
        <v>0</v>
      </c>
      <c r="U147" s="38"/>
      <c r="V147" s="38"/>
      <c r="W147" s="38"/>
      <c r="X147" s="38"/>
      <c r="Y147" s="38"/>
      <c r="Z147" s="38"/>
      <c r="AA147" s="38"/>
      <c r="AB147" s="38"/>
      <c r="AC147" s="38"/>
      <c r="AD147" s="38"/>
      <c r="AE147" s="38"/>
      <c r="AR147" s="248" t="s">
        <v>165</v>
      </c>
      <c r="AT147" s="248" t="s">
        <v>161</v>
      </c>
      <c r="AU147" s="248" t="s">
        <v>89</v>
      </c>
      <c r="AY147" s="16" t="s">
        <v>159</v>
      </c>
      <c r="BE147" s="249">
        <f>IF(N147="základní",J147,0)</f>
        <v>0</v>
      </c>
      <c r="BF147" s="249">
        <f>IF(N147="snížená",J147,0)</f>
        <v>0</v>
      </c>
      <c r="BG147" s="249">
        <f>IF(N147="zákl. přenesená",J147,0)</f>
        <v>0</v>
      </c>
      <c r="BH147" s="249">
        <f>IF(N147="sníž. přenesená",J147,0)</f>
        <v>0</v>
      </c>
      <c r="BI147" s="249">
        <f>IF(N147="nulová",J147,0)</f>
        <v>0</v>
      </c>
      <c r="BJ147" s="16" t="s">
        <v>89</v>
      </c>
      <c r="BK147" s="249">
        <f>ROUND(I147*H147,2)</f>
        <v>0</v>
      </c>
      <c r="BL147" s="16" t="s">
        <v>165</v>
      </c>
      <c r="BM147" s="248" t="s">
        <v>1576</v>
      </c>
    </row>
    <row r="148" s="2" customFormat="1" ht="16.5" customHeight="1">
      <c r="A148" s="38"/>
      <c r="B148" s="39"/>
      <c r="C148" s="236" t="s">
        <v>318</v>
      </c>
      <c r="D148" s="236" t="s">
        <v>161</v>
      </c>
      <c r="E148" s="237" t="s">
        <v>1577</v>
      </c>
      <c r="F148" s="238" t="s">
        <v>1578</v>
      </c>
      <c r="G148" s="239" t="s">
        <v>1014</v>
      </c>
      <c r="H148" s="240">
        <v>2</v>
      </c>
      <c r="I148" s="241"/>
      <c r="J148" s="242">
        <f>ROUND(I148*H148,2)</f>
        <v>0</v>
      </c>
      <c r="K148" s="243"/>
      <c r="L148" s="44"/>
      <c r="M148" s="244" t="s">
        <v>1</v>
      </c>
      <c r="N148" s="245" t="s">
        <v>46</v>
      </c>
      <c r="O148" s="91"/>
      <c r="P148" s="246">
        <f>O148*H148</f>
        <v>0</v>
      </c>
      <c r="Q148" s="246">
        <v>0</v>
      </c>
      <c r="R148" s="246">
        <f>Q148*H148</f>
        <v>0</v>
      </c>
      <c r="S148" s="246">
        <v>0</v>
      </c>
      <c r="T148" s="247">
        <f>S148*H148</f>
        <v>0</v>
      </c>
      <c r="U148" s="38"/>
      <c r="V148" s="38"/>
      <c r="W148" s="38"/>
      <c r="X148" s="38"/>
      <c r="Y148" s="38"/>
      <c r="Z148" s="38"/>
      <c r="AA148" s="38"/>
      <c r="AB148" s="38"/>
      <c r="AC148" s="38"/>
      <c r="AD148" s="38"/>
      <c r="AE148" s="38"/>
      <c r="AR148" s="248" t="s">
        <v>165</v>
      </c>
      <c r="AT148" s="248" t="s">
        <v>161</v>
      </c>
      <c r="AU148" s="248" t="s">
        <v>89</v>
      </c>
      <c r="AY148" s="16" t="s">
        <v>159</v>
      </c>
      <c r="BE148" s="249">
        <f>IF(N148="základní",J148,0)</f>
        <v>0</v>
      </c>
      <c r="BF148" s="249">
        <f>IF(N148="snížená",J148,0)</f>
        <v>0</v>
      </c>
      <c r="BG148" s="249">
        <f>IF(N148="zákl. přenesená",J148,0)</f>
        <v>0</v>
      </c>
      <c r="BH148" s="249">
        <f>IF(N148="sníž. přenesená",J148,0)</f>
        <v>0</v>
      </c>
      <c r="BI148" s="249">
        <f>IF(N148="nulová",J148,0)</f>
        <v>0</v>
      </c>
      <c r="BJ148" s="16" t="s">
        <v>89</v>
      </c>
      <c r="BK148" s="249">
        <f>ROUND(I148*H148,2)</f>
        <v>0</v>
      </c>
      <c r="BL148" s="16" t="s">
        <v>165</v>
      </c>
      <c r="BM148" s="248" t="s">
        <v>1579</v>
      </c>
    </row>
    <row r="149" s="2" customFormat="1" ht="16.5" customHeight="1">
      <c r="A149" s="38"/>
      <c r="B149" s="39"/>
      <c r="C149" s="236" t="s">
        <v>324</v>
      </c>
      <c r="D149" s="236" t="s">
        <v>161</v>
      </c>
      <c r="E149" s="237" t="s">
        <v>1476</v>
      </c>
      <c r="F149" s="238" t="s">
        <v>1580</v>
      </c>
      <c r="G149" s="239" t="s">
        <v>1014</v>
      </c>
      <c r="H149" s="240">
        <v>1</v>
      </c>
      <c r="I149" s="241"/>
      <c r="J149" s="242">
        <f>ROUND(I149*H149,2)</f>
        <v>0</v>
      </c>
      <c r="K149" s="243"/>
      <c r="L149" s="44"/>
      <c r="M149" s="244" t="s">
        <v>1</v>
      </c>
      <c r="N149" s="245" t="s">
        <v>46</v>
      </c>
      <c r="O149" s="91"/>
      <c r="P149" s="246">
        <f>O149*H149</f>
        <v>0</v>
      </c>
      <c r="Q149" s="246">
        <v>0</v>
      </c>
      <c r="R149" s="246">
        <f>Q149*H149</f>
        <v>0</v>
      </c>
      <c r="S149" s="246">
        <v>0</v>
      </c>
      <c r="T149" s="247">
        <f>S149*H149</f>
        <v>0</v>
      </c>
      <c r="U149" s="38"/>
      <c r="V149" s="38"/>
      <c r="W149" s="38"/>
      <c r="X149" s="38"/>
      <c r="Y149" s="38"/>
      <c r="Z149" s="38"/>
      <c r="AA149" s="38"/>
      <c r="AB149" s="38"/>
      <c r="AC149" s="38"/>
      <c r="AD149" s="38"/>
      <c r="AE149" s="38"/>
      <c r="AR149" s="248" t="s">
        <v>165</v>
      </c>
      <c r="AT149" s="248" t="s">
        <v>161</v>
      </c>
      <c r="AU149" s="248" t="s">
        <v>89</v>
      </c>
      <c r="AY149" s="16" t="s">
        <v>159</v>
      </c>
      <c r="BE149" s="249">
        <f>IF(N149="základní",J149,0)</f>
        <v>0</v>
      </c>
      <c r="BF149" s="249">
        <f>IF(N149="snížená",J149,0)</f>
        <v>0</v>
      </c>
      <c r="BG149" s="249">
        <f>IF(N149="zákl. přenesená",J149,0)</f>
        <v>0</v>
      </c>
      <c r="BH149" s="249">
        <f>IF(N149="sníž. přenesená",J149,0)</f>
        <v>0</v>
      </c>
      <c r="BI149" s="249">
        <f>IF(N149="nulová",J149,0)</f>
        <v>0</v>
      </c>
      <c r="BJ149" s="16" t="s">
        <v>89</v>
      </c>
      <c r="BK149" s="249">
        <f>ROUND(I149*H149,2)</f>
        <v>0</v>
      </c>
      <c r="BL149" s="16" t="s">
        <v>165</v>
      </c>
      <c r="BM149" s="248" t="s">
        <v>1581</v>
      </c>
    </row>
    <row r="150" s="2" customFormat="1" ht="16.5" customHeight="1">
      <c r="A150" s="38"/>
      <c r="B150" s="39"/>
      <c r="C150" s="236" t="s">
        <v>330</v>
      </c>
      <c r="D150" s="236" t="s">
        <v>161</v>
      </c>
      <c r="E150" s="237" t="s">
        <v>1479</v>
      </c>
      <c r="F150" s="238" t="s">
        <v>1582</v>
      </c>
      <c r="G150" s="239" t="s">
        <v>1014</v>
      </c>
      <c r="H150" s="240">
        <v>2</v>
      </c>
      <c r="I150" s="241"/>
      <c r="J150" s="242">
        <f>ROUND(I150*H150,2)</f>
        <v>0</v>
      </c>
      <c r="K150" s="243"/>
      <c r="L150" s="44"/>
      <c r="M150" s="244" t="s">
        <v>1</v>
      </c>
      <c r="N150" s="245" t="s">
        <v>46</v>
      </c>
      <c r="O150" s="91"/>
      <c r="P150" s="246">
        <f>O150*H150</f>
        <v>0</v>
      </c>
      <c r="Q150" s="246">
        <v>0</v>
      </c>
      <c r="R150" s="246">
        <f>Q150*H150</f>
        <v>0</v>
      </c>
      <c r="S150" s="246">
        <v>0</v>
      </c>
      <c r="T150" s="247">
        <f>S150*H150</f>
        <v>0</v>
      </c>
      <c r="U150" s="38"/>
      <c r="V150" s="38"/>
      <c r="W150" s="38"/>
      <c r="X150" s="38"/>
      <c r="Y150" s="38"/>
      <c r="Z150" s="38"/>
      <c r="AA150" s="38"/>
      <c r="AB150" s="38"/>
      <c r="AC150" s="38"/>
      <c r="AD150" s="38"/>
      <c r="AE150" s="38"/>
      <c r="AR150" s="248" t="s">
        <v>165</v>
      </c>
      <c r="AT150" s="248" t="s">
        <v>161</v>
      </c>
      <c r="AU150" s="248" t="s">
        <v>89</v>
      </c>
      <c r="AY150" s="16" t="s">
        <v>159</v>
      </c>
      <c r="BE150" s="249">
        <f>IF(N150="základní",J150,0)</f>
        <v>0</v>
      </c>
      <c r="BF150" s="249">
        <f>IF(N150="snížená",J150,0)</f>
        <v>0</v>
      </c>
      <c r="BG150" s="249">
        <f>IF(N150="zákl. přenesená",J150,0)</f>
        <v>0</v>
      </c>
      <c r="BH150" s="249">
        <f>IF(N150="sníž. přenesená",J150,0)</f>
        <v>0</v>
      </c>
      <c r="BI150" s="249">
        <f>IF(N150="nulová",J150,0)</f>
        <v>0</v>
      </c>
      <c r="BJ150" s="16" t="s">
        <v>89</v>
      </c>
      <c r="BK150" s="249">
        <f>ROUND(I150*H150,2)</f>
        <v>0</v>
      </c>
      <c r="BL150" s="16" t="s">
        <v>165</v>
      </c>
      <c r="BM150" s="248" t="s">
        <v>1583</v>
      </c>
    </row>
    <row r="151" s="2" customFormat="1" ht="16.5" customHeight="1">
      <c r="A151" s="38"/>
      <c r="B151" s="39"/>
      <c r="C151" s="236" t="s">
        <v>335</v>
      </c>
      <c r="D151" s="236" t="s">
        <v>161</v>
      </c>
      <c r="E151" s="237" t="s">
        <v>1482</v>
      </c>
      <c r="F151" s="238" t="s">
        <v>1584</v>
      </c>
      <c r="G151" s="239" t="s">
        <v>1014</v>
      </c>
      <c r="H151" s="240">
        <v>160</v>
      </c>
      <c r="I151" s="241"/>
      <c r="J151" s="242">
        <f>ROUND(I151*H151,2)</f>
        <v>0</v>
      </c>
      <c r="K151" s="243"/>
      <c r="L151" s="44"/>
      <c r="M151" s="244" t="s">
        <v>1</v>
      </c>
      <c r="N151" s="245" t="s">
        <v>46</v>
      </c>
      <c r="O151" s="91"/>
      <c r="P151" s="246">
        <f>O151*H151</f>
        <v>0</v>
      </c>
      <c r="Q151" s="246">
        <v>0</v>
      </c>
      <c r="R151" s="246">
        <f>Q151*H151</f>
        <v>0</v>
      </c>
      <c r="S151" s="246">
        <v>0</v>
      </c>
      <c r="T151" s="247">
        <f>S151*H151</f>
        <v>0</v>
      </c>
      <c r="U151" s="38"/>
      <c r="V151" s="38"/>
      <c r="W151" s="38"/>
      <c r="X151" s="38"/>
      <c r="Y151" s="38"/>
      <c r="Z151" s="38"/>
      <c r="AA151" s="38"/>
      <c r="AB151" s="38"/>
      <c r="AC151" s="38"/>
      <c r="AD151" s="38"/>
      <c r="AE151" s="38"/>
      <c r="AR151" s="248" t="s">
        <v>165</v>
      </c>
      <c r="AT151" s="248" t="s">
        <v>161</v>
      </c>
      <c r="AU151" s="248" t="s">
        <v>89</v>
      </c>
      <c r="AY151" s="16" t="s">
        <v>159</v>
      </c>
      <c r="BE151" s="249">
        <f>IF(N151="základní",J151,0)</f>
        <v>0</v>
      </c>
      <c r="BF151" s="249">
        <f>IF(N151="snížená",J151,0)</f>
        <v>0</v>
      </c>
      <c r="BG151" s="249">
        <f>IF(N151="zákl. přenesená",J151,0)</f>
        <v>0</v>
      </c>
      <c r="BH151" s="249">
        <f>IF(N151="sníž. přenesená",J151,0)</f>
        <v>0</v>
      </c>
      <c r="BI151" s="249">
        <f>IF(N151="nulová",J151,0)</f>
        <v>0</v>
      </c>
      <c r="BJ151" s="16" t="s">
        <v>89</v>
      </c>
      <c r="BK151" s="249">
        <f>ROUND(I151*H151,2)</f>
        <v>0</v>
      </c>
      <c r="BL151" s="16" t="s">
        <v>165</v>
      </c>
      <c r="BM151" s="248" t="s">
        <v>1585</v>
      </c>
    </row>
    <row r="152" s="2" customFormat="1" ht="16.5" customHeight="1">
      <c r="A152" s="38"/>
      <c r="B152" s="39"/>
      <c r="C152" s="236" t="s">
        <v>342</v>
      </c>
      <c r="D152" s="236" t="s">
        <v>161</v>
      </c>
      <c r="E152" s="237" t="s">
        <v>1485</v>
      </c>
      <c r="F152" s="238" t="s">
        <v>1586</v>
      </c>
      <c r="G152" s="239" t="s">
        <v>230</v>
      </c>
      <c r="H152" s="240">
        <v>170</v>
      </c>
      <c r="I152" s="241"/>
      <c r="J152" s="242">
        <f>ROUND(I152*H152,2)</f>
        <v>0</v>
      </c>
      <c r="K152" s="243"/>
      <c r="L152" s="44"/>
      <c r="M152" s="244" t="s">
        <v>1</v>
      </c>
      <c r="N152" s="245" t="s">
        <v>46</v>
      </c>
      <c r="O152" s="91"/>
      <c r="P152" s="246">
        <f>O152*H152</f>
        <v>0</v>
      </c>
      <c r="Q152" s="246">
        <v>0</v>
      </c>
      <c r="R152" s="246">
        <f>Q152*H152</f>
        <v>0</v>
      </c>
      <c r="S152" s="246">
        <v>0</v>
      </c>
      <c r="T152" s="247">
        <f>S152*H152</f>
        <v>0</v>
      </c>
      <c r="U152" s="38"/>
      <c r="V152" s="38"/>
      <c r="W152" s="38"/>
      <c r="X152" s="38"/>
      <c r="Y152" s="38"/>
      <c r="Z152" s="38"/>
      <c r="AA152" s="38"/>
      <c r="AB152" s="38"/>
      <c r="AC152" s="38"/>
      <c r="AD152" s="38"/>
      <c r="AE152" s="38"/>
      <c r="AR152" s="248" t="s">
        <v>165</v>
      </c>
      <c r="AT152" s="248" t="s">
        <v>161</v>
      </c>
      <c r="AU152" s="248" t="s">
        <v>89</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1587</v>
      </c>
    </row>
    <row r="153" s="2" customFormat="1" ht="16.5" customHeight="1">
      <c r="A153" s="38"/>
      <c r="B153" s="39"/>
      <c r="C153" s="236" t="s">
        <v>347</v>
      </c>
      <c r="D153" s="236" t="s">
        <v>161</v>
      </c>
      <c r="E153" s="237" t="s">
        <v>1588</v>
      </c>
      <c r="F153" s="238" t="s">
        <v>1589</v>
      </c>
      <c r="G153" s="239" t="s">
        <v>230</v>
      </c>
      <c r="H153" s="240">
        <v>75</v>
      </c>
      <c r="I153" s="241"/>
      <c r="J153" s="242">
        <f>ROUND(I153*H153,2)</f>
        <v>0</v>
      </c>
      <c r="K153" s="243"/>
      <c r="L153" s="44"/>
      <c r="M153" s="244" t="s">
        <v>1</v>
      </c>
      <c r="N153" s="245" t="s">
        <v>46</v>
      </c>
      <c r="O153" s="91"/>
      <c r="P153" s="246">
        <f>O153*H153</f>
        <v>0</v>
      </c>
      <c r="Q153" s="246">
        <v>0</v>
      </c>
      <c r="R153" s="246">
        <f>Q153*H153</f>
        <v>0</v>
      </c>
      <c r="S153" s="246">
        <v>0</v>
      </c>
      <c r="T153" s="247">
        <f>S153*H153</f>
        <v>0</v>
      </c>
      <c r="U153" s="38"/>
      <c r="V153" s="38"/>
      <c r="W153" s="38"/>
      <c r="X153" s="38"/>
      <c r="Y153" s="38"/>
      <c r="Z153" s="38"/>
      <c r="AA153" s="38"/>
      <c r="AB153" s="38"/>
      <c r="AC153" s="38"/>
      <c r="AD153" s="38"/>
      <c r="AE153" s="38"/>
      <c r="AR153" s="248" t="s">
        <v>165</v>
      </c>
      <c r="AT153" s="248" t="s">
        <v>161</v>
      </c>
      <c r="AU153" s="248" t="s">
        <v>89</v>
      </c>
      <c r="AY153" s="16" t="s">
        <v>159</v>
      </c>
      <c r="BE153" s="249">
        <f>IF(N153="základní",J153,0)</f>
        <v>0</v>
      </c>
      <c r="BF153" s="249">
        <f>IF(N153="snížená",J153,0)</f>
        <v>0</v>
      </c>
      <c r="BG153" s="249">
        <f>IF(N153="zákl. přenesená",J153,0)</f>
        <v>0</v>
      </c>
      <c r="BH153" s="249">
        <f>IF(N153="sníž. přenesená",J153,0)</f>
        <v>0</v>
      </c>
      <c r="BI153" s="249">
        <f>IF(N153="nulová",J153,0)</f>
        <v>0</v>
      </c>
      <c r="BJ153" s="16" t="s">
        <v>89</v>
      </c>
      <c r="BK153" s="249">
        <f>ROUND(I153*H153,2)</f>
        <v>0</v>
      </c>
      <c r="BL153" s="16" t="s">
        <v>165</v>
      </c>
      <c r="BM153" s="248" t="s">
        <v>1590</v>
      </c>
    </row>
    <row r="154" s="2" customFormat="1" ht="16.5" customHeight="1">
      <c r="A154" s="38"/>
      <c r="B154" s="39"/>
      <c r="C154" s="236" t="s">
        <v>351</v>
      </c>
      <c r="D154" s="236" t="s">
        <v>161</v>
      </c>
      <c r="E154" s="237" t="s">
        <v>1591</v>
      </c>
      <c r="F154" s="238" t="s">
        <v>1592</v>
      </c>
      <c r="G154" s="239" t="s">
        <v>230</v>
      </c>
      <c r="H154" s="240">
        <v>75</v>
      </c>
      <c r="I154" s="241"/>
      <c r="J154" s="242">
        <f>ROUND(I154*H154,2)</f>
        <v>0</v>
      </c>
      <c r="K154" s="243"/>
      <c r="L154" s="44"/>
      <c r="M154" s="244" t="s">
        <v>1</v>
      </c>
      <c r="N154" s="245" t="s">
        <v>46</v>
      </c>
      <c r="O154" s="91"/>
      <c r="P154" s="246">
        <f>O154*H154</f>
        <v>0</v>
      </c>
      <c r="Q154" s="246">
        <v>0</v>
      </c>
      <c r="R154" s="246">
        <f>Q154*H154</f>
        <v>0</v>
      </c>
      <c r="S154" s="246">
        <v>0</v>
      </c>
      <c r="T154" s="247">
        <f>S154*H154</f>
        <v>0</v>
      </c>
      <c r="U154" s="38"/>
      <c r="V154" s="38"/>
      <c r="W154" s="38"/>
      <c r="X154" s="38"/>
      <c r="Y154" s="38"/>
      <c r="Z154" s="38"/>
      <c r="AA154" s="38"/>
      <c r="AB154" s="38"/>
      <c r="AC154" s="38"/>
      <c r="AD154" s="38"/>
      <c r="AE154" s="38"/>
      <c r="AR154" s="248" t="s">
        <v>165</v>
      </c>
      <c r="AT154" s="248" t="s">
        <v>161</v>
      </c>
      <c r="AU154" s="248" t="s">
        <v>89</v>
      </c>
      <c r="AY154" s="16" t="s">
        <v>159</v>
      </c>
      <c r="BE154" s="249">
        <f>IF(N154="základní",J154,0)</f>
        <v>0</v>
      </c>
      <c r="BF154" s="249">
        <f>IF(N154="snížená",J154,0)</f>
        <v>0</v>
      </c>
      <c r="BG154" s="249">
        <f>IF(N154="zákl. přenesená",J154,0)</f>
        <v>0</v>
      </c>
      <c r="BH154" s="249">
        <f>IF(N154="sníž. přenesená",J154,0)</f>
        <v>0</v>
      </c>
      <c r="BI154" s="249">
        <f>IF(N154="nulová",J154,0)</f>
        <v>0</v>
      </c>
      <c r="BJ154" s="16" t="s">
        <v>89</v>
      </c>
      <c r="BK154" s="249">
        <f>ROUND(I154*H154,2)</f>
        <v>0</v>
      </c>
      <c r="BL154" s="16" t="s">
        <v>165</v>
      </c>
      <c r="BM154" s="248" t="s">
        <v>1593</v>
      </c>
    </row>
    <row r="155" s="2" customFormat="1" ht="16.5" customHeight="1">
      <c r="A155" s="38"/>
      <c r="B155" s="39"/>
      <c r="C155" s="236" t="s">
        <v>356</v>
      </c>
      <c r="D155" s="236" t="s">
        <v>161</v>
      </c>
      <c r="E155" s="237" t="s">
        <v>1594</v>
      </c>
      <c r="F155" s="238" t="s">
        <v>1595</v>
      </c>
      <c r="G155" s="239" t="s">
        <v>230</v>
      </c>
      <c r="H155" s="240">
        <v>75</v>
      </c>
      <c r="I155" s="241"/>
      <c r="J155" s="242">
        <f>ROUND(I155*H155,2)</f>
        <v>0</v>
      </c>
      <c r="K155" s="243"/>
      <c r="L155" s="44"/>
      <c r="M155" s="244" t="s">
        <v>1</v>
      </c>
      <c r="N155" s="245" t="s">
        <v>46</v>
      </c>
      <c r="O155" s="91"/>
      <c r="P155" s="246">
        <f>O155*H155</f>
        <v>0</v>
      </c>
      <c r="Q155" s="246">
        <v>0</v>
      </c>
      <c r="R155" s="246">
        <f>Q155*H155</f>
        <v>0</v>
      </c>
      <c r="S155" s="246">
        <v>0</v>
      </c>
      <c r="T155" s="247">
        <f>S155*H155</f>
        <v>0</v>
      </c>
      <c r="U155" s="38"/>
      <c r="V155" s="38"/>
      <c r="W155" s="38"/>
      <c r="X155" s="38"/>
      <c r="Y155" s="38"/>
      <c r="Z155" s="38"/>
      <c r="AA155" s="38"/>
      <c r="AB155" s="38"/>
      <c r="AC155" s="38"/>
      <c r="AD155" s="38"/>
      <c r="AE155" s="38"/>
      <c r="AR155" s="248" t="s">
        <v>165</v>
      </c>
      <c r="AT155" s="248" t="s">
        <v>161</v>
      </c>
      <c r="AU155" s="248" t="s">
        <v>89</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1596</v>
      </c>
    </row>
    <row r="156" s="2" customFormat="1" ht="16.5" customHeight="1">
      <c r="A156" s="38"/>
      <c r="B156" s="39"/>
      <c r="C156" s="236" t="s">
        <v>360</v>
      </c>
      <c r="D156" s="236" t="s">
        <v>161</v>
      </c>
      <c r="E156" s="237" t="s">
        <v>1488</v>
      </c>
      <c r="F156" s="238" t="s">
        <v>1489</v>
      </c>
      <c r="G156" s="239" t="s">
        <v>230</v>
      </c>
      <c r="H156" s="240">
        <v>110</v>
      </c>
      <c r="I156" s="241"/>
      <c r="J156" s="242">
        <f>ROUND(I156*H156,2)</f>
        <v>0</v>
      </c>
      <c r="K156" s="243"/>
      <c r="L156" s="44"/>
      <c r="M156" s="244" t="s">
        <v>1</v>
      </c>
      <c r="N156" s="245" t="s">
        <v>46</v>
      </c>
      <c r="O156" s="91"/>
      <c r="P156" s="246">
        <f>O156*H156</f>
        <v>0</v>
      </c>
      <c r="Q156" s="246">
        <v>0</v>
      </c>
      <c r="R156" s="246">
        <f>Q156*H156</f>
        <v>0</v>
      </c>
      <c r="S156" s="246">
        <v>0</v>
      </c>
      <c r="T156" s="247">
        <f>S156*H156</f>
        <v>0</v>
      </c>
      <c r="U156" s="38"/>
      <c r="V156" s="38"/>
      <c r="W156" s="38"/>
      <c r="X156" s="38"/>
      <c r="Y156" s="38"/>
      <c r="Z156" s="38"/>
      <c r="AA156" s="38"/>
      <c r="AB156" s="38"/>
      <c r="AC156" s="38"/>
      <c r="AD156" s="38"/>
      <c r="AE156" s="38"/>
      <c r="AR156" s="248" t="s">
        <v>165</v>
      </c>
      <c r="AT156" s="248" t="s">
        <v>161</v>
      </c>
      <c r="AU156" s="248" t="s">
        <v>89</v>
      </c>
      <c r="AY156" s="16" t="s">
        <v>159</v>
      </c>
      <c r="BE156" s="249">
        <f>IF(N156="základní",J156,0)</f>
        <v>0</v>
      </c>
      <c r="BF156" s="249">
        <f>IF(N156="snížená",J156,0)</f>
        <v>0</v>
      </c>
      <c r="BG156" s="249">
        <f>IF(N156="zákl. přenesená",J156,0)</f>
        <v>0</v>
      </c>
      <c r="BH156" s="249">
        <f>IF(N156="sníž. přenesená",J156,0)</f>
        <v>0</v>
      </c>
      <c r="BI156" s="249">
        <f>IF(N156="nulová",J156,0)</f>
        <v>0</v>
      </c>
      <c r="BJ156" s="16" t="s">
        <v>89</v>
      </c>
      <c r="BK156" s="249">
        <f>ROUND(I156*H156,2)</f>
        <v>0</v>
      </c>
      <c r="BL156" s="16" t="s">
        <v>165</v>
      </c>
      <c r="BM156" s="248" t="s">
        <v>1597</v>
      </c>
    </row>
    <row r="157" s="2" customFormat="1" ht="16.5" customHeight="1">
      <c r="A157" s="38"/>
      <c r="B157" s="39"/>
      <c r="C157" s="236" t="s">
        <v>366</v>
      </c>
      <c r="D157" s="236" t="s">
        <v>161</v>
      </c>
      <c r="E157" s="237" t="s">
        <v>1598</v>
      </c>
      <c r="F157" s="238" t="s">
        <v>1599</v>
      </c>
      <c r="G157" s="239" t="s">
        <v>1014</v>
      </c>
      <c r="H157" s="240">
        <v>20</v>
      </c>
      <c r="I157" s="241"/>
      <c r="J157" s="242">
        <f>ROUND(I157*H157,2)</f>
        <v>0</v>
      </c>
      <c r="K157" s="243"/>
      <c r="L157" s="44"/>
      <c r="M157" s="244" t="s">
        <v>1</v>
      </c>
      <c r="N157" s="245" t="s">
        <v>46</v>
      </c>
      <c r="O157" s="91"/>
      <c r="P157" s="246">
        <f>O157*H157</f>
        <v>0</v>
      </c>
      <c r="Q157" s="246">
        <v>0</v>
      </c>
      <c r="R157" s="246">
        <f>Q157*H157</f>
        <v>0</v>
      </c>
      <c r="S157" s="246">
        <v>0</v>
      </c>
      <c r="T157" s="247">
        <f>S157*H157</f>
        <v>0</v>
      </c>
      <c r="U157" s="38"/>
      <c r="V157" s="38"/>
      <c r="W157" s="38"/>
      <c r="X157" s="38"/>
      <c r="Y157" s="38"/>
      <c r="Z157" s="38"/>
      <c r="AA157" s="38"/>
      <c r="AB157" s="38"/>
      <c r="AC157" s="38"/>
      <c r="AD157" s="38"/>
      <c r="AE157" s="38"/>
      <c r="AR157" s="248" t="s">
        <v>165</v>
      </c>
      <c r="AT157" s="248" t="s">
        <v>161</v>
      </c>
      <c r="AU157" s="248" t="s">
        <v>89</v>
      </c>
      <c r="AY157" s="16" t="s">
        <v>159</v>
      </c>
      <c r="BE157" s="249">
        <f>IF(N157="základní",J157,0)</f>
        <v>0</v>
      </c>
      <c r="BF157" s="249">
        <f>IF(N157="snížená",J157,0)</f>
        <v>0</v>
      </c>
      <c r="BG157" s="249">
        <f>IF(N157="zákl. přenesená",J157,0)</f>
        <v>0</v>
      </c>
      <c r="BH157" s="249">
        <f>IF(N157="sníž. přenesená",J157,0)</f>
        <v>0</v>
      </c>
      <c r="BI157" s="249">
        <f>IF(N157="nulová",J157,0)</f>
        <v>0</v>
      </c>
      <c r="BJ157" s="16" t="s">
        <v>89</v>
      </c>
      <c r="BK157" s="249">
        <f>ROUND(I157*H157,2)</f>
        <v>0</v>
      </c>
      <c r="BL157" s="16" t="s">
        <v>165</v>
      </c>
      <c r="BM157" s="248" t="s">
        <v>1600</v>
      </c>
    </row>
    <row r="158" s="2" customFormat="1" ht="16.5" customHeight="1">
      <c r="A158" s="38"/>
      <c r="B158" s="39"/>
      <c r="C158" s="236" t="s">
        <v>372</v>
      </c>
      <c r="D158" s="236" t="s">
        <v>161</v>
      </c>
      <c r="E158" s="237" t="s">
        <v>1601</v>
      </c>
      <c r="F158" s="238" t="s">
        <v>1602</v>
      </c>
      <c r="G158" s="239" t="s">
        <v>1014</v>
      </c>
      <c r="H158" s="240">
        <v>2</v>
      </c>
      <c r="I158" s="241"/>
      <c r="J158" s="242">
        <f>ROUND(I158*H158,2)</f>
        <v>0</v>
      </c>
      <c r="K158" s="243"/>
      <c r="L158" s="44"/>
      <c r="M158" s="244" t="s">
        <v>1</v>
      </c>
      <c r="N158" s="245" t="s">
        <v>46</v>
      </c>
      <c r="O158" s="91"/>
      <c r="P158" s="246">
        <f>O158*H158</f>
        <v>0</v>
      </c>
      <c r="Q158" s="246">
        <v>0</v>
      </c>
      <c r="R158" s="246">
        <f>Q158*H158</f>
        <v>0</v>
      </c>
      <c r="S158" s="246">
        <v>0</v>
      </c>
      <c r="T158" s="247">
        <f>S158*H158</f>
        <v>0</v>
      </c>
      <c r="U158" s="38"/>
      <c r="V158" s="38"/>
      <c r="W158" s="38"/>
      <c r="X158" s="38"/>
      <c r="Y158" s="38"/>
      <c r="Z158" s="38"/>
      <c r="AA158" s="38"/>
      <c r="AB158" s="38"/>
      <c r="AC158" s="38"/>
      <c r="AD158" s="38"/>
      <c r="AE158" s="38"/>
      <c r="AR158" s="248" t="s">
        <v>165</v>
      </c>
      <c r="AT158" s="248" t="s">
        <v>161</v>
      </c>
      <c r="AU158" s="248" t="s">
        <v>89</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1603</v>
      </c>
    </row>
    <row r="159" s="2" customFormat="1" ht="16.5" customHeight="1">
      <c r="A159" s="38"/>
      <c r="B159" s="39"/>
      <c r="C159" s="236" t="s">
        <v>378</v>
      </c>
      <c r="D159" s="236" t="s">
        <v>161</v>
      </c>
      <c r="E159" s="237" t="s">
        <v>1604</v>
      </c>
      <c r="F159" s="238" t="s">
        <v>1605</v>
      </c>
      <c r="G159" s="239" t="s">
        <v>1014</v>
      </c>
      <c r="H159" s="240">
        <v>29</v>
      </c>
      <c r="I159" s="241"/>
      <c r="J159" s="242">
        <f>ROUND(I159*H159,2)</f>
        <v>0</v>
      </c>
      <c r="K159" s="243"/>
      <c r="L159" s="44"/>
      <c r="M159" s="244" t="s">
        <v>1</v>
      </c>
      <c r="N159" s="245" t="s">
        <v>46</v>
      </c>
      <c r="O159" s="91"/>
      <c r="P159" s="246">
        <f>O159*H159</f>
        <v>0</v>
      </c>
      <c r="Q159" s="246">
        <v>0</v>
      </c>
      <c r="R159" s="246">
        <f>Q159*H159</f>
        <v>0</v>
      </c>
      <c r="S159" s="246">
        <v>0</v>
      </c>
      <c r="T159" s="247">
        <f>S159*H159</f>
        <v>0</v>
      </c>
      <c r="U159" s="38"/>
      <c r="V159" s="38"/>
      <c r="W159" s="38"/>
      <c r="X159" s="38"/>
      <c r="Y159" s="38"/>
      <c r="Z159" s="38"/>
      <c r="AA159" s="38"/>
      <c r="AB159" s="38"/>
      <c r="AC159" s="38"/>
      <c r="AD159" s="38"/>
      <c r="AE159" s="38"/>
      <c r="AR159" s="248" t="s">
        <v>165</v>
      </c>
      <c r="AT159" s="248" t="s">
        <v>161</v>
      </c>
      <c r="AU159" s="248" t="s">
        <v>89</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1606</v>
      </c>
    </row>
    <row r="160" s="2" customFormat="1" ht="16.5" customHeight="1">
      <c r="A160" s="38"/>
      <c r="B160" s="39"/>
      <c r="C160" s="236" t="s">
        <v>29</v>
      </c>
      <c r="D160" s="236" t="s">
        <v>161</v>
      </c>
      <c r="E160" s="237" t="s">
        <v>1607</v>
      </c>
      <c r="F160" s="238" t="s">
        <v>1608</v>
      </c>
      <c r="G160" s="239" t="s">
        <v>1014</v>
      </c>
      <c r="H160" s="240">
        <v>1</v>
      </c>
      <c r="I160" s="241"/>
      <c r="J160" s="242">
        <f>ROUND(I160*H160,2)</f>
        <v>0</v>
      </c>
      <c r="K160" s="243"/>
      <c r="L160" s="44"/>
      <c r="M160" s="244" t="s">
        <v>1</v>
      </c>
      <c r="N160" s="245" t="s">
        <v>46</v>
      </c>
      <c r="O160" s="91"/>
      <c r="P160" s="246">
        <f>O160*H160</f>
        <v>0</v>
      </c>
      <c r="Q160" s="246">
        <v>0</v>
      </c>
      <c r="R160" s="246">
        <f>Q160*H160</f>
        <v>0</v>
      </c>
      <c r="S160" s="246">
        <v>0</v>
      </c>
      <c r="T160" s="247">
        <f>S160*H160</f>
        <v>0</v>
      </c>
      <c r="U160" s="38"/>
      <c r="V160" s="38"/>
      <c r="W160" s="38"/>
      <c r="X160" s="38"/>
      <c r="Y160" s="38"/>
      <c r="Z160" s="38"/>
      <c r="AA160" s="38"/>
      <c r="AB160" s="38"/>
      <c r="AC160" s="38"/>
      <c r="AD160" s="38"/>
      <c r="AE160" s="38"/>
      <c r="AR160" s="248" t="s">
        <v>165</v>
      </c>
      <c r="AT160" s="248" t="s">
        <v>161</v>
      </c>
      <c r="AU160" s="248" t="s">
        <v>89</v>
      </c>
      <c r="AY160" s="16" t="s">
        <v>159</v>
      </c>
      <c r="BE160" s="249">
        <f>IF(N160="základní",J160,0)</f>
        <v>0</v>
      </c>
      <c r="BF160" s="249">
        <f>IF(N160="snížená",J160,0)</f>
        <v>0</v>
      </c>
      <c r="BG160" s="249">
        <f>IF(N160="zákl. přenesená",J160,0)</f>
        <v>0</v>
      </c>
      <c r="BH160" s="249">
        <f>IF(N160="sníž. přenesená",J160,0)</f>
        <v>0</v>
      </c>
      <c r="BI160" s="249">
        <f>IF(N160="nulová",J160,0)</f>
        <v>0</v>
      </c>
      <c r="BJ160" s="16" t="s">
        <v>89</v>
      </c>
      <c r="BK160" s="249">
        <f>ROUND(I160*H160,2)</f>
        <v>0</v>
      </c>
      <c r="BL160" s="16" t="s">
        <v>165</v>
      </c>
      <c r="BM160" s="248" t="s">
        <v>1609</v>
      </c>
    </row>
    <row r="161" s="2" customFormat="1" ht="16.5" customHeight="1">
      <c r="A161" s="38"/>
      <c r="B161" s="39"/>
      <c r="C161" s="236" t="s">
        <v>387</v>
      </c>
      <c r="D161" s="236" t="s">
        <v>161</v>
      </c>
      <c r="E161" s="237" t="s">
        <v>1610</v>
      </c>
      <c r="F161" s="238" t="s">
        <v>1611</v>
      </c>
      <c r="G161" s="239" t="s">
        <v>1014</v>
      </c>
      <c r="H161" s="240">
        <v>1</v>
      </c>
      <c r="I161" s="241"/>
      <c r="J161" s="242">
        <f>ROUND(I161*H161,2)</f>
        <v>0</v>
      </c>
      <c r="K161" s="243"/>
      <c r="L161" s="44"/>
      <c r="M161" s="244" t="s">
        <v>1</v>
      </c>
      <c r="N161" s="245" t="s">
        <v>46</v>
      </c>
      <c r="O161" s="91"/>
      <c r="P161" s="246">
        <f>O161*H161</f>
        <v>0</v>
      </c>
      <c r="Q161" s="246">
        <v>0</v>
      </c>
      <c r="R161" s="246">
        <f>Q161*H161</f>
        <v>0</v>
      </c>
      <c r="S161" s="246">
        <v>0</v>
      </c>
      <c r="T161" s="247">
        <f>S161*H161</f>
        <v>0</v>
      </c>
      <c r="U161" s="38"/>
      <c r="V161" s="38"/>
      <c r="W161" s="38"/>
      <c r="X161" s="38"/>
      <c r="Y161" s="38"/>
      <c r="Z161" s="38"/>
      <c r="AA161" s="38"/>
      <c r="AB161" s="38"/>
      <c r="AC161" s="38"/>
      <c r="AD161" s="38"/>
      <c r="AE161" s="38"/>
      <c r="AR161" s="248" t="s">
        <v>165</v>
      </c>
      <c r="AT161" s="248" t="s">
        <v>161</v>
      </c>
      <c r="AU161" s="248" t="s">
        <v>89</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1612</v>
      </c>
    </row>
    <row r="162" s="2" customFormat="1" ht="16.5" customHeight="1">
      <c r="A162" s="38"/>
      <c r="B162" s="39"/>
      <c r="C162" s="236" t="s">
        <v>391</v>
      </c>
      <c r="D162" s="236" t="s">
        <v>161</v>
      </c>
      <c r="E162" s="237" t="s">
        <v>1613</v>
      </c>
      <c r="F162" s="238" t="s">
        <v>1614</v>
      </c>
      <c r="G162" s="239" t="s">
        <v>1014</v>
      </c>
      <c r="H162" s="240">
        <v>1</v>
      </c>
      <c r="I162" s="241"/>
      <c r="J162" s="242">
        <f>ROUND(I162*H162,2)</f>
        <v>0</v>
      </c>
      <c r="K162" s="243"/>
      <c r="L162" s="44"/>
      <c r="M162" s="244" t="s">
        <v>1</v>
      </c>
      <c r="N162" s="245" t="s">
        <v>46</v>
      </c>
      <c r="O162" s="91"/>
      <c r="P162" s="246">
        <f>O162*H162</f>
        <v>0</v>
      </c>
      <c r="Q162" s="246">
        <v>0</v>
      </c>
      <c r="R162" s="246">
        <f>Q162*H162</f>
        <v>0</v>
      </c>
      <c r="S162" s="246">
        <v>0</v>
      </c>
      <c r="T162" s="247">
        <f>S162*H162</f>
        <v>0</v>
      </c>
      <c r="U162" s="38"/>
      <c r="V162" s="38"/>
      <c r="W162" s="38"/>
      <c r="X162" s="38"/>
      <c r="Y162" s="38"/>
      <c r="Z162" s="38"/>
      <c r="AA162" s="38"/>
      <c r="AB162" s="38"/>
      <c r="AC162" s="38"/>
      <c r="AD162" s="38"/>
      <c r="AE162" s="38"/>
      <c r="AR162" s="248" t="s">
        <v>165</v>
      </c>
      <c r="AT162" s="248" t="s">
        <v>161</v>
      </c>
      <c r="AU162" s="248" t="s">
        <v>89</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1615</v>
      </c>
    </row>
    <row r="163" s="2" customFormat="1" ht="16.5" customHeight="1">
      <c r="A163" s="38"/>
      <c r="B163" s="39"/>
      <c r="C163" s="236" t="s">
        <v>232</v>
      </c>
      <c r="D163" s="236" t="s">
        <v>161</v>
      </c>
      <c r="E163" s="237" t="s">
        <v>1616</v>
      </c>
      <c r="F163" s="238" t="s">
        <v>1617</v>
      </c>
      <c r="G163" s="239" t="s">
        <v>1014</v>
      </c>
      <c r="H163" s="240">
        <v>2</v>
      </c>
      <c r="I163" s="241"/>
      <c r="J163" s="242">
        <f>ROUND(I163*H163,2)</f>
        <v>0</v>
      </c>
      <c r="K163" s="243"/>
      <c r="L163" s="44"/>
      <c r="M163" s="244" t="s">
        <v>1</v>
      </c>
      <c r="N163" s="245" t="s">
        <v>46</v>
      </c>
      <c r="O163" s="91"/>
      <c r="P163" s="246">
        <f>O163*H163</f>
        <v>0</v>
      </c>
      <c r="Q163" s="246">
        <v>0</v>
      </c>
      <c r="R163" s="246">
        <f>Q163*H163</f>
        <v>0</v>
      </c>
      <c r="S163" s="246">
        <v>0</v>
      </c>
      <c r="T163" s="247">
        <f>S163*H163</f>
        <v>0</v>
      </c>
      <c r="U163" s="38"/>
      <c r="V163" s="38"/>
      <c r="W163" s="38"/>
      <c r="X163" s="38"/>
      <c r="Y163" s="38"/>
      <c r="Z163" s="38"/>
      <c r="AA163" s="38"/>
      <c r="AB163" s="38"/>
      <c r="AC163" s="38"/>
      <c r="AD163" s="38"/>
      <c r="AE163" s="38"/>
      <c r="AR163" s="248" t="s">
        <v>165</v>
      </c>
      <c r="AT163" s="248" t="s">
        <v>161</v>
      </c>
      <c r="AU163" s="248" t="s">
        <v>89</v>
      </c>
      <c r="AY163" s="16" t="s">
        <v>159</v>
      </c>
      <c r="BE163" s="249">
        <f>IF(N163="základní",J163,0)</f>
        <v>0</v>
      </c>
      <c r="BF163" s="249">
        <f>IF(N163="snížená",J163,0)</f>
        <v>0</v>
      </c>
      <c r="BG163" s="249">
        <f>IF(N163="zákl. přenesená",J163,0)</f>
        <v>0</v>
      </c>
      <c r="BH163" s="249">
        <f>IF(N163="sníž. přenesená",J163,0)</f>
        <v>0</v>
      </c>
      <c r="BI163" s="249">
        <f>IF(N163="nulová",J163,0)</f>
        <v>0</v>
      </c>
      <c r="BJ163" s="16" t="s">
        <v>89</v>
      </c>
      <c r="BK163" s="249">
        <f>ROUND(I163*H163,2)</f>
        <v>0</v>
      </c>
      <c r="BL163" s="16" t="s">
        <v>165</v>
      </c>
      <c r="BM163" s="248" t="s">
        <v>1618</v>
      </c>
    </row>
    <row r="164" s="2" customFormat="1" ht="16.5" customHeight="1">
      <c r="A164" s="38"/>
      <c r="B164" s="39"/>
      <c r="C164" s="236" t="s">
        <v>400</v>
      </c>
      <c r="D164" s="236" t="s">
        <v>161</v>
      </c>
      <c r="E164" s="237" t="s">
        <v>1619</v>
      </c>
      <c r="F164" s="238" t="s">
        <v>1620</v>
      </c>
      <c r="G164" s="239" t="s">
        <v>1014</v>
      </c>
      <c r="H164" s="240">
        <v>2</v>
      </c>
      <c r="I164" s="241"/>
      <c r="J164" s="242">
        <f>ROUND(I164*H164,2)</f>
        <v>0</v>
      </c>
      <c r="K164" s="243"/>
      <c r="L164" s="44"/>
      <c r="M164" s="244" t="s">
        <v>1</v>
      </c>
      <c r="N164" s="245" t="s">
        <v>46</v>
      </c>
      <c r="O164" s="91"/>
      <c r="P164" s="246">
        <f>O164*H164</f>
        <v>0</v>
      </c>
      <c r="Q164" s="246">
        <v>0</v>
      </c>
      <c r="R164" s="246">
        <f>Q164*H164</f>
        <v>0</v>
      </c>
      <c r="S164" s="246">
        <v>0</v>
      </c>
      <c r="T164" s="247">
        <f>S164*H164</f>
        <v>0</v>
      </c>
      <c r="U164" s="38"/>
      <c r="V164" s="38"/>
      <c r="W164" s="38"/>
      <c r="X164" s="38"/>
      <c r="Y164" s="38"/>
      <c r="Z164" s="38"/>
      <c r="AA164" s="38"/>
      <c r="AB164" s="38"/>
      <c r="AC164" s="38"/>
      <c r="AD164" s="38"/>
      <c r="AE164" s="38"/>
      <c r="AR164" s="248" t="s">
        <v>165</v>
      </c>
      <c r="AT164" s="248" t="s">
        <v>161</v>
      </c>
      <c r="AU164" s="248" t="s">
        <v>89</v>
      </c>
      <c r="AY164" s="16" t="s">
        <v>159</v>
      </c>
      <c r="BE164" s="249">
        <f>IF(N164="základní",J164,0)</f>
        <v>0</v>
      </c>
      <c r="BF164" s="249">
        <f>IF(N164="snížená",J164,0)</f>
        <v>0</v>
      </c>
      <c r="BG164" s="249">
        <f>IF(N164="zákl. přenesená",J164,0)</f>
        <v>0</v>
      </c>
      <c r="BH164" s="249">
        <f>IF(N164="sníž. přenesená",J164,0)</f>
        <v>0</v>
      </c>
      <c r="BI164" s="249">
        <f>IF(N164="nulová",J164,0)</f>
        <v>0</v>
      </c>
      <c r="BJ164" s="16" t="s">
        <v>89</v>
      </c>
      <c r="BK164" s="249">
        <f>ROUND(I164*H164,2)</f>
        <v>0</v>
      </c>
      <c r="BL164" s="16" t="s">
        <v>165</v>
      </c>
      <c r="BM164" s="248" t="s">
        <v>1621</v>
      </c>
    </row>
    <row r="165" s="2" customFormat="1" ht="16.5" customHeight="1">
      <c r="A165" s="38"/>
      <c r="B165" s="39"/>
      <c r="C165" s="236" t="s">
        <v>405</v>
      </c>
      <c r="D165" s="236" t="s">
        <v>161</v>
      </c>
      <c r="E165" s="237" t="s">
        <v>1622</v>
      </c>
      <c r="F165" s="238" t="s">
        <v>1623</v>
      </c>
      <c r="G165" s="239" t="s">
        <v>1014</v>
      </c>
      <c r="H165" s="240">
        <v>2</v>
      </c>
      <c r="I165" s="241"/>
      <c r="J165" s="242">
        <f>ROUND(I165*H165,2)</f>
        <v>0</v>
      </c>
      <c r="K165" s="243"/>
      <c r="L165" s="44"/>
      <c r="M165" s="244" t="s">
        <v>1</v>
      </c>
      <c r="N165" s="245" t="s">
        <v>46</v>
      </c>
      <c r="O165" s="91"/>
      <c r="P165" s="246">
        <f>O165*H165</f>
        <v>0</v>
      </c>
      <c r="Q165" s="246">
        <v>0</v>
      </c>
      <c r="R165" s="246">
        <f>Q165*H165</f>
        <v>0</v>
      </c>
      <c r="S165" s="246">
        <v>0</v>
      </c>
      <c r="T165" s="247">
        <f>S165*H165</f>
        <v>0</v>
      </c>
      <c r="U165" s="38"/>
      <c r="V165" s="38"/>
      <c r="W165" s="38"/>
      <c r="X165" s="38"/>
      <c r="Y165" s="38"/>
      <c r="Z165" s="38"/>
      <c r="AA165" s="38"/>
      <c r="AB165" s="38"/>
      <c r="AC165" s="38"/>
      <c r="AD165" s="38"/>
      <c r="AE165" s="38"/>
      <c r="AR165" s="248" t="s">
        <v>165</v>
      </c>
      <c r="AT165" s="248" t="s">
        <v>161</v>
      </c>
      <c r="AU165" s="248" t="s">
        <v>89</v>
      </c>
      <c r="AY165" s="16" t="s">
        <v>159</v>
      </c>
      <c r="BE165" s="249">
        <f>IF(N165="základní",J165,0)</f>
        <v>0</v>
      </c>
      <c r="BF165" s="249">
        <f>IF(N165="snížená",J165,0)</f>
        <v>0</v>
      </c>
      <c r="BG165" s="249">
        <f>IF(N165="zákl. přenesená",J165,0)</f>
        <v>0</v>
      </c>
      <c r="BH165" s="249">
        <f>IF(N165="sníž. přenesená",J165,0)</f>
        <v>0</v>
      </c>
      <c r="BI165" s="249">
        <f>IF(N165="nulová",J165,0)</f>
        <v>0</v>
      </c>
      <c r="BJ165" s="16" t="s">
        <v>89</v>
      </c>
      <c r="BK165" s="249">
        <f>ROUND(I165*H165,2)</f>
        <v>0</v>
      </c>
      <c r="BL165" s="16" t="s">
        <v>165</v>
      </c>
      <c r="BM165" s="248" t="s">
        <v>1624</v>
      </c>
    </row>
    <row r="166" s="2" customFormat="1" ht="16.5" customHeight="1">
      <c r="A166" s="38"/>
      <c r="B166" s="39"/>
      <c r="C166" s="236" t="s">
        <v>410</v>
      </c>
      <c r="D166" s="236" t="s">
        <v>161</v>
      </c>
      <c r="E166" s="237" t="s">
        <v>1625</v>
      </c>
      <c r="F166" s="238" t="s">
        <v>1626</v>
      </c>
      <c r="G166" s="239" t="s">
        <v>1014</v>
      </c>
      <c r="H166" s="240">
        <v>2</v>
      </c>
      <c r="I166" s="241"/>
      <c r="J166" s="242">
        <f>ROUND(I166*H166,2)</f>
        <v>0</v>
      </c>
      <c r="K166" s="243"/>
      <c r="L166" s="44"/>
      <c r="M166" s="244" t="s">
        <v>1</v>
      </c>
      <c r="N166" s="245" t="s">
        <v>46</v>
      </c>
      <c r="O166" s="91"/>
      <c r="P166" s="246">
        <f>O166*H166</f>
        <v>0</v>
      </c>
      <c r="Q166" s="246">
        <v>0</v>
      </c>
      <c r="R166" s="246">
        <f>Q166*H166</f>
        <v>0</v>
      </c>
      <c r="S166" s="246">
        <v>0</v>
      </c>
      <c r="T166" s="247">
        <f>S166*H166</f>
        <v>0</v>
      </c>
      <c r="U166" s="38"/>
      <c r="V166" s="38"/>
      <c r="W166" s="38"/>
      <c r="X166" s="38"/>
      <c r="Y166" s="38"/>
      <c r="Z166" s="38"/>
      <c r="AA166" s="38"/>
      <c r="AB166" s="38"/>
      <c r="AC166" s="38"/>
      <c r="AD166" s="38"/>
      <c r="AE166" s="38"/>
      <c r="AR166" s="248" t="s">
        <v>165</v>
      </c>
      <c r="AT166" s="248" t="s">
        <v>161</v>
      </c>
      <c r="AU166" s="248" t="s">
        <v>89</v>
      </c>
      <c r="AY166" s="16" t="s">
        <v>159</v>
      </c>
      <c r="BE166" s="249">
        <f>IF(N166="základní",J166,0)</f>
        <v>0</v>
      </c>
      <c r="BF166" s="249">
        <f>IF(N166="snížená",J166,0)</f>
        <v>0</v>
      </c>
      <c r="BG166" s="249">
        <f>IF(N166="zákl. přenesená",J166,0)</f>
        <v>0</v>
      </c>
      <c r="BH166" s="249">
        <f>IF(N166="sníž. přenesená",J166,0)</f>
        <v>0</v>
      </c>
      <c r="BI166" s="249">
        <f>IF(N166="nulová",J166,0)</f>
        <v>0</v>
      </c>
      <c r="BJ166" s="16" t="s">
        <v>89</v>
      </c>
      <c r="BK166" s="249">
        <f>ROUND(I166*H166,2)</f>
        <v>0</v>
      </c>
      <c r="BL166" s="16" t="s">
        <v>165</v>
      </c>
      <c r="BM166" s="248" t="s">
        <v>1627</v>
      </c>
    </row>
    <row r="167" s="2" customFormat="1" ht="16.5" customHeight="1">
      <c r="A167" s="38"/>
      <c r="B167" s="39"/>
      <c r="C167" s="236" t="s">
        <v>414</v>
      </c>
      <c r="D167" s="236" t="s">
        <v>161</v>
      </c>
      <c r="E167" s="237" t="s">
        <v>1494</v>
      </c>
      <c r="F167" s="238" t="s">
        <v>1495</v>
      </c>
      <c r="G167" s="239" t="s">
        <v>1014</v>
      </c>
      <c r="H167" s="240">
        <v>1</v>
      </c>
      <c r="I167" s="241"/>
      <c r="J167" s="242">
        <f>ROUND(I167*H167,2)</f>
        <v>0</v>
      </c>
      <c r="K167" s="243"/>
      <c r="L167" s="44"/>
      <c r="M167" s="244" t="s">
        <v>1</v>
      </c>
      <c r="N167" s="245" t="s">
        <v>46</v>
      </c>
      <c r="O167" s="91"/>
      <c r="P167" s="246">
        <f>O167*H167</f>
        <v>0</v>
      </c>
      <c r="Q167" s="246">
        <v>0</v>
      </c>
      <c r="R167" s="246">
        <f>Q167*H167</f>
        <v>0</v>
      </c>
      <c r="S167" s="246">
        <v>0</v>
      </c>
      <c r="T167" s="247">
        <f>S167*H167</f>
        <v>0</v>
      </c>
      <c r="U167" s="38"/>
      <c r="V167" s="38"/>
      <c r="W167" s="38"/>
      <c r="X167" s="38"/>
      <c r="Y167" s="38"/>
      <c r="Z167" s="38"/>
      <c r="AA167" s="38"/>
      <c r="AB167" s="38"/>
      <c r="AC167" s="38"/>
      <c r="AD167" s="38"/>
      <c r="AE167" s="38"/>
      <c r="AR167" s="248" t="s">
        <v>165</v>
      </c>
      <c r="AT167" s="248" t="s">
        <v>161</v>
      </c>
      <c r="AU167" s="248" t="s">
        <v>89</v>
      </c>
      <c r="AY167" s="16" t="s">
        <v>159</v>
      </c>
      <c r="BE167" s="249">
        <f>IF(N167="základní",J167,0)</f>
        <v>0</v>
      </c>
      <c r="BF167" s="249">
        <f>IF(N167="snížená",J167,0)</f>
        <v>0</v>
      </c>
      <c r="BG167" s="249">
        <f>IF(N167="zákl. přenesená",J167,0)</f>
        <v>0</v>
      </c>
      <c r="BH167" s="249">
        <f>IF(N167="sníž. přenesená",J167,0)</f>
        <v>0</v>
      </c>
      <c r="BI167" s="249">
        <f>IF(N167="nulová",J167,0)</f>
        <v>0</v>
      </c>
      <c r="BJ167" s="16" t="s">
        <v>89</v>
      </c>
      <c r="BK167" s="249">
        <f>ROUND(I167*H167,2)</f>
        <v>0</v>
      </c>
      <c r="BL167" s="16" t="s">
        <v>165</v>
      </c>
      <c r="BM167" s="248" t="s">
        <v>1628</v>
      </c>
    </row>
    <row r="168" s="2" customFormat="1" ht="16.5" customHeight="1">
      <c r="A168" s="38"/>
      <c r="B168" s="39"/>
      <c r="C168" s="236" t="s">
        <v>421</v>
      </c>
      <c r="D168" s="236" t="s">
        <v>161</v>
      </c>
      <c r="E168" s="237" t="s">
        <v>1629</v>
      </c>
      <c r="F168" s="238" t="s">
        <v>1630</v>
      </c>
      <c r="G168" s="239" t="s">
        <v>1014</v>
      </c>
      <c r="H168" s="240">
        <v>1</v>
      </c>
      <c r="I168" s="241"/>
      <c r="J168" s="242">
        <f>ROUND(I168*H168,2)</f>
        <v>0</v>
      </c>
      <c r="K168" s="243"/>
      <c r="L168" s="44"/>
      <c r="M168" s="244" t="s">
        <v>1</v>
      </c>
      <c r="N168" s="245" t="s">
        <v>46</v>
      </c>
      <c r="O168" s="91"/>
      <c r="P168" s="246">
        <f>O168*H168</f>
        <v>0</v>
      </c>
      <c r="Q168" s="246">
        <v>0</v>
      </c>
      <c r="R168" s="246">
        <f>Q168*H168</f>
        <v>0</v>
      </c>
      <c r="S168" s="246">
        <v>0</v>
      </c>
      <c r="T168" s="247">
        <f>S168*H168</f>
        <v>0</v>
      </c>
      <c r="U168" s="38"/>
      <c r="V168" s="38"/>
      <c r="W168" s="38"/>
      <c r="X168" s="38"/>
      <c r="Y168" s="38"/>
      <c r="Z168" s="38"/>
      <c r="AA168" s="38"/>
      <c r="AB168" s="38"/>
      <c r="AC168" s="38"/>
      <c r="AD168" s="38"/>
      <c r="AE168" s="38"/>
      <c r="AR168" s="248" t="s">
        <v>165</v>
      </c>
      <c r="AT168" s="248" t="s">
        <v>161</v>
      </c>
      <c r="AU168" s="248" t="s">
        <v>89</v>
      </c>
      <c r="AY168" s="16" t="s">
        <v>159</v>
      </c>
      <c r="BE168" s="249">
        <f>IF(N168="základní",J168,0)</f>
        <v>0</v>
      </c>
      <c r="BF168" s="249">
        <f>IF(N168="snížená",J168,0)</f>
        <v>0</v>
      </c>
      <c r="BG168" s="249">
        <f>IF(N168="zákl. přenesená",J168,0)</f>
        <v>0</v>
      </c>
      <c r="BH168" s="249">
        <f>IF(N168="sníž. přenesená",J168,0)</f>
        <v>0</v>
      </c>
      <c r="BI168" s="249">
        <f>IF(N168="nulová",J168,0)</f>
        <v>0</v>
      </c>
      <c r="BJ168" s="16" t="s">
        <v>89</v>
      </c>
      <c r="BK168" s="249">
        <f>ROUND(I168*H168,2)</f>
        <v>0</v>
      </c>
      <c r="BL168" s="16" t="s">
        <v>165</v>
      </c>
      <c r="BM168" s="248" t="s">
        <v>1631</v>
      </c>
    </row>
    <row r="169" s="2" customFormat="1" ht="16.5" customHeight="1">
      <c r="A169" s="38"/>
      <c r="B169" s="39"/>
      <c r="C169" s="236" t="s">
        <v>426</v>
      </c>
      <c r="D169" s="236" t="s">
        <v>161</v>
      </c>
      <c r="E169" s="237" t="s">
        <v>1632</v>
      </c>
      <c r="F169" s="238" t="s">
        <v>1633</v>
      </c>
      <c r="G169" s="239" t="s">
        <v>1014</v>
      </c>
      <c r="H169" s="240">
        <v>4</v>
      </c>
      <c r="I169" s="241"/>
      <c r="J169" s="242">
        <f>ROUND(I169*H169,2)</f>
        <v>0</v>
      </c>
      <c r="K169" s="243"/>
      <c r="L169" s="44"/>
      <c r="M169" s="244" t="s">
        <v>1</v>
      </c>
      <c r="N169" s="245" t="s">
        <v>46</v>
      </c>
      <c r="O169" s="91"/>
      <c r="P169" s="246">
        <f>O169*H169</f>
        <v>0</v>
      </c>
      <c r="Q169" s="246">
        <v>0</v>
      </c>
      <c r="R169" s="246">
        <f>Q169*H169</f>
        <v>0</v>
      </c>
      <c r="S169" s="246">
        <v>0</v>
      </c>
      <c r="T169" s="247">
        <f>S169*H169</f>
        <v>0</v>
      </c>
      <c r="U169" s="38"/>
      <c r="V169" s="38"/>
      <c r="W169" s="38"/>
      <c r="X169" s="38"/>
      <c r="Y169" s="38"/>
      <c r="Z169" s="38"/>
      <c r="AA169" s="38"/>
      <c r="AB169" s="38"/>
      <c r="AC169" s="38"/>
      <c r="AD169" s="38"/>
      <c r="AE169" s="38"/>
      <c r="AR169" s="248" t="s">
        <v>165</v>
      </c>
      <c r="AT169" s="248" t="s">
        <v>161</v>
      </c>
      <c r="AU169" s="248" t="s">
        <v>89</v>
      </c>
      <c r="AY169" s="16" t="s">
        <v>159</v>
      </c>
      <c r="BE169" s="249">
        <f>IF(N169="základní",J169,0)</f>
        <v>0</v>
      </c>
      <c r="BF169" s="249">
        <f>IF(N169="snížená",J169,0)</f>
        <v>0</v>
      </c>
      <c r="BG169" s="249">
        <f>IF(N169="zákl. přenesená",J169,0)</f>
        <v>0</v>
      </c>
      <c r="BH169" s="249">
        <f>IF(N169="sníž. přenesená",J169,0)</f>
        <v>0</v>
      </c>
      <c r="BI169" s="249">
        <f>IF(N169="nulová",J169,0)</f>
        <v>0</v>
      </c>
      <c r="BJ169" s="16" t="s">
        <v>89</v>
      </c>
      <c r="BK169" s="249">
        <f>ROUND(I169*H169,2)</f>
        <v>0</v>
      </c>
      <c r="BL169" s="16" t="s">
        <v>165</v>
      </c>
      <c r="BM169" s="248" t="s">
        <v>1634</v>
      </c>
    </row>
    <row r="170" s="2" customFormat="1" ht="16.5" customHeight="1">
      <c r="A170" s="38"/>
      <c r="B170" s="39"/>
      <c r="C170" s="236" t="s">
        <v>431</v>
      </c>
      <c r="D170" s="236" t="s">
        <v>161</v>
      </c>
      <c r="E170" s="237" t="s">
        <v>1635</v>
      </c>
      <c r="F170" s="238" t="s">
        <v>1636</v>
      </c>
      <c r="G170" s="239" t="s">
        <v>1014</v>
      </c>
      <c r="H170" s="240">
        <v>1</v>
      </c>
      <c r="I170" s="241"/>
      <c r="J170" s="242">
        <f>ROUND(I170*H170,2)</f>
        <v>0</v>
      </c>
      <c r="K170" s="243"/>
      <c r="L170" s="44"/>
      <c r="M170" s="244" t="s">
        <v>1</v>
      </c>
      <c r="N170" s="245" t="s">
        <v>46</v>
      </c>
      <c r="O170" s="91"/>
      <c r="P170" s="246">
        <f>O170*H170</f>
        <v>0</v>
      </c>
      <c r="Q170" s="246">
        <v>0</v>
      </c>
      <c r="R170" s="246">
        <f>Q170*H170</f>
        <v>0</v>
      </c>
      <c r="S170" s="246">
        <v>0</v>
      </c>
      <c r="T170" s="247">
        <f>S170*H170</f>
        <v>0</v>
      </c>
      <c r="U170" s="38"/>
      <c r="V170" s="38"/>
      <c r="W170" s="38"/>
      <c r="X170" s="38"/>
      <c r="Y170" s="38"/>
      <c r="Z170" s="38"/>
      <c r="AA170" s="38"/>
      <c r="AB170" s="38"/>
      <c r="AC170" s="38"/>
      <c r="AD170" s="38"/>
      <c r="AE170" s="38"/>
      <c r="AR170" s="248" t="s">
        <v>165</v>
      </c>
      <c r="AT170" s="248" t="s">
        <v>161</v>
      </c>
      <c r="AU170" s="248" t="s">
        <v>89</v>
      </c>
      <c r="AY170" s="16" t="s">
        <v>159</v>
      </c>
      <c r="BE170" s="249">
        <f>IF(N170="základní",J170,0)</f>
        <v>0</v>
      </c>
      <c r="BF170" s="249">
        <f>IF(N170="snížená",J170,0)</f>
        <v>0</v>
      </c>
      <c r="BG170" s="249">
        <f>IF(N170="zákl. přenesená",J170,0)</f>
        <v>0</v>
      </c>
      <c r="BH170" s="249">
        <f>IF(N170="sníž. přenesená",J170,0)</f>
        <v>0</v>
      </c>
      <c r="BI170" s="249">
        <f>IF(N170="nulová",J170,0)</f>
        <v>0</v>
      </c>
      <c r="BJ170" s="16" t="s">
        <v>89</v>
      </c>
      <c r="BK170" s="249">
        <f>ROUND(I170*H170,2)</f>
        <v>0</v>
      </c>
      <c r="BL170" s="16" t="s">
        <v>165</v>
      </c>
      <c r="BM170" s="248" t="s">
        <v>1637</v>
      </c>
    </row>
    <row r="171" s="2" customFormat="1" ht="16.5" customHeight="1">
      <c r="A171" s="38"/>
      <c r="B171" s="39"/>
      <c r="C171" s="236" t="s">
        <v>436</v>
      </c>
      <c r="D171" s="236" t="s">
        <v>161</v>
      </c>
      <c r="E171" s="237" t="s">
        <v>1638</v>
      </c>
      <c r="F171" s="238" t="s">
        <v>1639</v>
      </c>
      <c r="G171" s="239" t="s">
        <v>1014</v>
      </c>
      <c r="H171" s="240">
        <v>1</v>
      </c>
      <c r="I171" s="241"/>
      <c r="J171" s="242">
        <f>ROUND(I171*H171,2)</f>
        <v>0</v>
      </c>
      <c r="K171" s="243"/>
      <c r="L171" s="44"/>
      <c r="M171" s="287" t="s">
        <v>1</v>
      </c>
      <c r="N171" s="288" t="s">
        <v>46</v>
      </c>
      <c r="O171" s="289"/>
      <c r="P171" s="290">
        <f>O171*H171</f>
        <v>0</v>
      </c>
      <c r="Q171" s="290">
        <v>0</v>
      </c>
      <c r="R171" s="290">
        <f>Q171*H171</f>
        <v>0</v>
      </c>
      <c r="S171" s="290">
        <v>0</v>
      </c>
      <c r="T171" s="291">
        <f>S171*H171</f>
        <v>0</v>
      </c>
      <c r="U171" s="38"/>
      <c r="V171" s="38"/>
      <c r="W171" s="38"/>
      <c r="X171" s="38"/>
      <c r="Y171" s="38"/>
      <c r="Z171" s="38"/>
      <c r="AA171" s="38"/>
      <c r="AB171" s="38"/>
      <c r="AC171" s="38"/>
      <c r="AD171" s="38"/>
      <c r="AE171" s="38"/>
      <c r="AR171" s="248" t="s">
        <v>165</v>
      </c>
      <c r="AT171" s="248" t="s">
        <v>161</v>
      </c>
      <c r="AU171" s="248" t="s">
        <v>89</v>
      </c>
      <c r="AY171" s="16" t="s">
        <v>159</v>
      </c>
      <c r="BE171" s="249">
        <f>IF(N171="základní",J171,0)</f>
        <v>0</v>
      </c>
      <c r="BF171" s="249">
        <f>IF(N171="snížená",J171,0)</f>
        <v>0</v>
      </c>
      <c r="BG171" s="249">
        <f>IF(N171="zákl. přenesená",J171,0)</f>
        <v>0</v>
      </c>
      <c r="BH171" s="249">
        <f>IF(N171="sníž. přenesená",J171,0)</f>
        <v>0</v>
      </c>
      <c r="BI171" s="249">
        <f>IF(N171="nulová",J171,0)</f>
        <v>0</v>
      </c>
      <c r="BJ171" s="16" t="s">
        <v>89</v>
      </c>
      <c r="BK171" s="249">
        <f>ROUND(I171*H171,2)</f>
        <v>0</v>
      </c>
      <c r="BL171" s="16" t="s">
        <v>165</v>
      </c>
      <c r="BM171" s="248" t="s">
        <v>1640</v>
      </c>
    </row>
    <row r="172" s="2" customFormat="1" ht="6.96" customHeight="1">
      <c r="A172" s="38"/>
      <c r="B172" s="66"/>
      <c r="C172" s="67"/>
      <c r="D172" s="67"/>
      <c r="E172" s="67"/>
      <c r="F172" s="67"/>
      <c r="G172" s="67"/>
      <c r="H172" s="67"/>
      <c r="I172" s="183"/>
      <c r="J172" s="67"/>
      <c r="K172" s="67"/>
      <c r="L172" s="44"/>
      <c r="M172" s="38"/>
      <c r="O172" s="38"/>
      <c r="P172" s="38"/>
      <c r="Q172" s="38"/>
      <c r="R172" s="38"/>
      <c r="S172" s="38"/>
      <c r="T172" s="38"/>
      <c r="U172" s="38"/>
      <c r="V172" s="38"/>
      <c r="W172" s="38"/>
      <c r="X172" s="38"/>
      <c r="Y172" s="38"/>
      <c r="Z172" s="38"/>
      <c r="AA172" s="38"/>
      <c r="AB172" s="38"/>
      <c r="AC172" s="38"/>
      <c r="AD172" s="38"/>
      <c r="AE172" s="38"/>
    </row>
  </sheetData>
  <sheetProtection sheet="1" autoFilter="0" formatColumns="0" formatRows="0" objects="1" scenarios="1" spinCount="100000" saltValue="eZiKISPmaVOMI8EBCdQcpMNrLaitiIC0qim7WTRbHNItWDUiDLQQ3z2HZPbia6HGevCMWiwLcqI/KolyvG2uOQ==" hashValue="kTz8hSxPEx1f/FudpO8cZY+nz0KqEYrd9KI/fSyOmj80mN2O4/Z+5bCTWxwN+cq0WKVi2RJw3M6SFyGlvZ4gnA==" algorithmName="SHA-512" password="CC35"/>
  <autoFilter ref="C116:K171"/>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6" t="s">
        <v>120</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1641</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37</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1642</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ROUND(J124,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ROUND((SUM(BE124:BE273)),  2)</f>
        <v>0</v>
      </c>
      <c r="G33" s="38"/>
      <c r="H33" s="38"/>
      <c r="I33" s="162">
        <v>0.20999999999999999</v>
      </c>
      <c r="J33" s="161">
        <f>ROUND(((SUM(BE124:BE273))*I33),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ROUND((SUM(BF124:BF273)),  2)</f>
        <v>0</v>
      </c>
      <c r="G34" s="38"/>
      <c r="H34" s="38"/>
      <c r="I34" s="162">
        <v>0.14999999999999999</v>
      </c>
      <c r="J34" s="161">
        <f>ROUND(((SUM(BF124:BF273))*I34),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ROUND((SUM(BG124:BG273)),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ROUND((SUM(BH124:BH273)),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ROUND((SUM(BI124:BI273)),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701 - SO 701 Přístřešek pro popelnice</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DSVA s.r.o.</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Ing. Čech</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J124</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1643</v>
      </c>
      <c r="E97" s="196"/>
      <c r="F97" s="196"/>
      <c r="G97" s="196"/>
      <c r="H97" s="196"/>
      <c r="I97" s="197"/>
      <c r="J97" s="198">
        <f>J125</f>
        <v>0</v>
      </c>
      <c r="K97" s="194"/>
      <c r="L97" s="199"/>
      <c r="S97" s="9"/>
      <c r="T97" s="9"/>
      <c r="U97" s="9"/>
      <c r="V97" s="9"/>
      <c r="W97" s="9"/>
      <c r="X97" s="9"/>
      <c r="Y97" s="9"/>
      <c r="Z97" s="9"/>
      <c r="AA97" s="9"/>
      <c r="AB97" s="9"/>
      <c r="AC97" s="9"/>
      <c r="AD97" s="9"/>
      <c r="AE97" s="9"/>
    </row>
    <row r="98" s="10" customFormat="1" ht="19.92" customHeight="1">
      <c r="A98" s="10"/>
      <c r="B98" s="200"/>
      <c r="C98" s="201"/>
      <c r="D98" s="202" t="s">
        <v>140</v>
      </c>
      <c r="E98" s="203"/>
      <c r="F98" s="203"/>
      <c r="G98" s="203"/>
      <c r="H98" s="203"/>
      <c r="I98" s="204"/>
      <c r="J98" s="205">
        <f>J126</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619</v>
      </c>
      <c r="E99" s="203"/>
      <c r="F99" s="203"/>
      <c r="G99" s="203"/>
      <c r="H99" s="203"/>
      <c r="I99" s="204"/>
      <c r="J99" s="205">
        <f>J134</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1644</v>
      </c>
      <c r="E100" s="203"/>
      <c r="F100" s="203"/>
      <c r="G100" s="203"/>
      <c r="H100" s="203"/>
      <c r="I100" s="204"/>
      <c r="J100" s="205">
        <f>J174</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1645</v>
      </c>
      <c r="E101" s="203"/>
      <c r="F101" s="203"/>
      <c r="G101" s="203"/>
      <c r="H101" s="203"/>
      <c r="I101" s="204"/>
      <c r="J101" s="205">
        <f>J179</f>
        <v>0</v>
      </c>
      <c r="K101" s="201"/>
      <c r="L101" s="206"/>
      <c r="S101" s="10"/>
      <c r="T101" s="10"/>
      <c r="U101" s="10"/>
      <c r="V101" s="10"/>
      <c r="W101" s="10"/>
      <c r="X101" s="10"/>
      <c r="Y101" s="10"/>
      <c r="Z101" s="10"/>
      <c r="AA101" s="10"/>
      <c r="AB101" s="10"/>
      <c r="AC101" s="10"/>
      <c r="AD101" s="10"/>
      <c r="AE101" s="10"/>
    </row>
    <row r="102" s="10" customFormat="1" ht="19.92" customHeight="1">
      <c r="A102" s="10"/>
      <c r="B102" s="200"/>
      <c r="C102" s="201"/>
      <c r="D102" s="202" t="s">
        <v>139</v>
      </c>
      <c r="E102" s="203"/>
      <c r="F102" s="203"/>
      <c r="G102" s="203"/>
      <c r="H102" s="203"/>
      <c r="I102" s="204"/>
      <c r="J102" s="205">
        <f>J230</f>
        <v>0</v>
      </c>
      <c r="K102" s="201"/>
      <c r="L102" s="206"/>
      <c r="S102" s="10"/>
      <c r="T102" s="10"/>
      <c r="U102" s="10"/>
      <c r="V102" s="10"/>
      <c r="W102" s="10"/>
      <c r="X102" s="10"/>
      <c r="Y102" s="10"/>
      <c r="Z102" s="10"/>
      <c r="AA102" s="10"/>
      <c r="AB102" s="10"/>
      <c r="AC102" s="10"/>
      <c r="AD102" s="10"/>
      <c r="AE102" s="10"/>
    </row>
    <row r="103" s="10" customFormat="1" ht="19.92" customHeight="1">
      <c r="A103" s="10"/>
      <c r="B103" s="200"/>
      <c r="C103" s="201"/>
      <c r="D103" s="202" t="s">
        <v>141</v>
      </c>
      <c r="E103" s="203"/>
      <c r="F103" s="203"/>
      <c r="G103" s="203"/>
      <c r="H103" s="203"/>
      <c r="I103" s="204"/>
      <c r="J103" s="205">
        <f>J239</f>
        <v>0</v>
      </c>
      <c r="K103" s="201"/>
      <c r="L103" s="206"/>
      <c r="S103" s="10"/>
      <c r="T103" s="10"/>
      <c r="U103" s="10"/>
      <c r="V103" s="10"/>
      <c r="W103" s="10"/>
      <c r="X103" s="10"/>
      <c r="Y103" s="10"/>
      <c r="Z103" s="10"/>
      <c r="AA103" s="10"/>
      <c r="AB103" s="10"/>
      <c r="AC103" s="10"/>
      <c r="AD103" s="10"/>
      <c r="AE103" s="10"/>
    </row>
    <row r="104" s="10" customFormat="1" ht="14.88" customHeight="1">
      <c r="A104" s="10"/>
      <c r="B104" s="200"/>
      <c r="C104" s="201"/>
      <c r="D104" s="202" t="s">
        <v>1646</v>
      </c>
      <c r="E104" s="203"/>
      <c r="F104" s="203"/>
      <c r="G104" s="203"/>
      <c r="H104" s="203"/>
      <c r="I104" s="204"/>
      <c r="J104" s="205">
        <f>J272</f>
        <v>0</v>
      </c>
      <c r="K104" s="201"/>
      <c r="L104" s="206"/>
      <c r="S104" s="10"/>
      <c r="T104" s="10"/>
      <c r="U104" s="10"/>
      <c r="V104" s="10"/>
      <c r="W104" s="10"/>
      <c r="X104" s="10"/>
      <c r="Y104" s="10"/>
      <c r="Z104" s="10"/>
      <c r="AA104" s="10"/>
      <c r="AB104" s="10"/>
      <c r="AC104" s="10"/>
      <c r="AD104" s="10"/>
      <c r="AE104" s="10"/>
    </row>
    <row r="105" s="2" customFormat="1" ht="21.84" customHeight="1">
      <c r="A105" s="38"/>
      <c r="B105" s="39"/>
      <c r="C105" s="40"/>
      <c r="D105" s="40"/>
      <c r="E105" s="40"/>
      <c r="F105" s="40"/>
      <c r="G105" s="40"/>
      <c r="H105" s="40"/>
      <c r="I105" s="144"/>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183"/>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186"/>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2" t="s">
        <v>144</v>
      </c>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1" t="s">
        <v>16</v>
      </c>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187" t="str">
        <f>E7</f>
        <v xml:space="preserve">822018  Odstavná a parkovací plocha u lékárny v Rotavě</v>
      </c>
      <c r="F114" s="31"/>
      <c r="G114" s="31"/>
      <c r="H114" s="31"/>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1" t="s">
        <v>128</v>
      </c>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E9</f>
        <v>SO 701 - SO 701 Přístřešek pro popelnice</v>
      </c>
      <c r="F116" s="40"/>
      <c r="G116" s="40"/>
      <c r="H116" s="40"/>
      <c r="I116" s="144"/>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1" t="s">
        <v>22</v>
      </c>
      <c r="D118" s="40"/>
      <c r="E118" s="40"/>
      <c r="F118" s="26" t="str">
        <f>F12</f>
        <v>Rotava</v>
      </c>
      <c r="G118" s="40"/>
      <c r="H118" s="40"/>
      <c r="I118" s="147" t="s">
        <v>24</v>
      </c>
      <c r="J118" s="79" t="str">
        <f>IF(J12="","",J12)</f>
        <v>30. 6. 2019</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1" t="s">
        <v>30</v>
      </c>
      <c r="D120" s="40"/>
      <c r="E120" s="40"/>
      <c r="F120" s="26" t="str">
        <f>E15</f>
        <v>Město Rotava</v>
      </c>
      <c r="G120" s="40"/>
      <c r="H120" s="40"/>
      <c r="I120" s="147" t="s">
        <v>36</v>
      </c>
      <c r="J120" s="36" t="str">
        <f>E21</f>
        <v>DSVA s.r.o.</v>
      </c>
      <c r="K120" s="40"/>
      <c r="L120" s="63"/>
      <c r="S120" s="38"/>
      <c r="T120" s="38"/>
      <c r="U120" s="38"/>
      <c r="V120" s="38"/>
      <c r="W120" s="38"/>
      <c r="X120" s="38"/>
      <c r="Y120" s="38"/>
      <c r="Z120" s="38"/>
      <c r="AA120" s="38"/>
      <c r="AB120" s="38"/>
      <c r="AC120" s="38"/>
      <c r="AD120" s="38"/>
      <c r="AE120" s="38"/>
    </row>
    <row r="121" s="2" customFormat="1" ht="15.15" customHeight="1">
      <c r="A121" s="38"/>
      <c r="B121" s="39"/>
      <c r="C121" s="31" t="s">
        <v>34</v>
      </c>
      <c r="D121" s="40"/>
      <c r="E121" s="40"/>
      <c r="F121" s="26" t="str">
        <f>IF(E18="","",E18)</f>
        <v>Vyplň údaj</v>
      </c>
      <c r="G121" s="40"/>
      <c r="H121" s="40"/>
      <c r="I121" s="147" t="s">
        <v>39</v>
      </c>
      <c r="J121" s="36" t="str">
        <f>E24</f>
        <v>Ing. Čech</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144"/>
      <c r="J122" s="40"/>
      <c r="K122" s="40"/>
      <c r="L122" s="63"/>
      <c r="S122" s="38"/>
      <c r="T122" s="38"/>
      <c r="U122" s="38"/>
      <c r="V122" s="38"/>
      <c r="W122" s="38"/>
      <c r="X122" s="38"/>
      <c r="Y122" s="38"/>
      <c r="Z122" s="38"/>
      <c r="AA122" s="38"/>
      <c r="AB122" s="38"/>
      <c r="AC122" s="38"/>
      <c r="AD122" s="38"/>
      <c r="AE122" s="38"/>
    </row>
    <row r="123" s="11" customFormat="1" ht="29.28" customHeight="1">
      <c r="A123" s="207"/>
      <c r="B123" s="208"/>
      <c r="C123" s="209" t="s">
        <v>145</v>
      </c>
      <c r="D123" s="210" t="s">
        <v>66</v>
      </c>
      <c r="E123" s="210" t="s">
        <v>62</v>
      </c>
      <c r="F123" s="210" t="s">
        <v>63</v>
      </c>
      <c r="G123" s="210" t="s">
        <v>146</v>
      </c>
      <c r="H123" s="210" t="s">
        <v>147</v>
      </c>
      <c r="I123" s="211" t="s">
        <v>148</v>
      </c>
      <c r="J123" s="212" t="s">
        <v>132</v>
      </c>
      <c r="K123" s="213" t="s">
        <v>149</v>
      </c>
      <c r="L123" s="214"/>
      <c r="M123" s="100" t="s">
        <v>1</v>
      </c>
      <c r="N123" s="101" t="s">
        <v>45</v>
      </c>
      <c r="O123" s="101" t="s">
        <v>150</v>
      </c>
      <c r="P123" s="101" t="s">
        <v>151</v>
      </c>
      <c r="Q123" s="101" t="s">
        <v>152</v>
      </c>
      <c r="R123" s="101" t="s">
        <v>153</v>
      </c>
      <c r="S123" s="101" t="s">
        <v>154</v>
      </c>
      <c r="T123" s="102" t="s">
        <v>155</v>
      </c>
      <c r="U123" s="207"/>
      <c r="V123" s="207"/>
      <c r="W123" s="207"/>
      <c r="X123" s="207"/>
      <c r="Y123" s="207"/>
      <c r="Z123" s="207"/>
      <c r="AA123" s="207"/>
      <c r="AB123" s="207"/>
      <c r="AC123" s="207"/>
      <c r="AD123" s="207"/>
      <c r="AE123" s="207"/>
    </row>
    <row r="124" s="2" customFormat="1" ht="22.8" customHeight="1">
      <c r="A124" s="38"/>
      <c r="B124" s="39"/>
      <c r="C124" s="107" t="s">
        <v>156</v>
      </c>
      <c r="D124" s="40"/>
      <c r="E124" s="40"/>
      <c r="F124" s="40"/>
      <c r="G124" s="40"/>
      <c r="H124" s="40"/>
      <c r="I124" s="144"/>
      <c r="J124" s="215">
        <f>BK124</f>
        <v>0</v>
      </c>
      <c r="K124" s="40"/>
      <c r="L124" s="44"/>
      <c r="M124" s="103"/>
      <c r="N124" s="216"/>
      <c r="O124" s="104"/>
      <c r="P124" s="217">
        <f>P125</f>
        <v>0</v>
      </c>
      <c r="Q124" s="104"/>
      <c r="R124" s="217">
        <f>R125</f>
        <v>164.49009178</v>
      </c>
      <c r="S124" s="104"/>
      <c r="T124" s="218">
        <f>T125</f>
        <v>0</v>
      </c>
      <c r="U124" s="38"/>
      <c r="V124" s="38"/>
      <c r="W124" s="38"/>
      <c r="X124" s="38"/>
      <c r="Y124" s="38"/>
      <c r="Z124" s="38"/>
      <c r="AA124" s="38"/>
      <c r="AB124" s="38"/>
      <c r="AC124" s="38"/>
      <c r="AD124" s="38"/>
      <c r="AE124" s="38"/>
      <c r="AT124" s="16" t="s">
        <v>80</v>
      </c>
      <c r="AU124" s="16" t="s">
        <v>134</v>
      </c>
      <c r="BK124" s="219">
        <f>BK125</f>
        <v>0</v>
      </c>
    </row>
    <row r="125" s="12" customFormat="1" ht="25.92" customHeight="1">
      <c r="A125" s="12"/>
      <c r="B125" s="220"/>
      <c r="C125" s="221"/>
      <c r="D125" s="222" t="s">
        <v>80</v>
      </c>
      <c r="E125" s="223" t="s">
        <v>176</v>
      </c>
      <c r="F125" s="223" t="s">
        <v>341</v>
      </c>
      <c r="G125" s="221"/>
      <c r="H125" s="221"/>
      <c r="I125" s="224"/>
      <c r="J125" s="225">
        <f>BK125</f>
        <v>0</v>
      </c>
      <c r="K125" s="221"/>
      <c r="L125" s="226"/>
      <c r="M125" s="227"/>
      <c r="N125" s="228"/>
      <c r="O125" s="228"/>
      <c r="P125" s="229">
        <f>P126+P134+P174+P179+P230+P239</f>
        <v>0</v>
      </c>
      <c r="Q125" s="228"/>
      <c r="R125" s="229">
        <f>R126+R134+R174+R179+R230+R239</f>
        <v>164.49009178</v>
      </c>
      <c r="S125" s="228"/>
      <c r="T125" s="230">
        <f>T126+T134+T174+T179+T230+T239</f>
        <v>0</v>
      </c>
      <c r="U125" s="12"/>
      <c r="V125" s="12"/>
      <c r="W125" s="12"/>
      <c r="X125" s="12"/>
      <c r="Y125" s="12"/>
      <c r="Z125" s="12"/>
      <c r="AA125" s="12"/>
      <c r="AB125" s="12"/>
      <c r="AC125" s="12"/>
      <c r="AD125" s="12"/>
      <c r="AE125" s="12"/>
      <c r="AR125" s="231" t="s">
        <v>89</v>
      </c>
      <c r="AT125" s="232" t="s">
        <v>80</v>
      </c>
      <c r="AU125" s="232" t="s">
        <v>81</v>
      </c>
      <c r="AY125" s="231" t="s">
        <v>159</v>
      </c>
      <c r="BK125" s="233">
        <f>BK126+BK134+BK174+BK179+BK230+BK239</f>
        <v>0</v>
      </c>
    </row>
    <row r="126" s="12" customFormat="1" ht="22.8" customHeight="1">
      <c r="A126" s="12"/>
      <c r="B126" s="220"/>
      <c r="C126" s="221"/>
      <c r="D126" s="222" t="s">
        <v>80</v>
      </c>
      <c r="E126" s="234" t="s">
        <v>186</v>
      </c>
      <c r="F126" s="234" t="s">
        <v>371</v>
      </c>
      <c r="G126" s="221"/>
      <c r="H126" s="221"/>
      <c r="I126" s="224"/>
      <c r="J126" s="235">
        <f>BK126</f>
        <v>0</v>
      </c>
      <c r="K126" s="221"/>
      <c r="L126" s="226"/>
      <c r="M126" s="227"/>
      <c r="N126" s="228"/>
      <c r="O126" s="228"/>
      <c r="P126" s="229">
        <f>SUM(P127:P133)</f>
        <v>0</v>
      </c>
      <c r="Q126" s="228"/>
      <c r="R126" s="229">
        <f>SUM(R127:R133)</f>
        <v>12.41859</v>
      </c>
      <c r="S126" s="228"/>
      <c r="T126" s="230">
        <f>SUM(T127:T133)</f>
        <v>0</v>
      </c>
      <c r="U126" s="12"/>
      <c r="V126" s="12"/>
      <c r="W126" s="12"/>
      <c r="X126" s="12"/>
      <c r="Y126" s="12"/>
      <c r="Z126" s="12"/>
      <c r="AA126" s="12"/>
      <c r="AB126" s="12"/>
      <c r="AC126" s="12"/>
      <c r="AD126" s="12"/>
      <c r="AE126" s="12"/>
      <c r="AR126" s="231" t="s">
        <v>89</v>
      </c>
      <c r="AT126" s="232" t="s">
        <v>80</v>
      </c>
      <c r="AU126" s="232" t="s">
        <v>89</v>
      </c>
      <c r="AY126" s="231" t="s">
        <v>159</v>
      </c>
      <c r="BK126" s="233">
        <f>SUM(BK127:BK133)</f>
        <v>0</v>
      </c>
    </row>
    <row r="127" s="2" customFormat="1" ht="21.75" customHeight="1">
      <c r="A127" s="38"/>
      <c r="B127" s="39"/>
      <c r="C127" s="236" t="s">
        <v>89</v>
      </c>
      <c r="D127" s="236" t="s">
        <v>161</v>
      </c>
      <c r="E127" s="237" t="s">
        <v>1647</v>
      </c>
      <c r="F127" s="238" t="s">
        <v>1648</v>
      </c>
      <c r="G127" s="239" t="s">
        <v>164</v>
      </c>
      <c r="H127" s="240">
        <v>57</v>
      </c>
      <c r="I127" s="241"/>
      <c r="J127" s="242">
        <f>ROUND(I127*H127,2)</f>
        <v>0</v>
      </c>
      <c r="K127" s="243"/>
      <c r="L127" s="44"/>
      <c r="M127" s="244" t="s">
        <v>1</v>
      </c>
      <c r="N127" s="245" t="s">
        <v>46</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165</v>
      </c>
      <c r="AT127" s="248" t="s">
        <v>161</v>
      </c>
      <c r="AU127" s="248" t="s">
        <v>21</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165</v>
      </c>
      <c r="BM127" s="248" t="s">
        <v>1649</v>
      </c>
    </row>
    <row r="128" s="2" customFormat="1" ht="21.75" customHeight="1">
      <c r="A128" s="38"/>
      <c r="B128" s="39"/>
      <c r="C128" s="236" t="s">
        <v>21</v>
      </c>
      <c r="D128" s="236" t="s">
        <v>161</v>
      </c>
      <c r="E128" s="237" t="s">
        <v>1650</v>
      </c>
      <c r="F128" s="238" t="s">
        <v>1651</v>
      </c>
      <c r="G128" s="239" t="s">
        <v>164</v>
      </c>
      <c r="H128" s="240">
        <v>57</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165</v>
      </c>
      <c r="AT128" s="248" t="s">
        <v>161</v>
      </c>
      <c r="AU128" s="248" t="s">
        <v>21</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1652</v>
      </c>
    </row>
    <row r="129" s="2" customFormat="1" ht="21.75" customHeight="1">
      <c r="A129" s="38"/>
      <c r="B129" s="39"/>
      <c r="C129" s="236" t="s">
        <v>176</v>
      </c>
      <c r="D129" s="236" t="s">
        <v>161</v>
      </c>
      <c r="E129" s="237" t="s">
        <v>1653</v>
      </c>
      <c r="F129" s="238" t="s">
        <v>1654</v>
      </c>
      <c r="G129" s="239" t="s">
        <v>164</v>
      </c>
      <c r="H129" s="240">
        <v>57</v>
      </c>
      <c r="I129" s="241"/>
      <c r="J129" s="242">
        <f>ROUND(I129*H129,2)</f>
        <v>0</v>
      </c>
      <c r="K129" s="243"/>
      <c r="L129" s="44"/>
      <c r="M129" s="244" t="s">
        <v>1</v>
      </c>
      <c r="N129" s="245" t="s">
        <v>46</v>
      </c>
      <c r="O129" s="91"/>
      <c r="P129" s="246">
        <f>O129*H129</f>
        <v>0</v>
      </c>
      <c r="Q129" s="246">
        <v>0</v>
      </c>
      <c r="R129" s="246">
        <f>Q129*H129</f>
        <v>0</v>
      </c>
      <c r="S129" s="246">
        <v>0</v>
      </c>
      <c r="T129" s="247">
        <f>S129*H129</f>
        <v>0</v>
      </c>
      <c r="U129" s="38"/>
      <c r="V129" s="38"/>
      <c r="W129" s="38"/>
      <c r="X129" s="38"/>
      <c r="Y129" s="38"/>
      <c r="Z129" s="38"/>
      <c r="AA129" s="38"/>
      <c r="AB129" s="38"/>
      <c r="AC129" s="38"/>
      <c r="AD129" s="38"/>
      <c r="AE129" s="38"/>
      <c r="AR129" s="248" t="s">
        <v>165</v>
      </c>
      <c r="AT129" s="248" t="s">
        <v>161</v>
      </c>
      <c r="AU129" s="248" t="s">
        <v>21</v>
      </c>
      <c r="AY129" s="16" t="s">
        <v>159</v>
      </c>
      <c r="BE129" s="249">
        <f>IF(N129="základní",J129,0)</f>
        <v>0</v>
      </c>
      <c r="BF129" s="249">
        <f>IF(N129="snížená",J129,0)</f>
        <v>0</v>
      </c>
      <c r="BG129" s="249">
        <f>IF(N129="zákl. přenesená",J129,0)</f>
        <v>0</v>
      </c>
      <c r="BH129" s="249">
        <f>IF(N129="sníž. přenesená",J129,0)</f>
        <v>0</v>
      </c>
      <c r="BI129" s="249">
        <f>IF(N129="nulová",J129,0)</f>
        <v>0</v>
      </c>
      <c r="BJ129" s="16" t="s">
        <v>89</v>
      </c>
      <c r="BK129" s="249">
        <f>ROUND(I129*H129,2)</f>
        <v>0</v>
      </c>
      <c r="BL129" s="16" t="s">
        <v>165</v>
      </c>
      <c r="BM129" s="248" t="s">
        <v>1655</v>
      </c>
    </row>
    <row r="130" s="2" customFormat="1" ht="21.75" customHeight="1">
      <c r="A130" s="38"/>
      <c r="B130" s="39"/>
      <c r="C130" s="236" t="s">
        <v>165</v>
      </c>
      <c r="D130" s="236" t="s">
        <v>161</v>
      </c>
      <c r="E130" s="237" t="s">
        <v>1656</v>
      </c>
      <c r="F130" s="238" t="s">
        <v>1657</v>
      </c>
      <c r="G130" s="239" t="s">
        <v>164</v>
      </c>
      <c r="H130" s="240">
        <v>57</v>
      </c>
      <c r="I130" s="241"/>
      <c r="J130" s="242">
        <f>ROUND(I130*H130,2)</f>
        <v>0</v>
      </c>
      <c r="K130" s="243"/>
      <c r="L130" s="44"/>
      <c r="M130" s="244" t="s">
        <v>1</v>
      </c>
      <c r="N130" s="245" t="s">
        <v>46</v>
      </c>
      <c r="O130" s="91"/>
      <c r="P130" s="246">
        <f>O130*H130</f>
        <v>0</v>
      </c>
      <c r="Q130" s="246">
        <v>0.084250000000000005</v>
      </c>
      <c r="R130" s="246">
        <f>Q130*H130</f>
        <v>4.8022499999999999</v>
      </c>
      <c r="S130" s="246">
        <v>0</v>
      </c>
      <c r="T130" s="247">
        <f>S130*H130</f>
        <v>0</v>
      </c>
      <c r="U130" s="38"/>
      <c r="V130" s="38"/>
      <c r="W130" s="38"/>
      <c r="X130" s="38"/>
      <c r="Y130" s="38"/>
      <c r="Z130" s="38"/>
      <c r="AA130" s="38"/>
      <c r="AB130" s="38"/>
      <c r="AC130" s="38"/>
      <c r="AD130" s="38"/>
      <c r="AE130" s="38"/>
      <c r="AR130" s="248" t="s">
        <v>165</v>
      </c>
      <c r="AT130" s="248" t="s">
        <v>161</v>
      </c>
      <c r="AU130" s="248" t="s">
        <v>21</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1658</v>
      </c>
    </row>
    <row r="131" s="2" customFormat="1" ht="16.5" customHeight="1">
      <c r="A131" s="38"/>
      <c r="B131" s="39"/>
      <c r="C131" s="276" t="s">
        <v>186</v>
      </c>
      <c r="D131" s="276" t="s">
        <v>289</v>
      </c>
      <c r="E131" s="277" t="s">
        <v>1659</v>
      </c>
      <c r="F131" s="278" t="s">
        <v>1660</v>
      </c>
      <c r="G131" s="279" t="s">
        <v>164</v>
      </c>
      <c r="H131" s="280">
        <v>58.140000000000001</v>
      </c>
      <c r="I131" s="281"/>
      <c r="J131" s="282">
        <f>ROUND(I131*H131,2)</f>
        <v>0</v>
      </c>
      <c r="K131" s="283"/>
      <c r="L131" s="284"/>
      <c r="M131" s="285" t="s">
        <v>1</v>
      </c>
      <c r="N131" s="286" t="s">
        <v>46</v>
      </c>
      <c r="O131" s="91"/>
      <c r="P131" s="246">
        <f>O131*H131</f>
        <v>0</v>
      </c>
      <c r="Q131" s="246">
        <v>0.13100000000000001</v>
      </c>
      <c r="R131" s="246">
        <f>Q131*H131</f>
        <v>7.6163400000000001</v>
      </c>
      <c r="S131" s="246">
        <v>0</v>
      </c>
      <c r="T131" s="247">
        <f>S131*H131</f>
        <v>0</v>
      </c>
      <c r="U131" s="38"/>
      <c r="V131" s="38"/>
      <c r="W131" s="38"/>
      <c r="X131" s="38"/>
      <c r="Y131" s="38"/>
      <c r="Z131" s="38"/>
      <c r="AA131" s="38"/>
      <c r="AB131" s="38"/>
      <c r="AC131" s="38"/>
      <c r="AD131" s="38"/>
      <c r="AE131" s="38"/>
      <c r="AR131" s="248" t="s">
        <v>203</v>
      </c>
      <c r="AT131" s="248" t="s">
        <v>289</v>
      </c>
      <c r="AU131" s="248" t="s">
        <v>21</v>
      </c>
      <c r="AY131" s="16" t="s">
        <v>159</v>
      </c>
      <c r="BE131" s="249">
        <f>IF(N131="základní",J131,0)</f>
        <v>0</v>
      </c>
      <c r="BF131" s="249">
        <f>IF(N131="snížená",J131,0)</f>
        <v>0</v>
      </c>
      <c r="BG131" s="249">
        <f>IF(N131="zákl. přenesená",J131,0)</f>
        <v>0</v>
      </c>
      <c r="BH131" s="249">
        <f>IF(N131="sníž. přenesená",J131,0)</f>
        <v>0</v>
      </c>
      <c r="BI131" s="249">
        <f>IF(N131="nulová",J131,0)</f>
        <v>0</v>
      </c>
      <c r="BJ131" s="16" t="s">
        <v>89</v>
      </c>
      <c r="BK131" s="249">
        <f>ROUND(I131*H131,2)</f>
        <v>0</v>
      </c>
      <c r="BL131" s="16" t="s">
        <v>165</v>
      </c>
      <c r="BM131" s="248" t="s">
        <v>1661</v>
      </c>
    </row>
    <row r="132" s="13" customFormat="1">
      <c r="A132" s="13"/>
      <c r="B132" s="254"/>
      <c r="C132" s="255"/>
      <c r="D132" s="250" t="s">
        <v>174</v>
      </c>
      <c r="E132" s="256" t="s">
        <v>1</v>
      </c>
      <c r="F132" s="257" t="s">
        <v>1662</v>
      </c>
      <c r="G132" s="255"/>
      <c r="H132" s="258">
        <v>58.140000000000001</v>
      </c>
      <c r="I132" s="259"/>
      <c r="J132" s="255"/>
      <c r="K132" s="255"/>
      <c r="L132" s="260"/>
      <c r="M132" s="261"/>
      <c r="N132" s="262"/>
      <c r="O132" s="262"/>
      <c r="P132" s="262"/>
      <c r="Q132" s="262"/>
      <c r="R132" s="262"/>
      <c r="S132" s="262"/>
      <c r="T132" s="263"/>
      <c r="U132" s="13"/>
      <c r="V132" s="13"/>
      <c r="W132" s="13"/>
      <c r="X132" s="13"/>
      <c r="Y132" s="13"/>
      <c r="Z132" s="13"/>
      <c r="AA132" s="13"/>
      <c r="AB132" s="13"/>
      <c r="AC132" s="13"/>
      <c r="AD132" s="13"/>
      <c r="AE132" s="13"/>
      <c r="AT132" s="264" t="s">
        <v>174</v>
      </c>
      <c r="AU132" s="264" t="s">
        <v>21</v>
      </c>
      <c r="AV132" s="13" t="s">
        <v>21</v>
      </c>
      <c r="AW132" s="13" t="s">
        <v>38</v>
      </c>
      <c r="AX132" s="13" t="s">
        <v>81</v>
      </c>
      <c r="AY132" s="264" t="s">
        <v>159</v>
      </c>
    </row>
    <row r="133" s="14" customFormat="1">
      <c r="A133" s="14"/>
      <c r="B133" s="265"/>
      <c r="C133" s="266"/>
      <c r="D133" s="250" t="s">
        <v>174</v>
      </c>
      <c r="E133" s="267" t="s">
        <v>1</v>
      </c>
      <c r="F133" s="268" t="s">
        <v>197</v>
      </c>
      <c r="G133" s="266"/>
      <c r="H133" s="269">
        <v>58.140000000000001</v>
      </c>
      <c r="I133" s="270"/>
      <c r="J133" s="266"/>
      <c r="K133" s="266"/>
      <c r="L133" s="271"/>
      <c r="M133" s="272"/>
      <c r="N133" s="273"/>
      <c r="O133" s="273"/>
      <c r="P133" s="273"/>
      <c r="Q133" s="273"/>
      <c r="R133" s="273"/>
      <c r="S133" s="273"/>
      <c r="T133" s="274"/>
      <c r="U133" s="14"/>
      <c r="V133" s="14"/>
      <c r="W133" s="14"/>
      <c r="X133" s="14"/>
      <c r="Y133" s="14"/>
      <c r="Z133" s="14"/>
      <c r="AA133" s="14"/>
      <c r="AB133" s="14"/>
      <c r="AC133" s="14"/>
      <c r="AD133" s="14"/>
      <c r="AE133" s="14"/>
      <c r="AT133" s="275" t="s">
        <v>174</v>
      </c>
      <c r="AU133" s="275" t="s">
        <v>21</v>
      </c>
      <c r="AV133" s="14" t="s">
        <v>165</v>
      </c>
      <c r="AW133" s="14" t="s">
        <v>38</v>
      </c>
      <c r="AX133" s="14" t="s">
        <v>89</v>
      </c>
      <c r="AY133" s="275" t="s">
        <v>159</v>
      </c>
    </row>
    <row r="134" s="12" customFormat="1" ht="22.8" customHeight="1">
      <c r="A134" s="12"/>
      <c r="B134" s="220"/>
      <c r="C134" s="221"/>
      <c r="D134" s="222" t="s">
        <v>80</v>
      </c>
      <c r="E134" s="234" t="s">
        <v>89</v>
      </c>
      <c r="F134" s="234" t="s">
        <v>621</v>
      </c>
      <c r="G134" s="221"/>
      <c r="H134" s="221"/>
      <c r="I134" s="224"/>
      <c r="J134" s="235">
        <f>BK134</f>
        <v>0</v>
      </c>
      <c r="K134" s="221"/>
      <c r="L134" s="226"/>
      <c r="M134" s="227"/>
      <c r="N134" s="228"/>
      <c r="O134" s="228"/>
      <c r="P134" s="229">
        <f>SUM(P135:P173)</f>
        <v>0</v>
      </c>
      <c r="Q134" s="228"/>
      <c r="R134" s="229">
        <f>SUM(R135:R173)</f>
        <v>14.3628</v>
      </c>
      <c r="S134" s="228"/>
      <c r="T134" s="230">
        <f>SUM(T135:T173)</f>
        <v>0</v>
      </c>
      <c r="U134" s="12"/>
      <c r="V134" s="12"/>
      <c r="W134" s="12"/>
      <c r="X134" s="12"/>
      <c r="Y134" s="12"/>
      <c r="Z134" s="12"/>
      <c r="AA134" s="12"/>
      <c r="AB134" s="12"/>
      <c r="AC134" s="12"/>
      <c r="AD134" s="12"/>
      <c r="AE134" s="12"/>
      <c r="AR134" s="231" t="s">
        <v>89</v>
      </c>
      <c r="AT134" s="232" t="s">
        <v>80</v>
      </c>
      <c r="AU134" s="232" t="s">
        <v>89</v>
      </c>
      <c r="AY134" s="231" t="s">
        <v>159</v>
      </c>
      <c r="BK134" s="233">
        <f>SUM(BK135:BK173)</f>
        <v>0</v>
      </c>
    </row>
    <row r="135" s="2" customFormat="1" ht="16.5" customHeight="1">
      <c r="A135" s="38"/>
      <c r="B135" s="39"/>
      <c r="C135" s="236" t="s">
        <v>191</v>
      </c>
      <c r="D135" s="236" t="s">
        <v>161</v>
      </c>
      <c r="E135" s="237" t="s">
        <v>1663</v>
      </c>
      <c r="F135" s="238" t="s">
        <v>1664</v>
      </c>
      <c r="G135" s="239" t="s">
        <v>206</v>
      </c>
      <c r="H135" s="240">
        <v>140.22</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1665</v>
      </c>
    </row>
    <row r="136" s="2" customFormat="1">
      <c r="A136" s="38"/>
      <c r="B136" s="39"/>
      <c r="C136" s="40"/>
      <c r="D136" s="250" t="s">
        <v>167</v>
      </c>
      <c r="E136" s="40"/>
      <c r="F136" s="251" t="s">
        <v>1666</v>
      </c>
      <c r="G136" s="40"/>
      <c r="H136" s="40"/>
      <c r="I136" s="144"/>
      <c r="J136" s="40"/>
      <c r="K136" s="40"/>
      <c r="L136" s="44"/>
      <c r="M136" s="252"/>
      <c r="N136" s="253"/>
      <c r="O136" s="91"/>
      <c r="P136" s="91"/>
      <c r="Q136" s="91"/>
      <c r="R136" s="91"/>
      <c r="S136" s="91"/>
      <c r="T136" s="92"/>
      <c r="U136" s="38"/>
      <c r="V136" s="38"/>
      <c r="W136" s="38"/>
      <c r="X136" s="38"/>
      <c r="Y136" s="38"/>
      <c r="Z136" s="38"/>
      <c r="AA136" s="38"/>
      <c r="AB136" s="38"/>
      <c r="AC136" s="38"/>
      <c r="AD136" s="38"/>
      <c r="AE136" s="38"/>
      <c r="AT136" s="16" t="s">
        <v>167</v>
      </c>
      <c r="AU136" s="16" t="s">
        <v>21</v>
      </c>
    </row>
    <row r="137" s="13" customFormat="1">
      <c r="A137" s="13"/>
      <c r="B137" s="254"/>
      <c r="C137" s="255"/>
      <c r="D137" s="250" t="s">
        <v>174</v>
      </c>
      <c r="E137" s="256" t="s">
        <v>1</v>
      </c>
      <c r="F137" s="257" t="s">
        <v>1667</v>
      </c>
      <c r="G137" s="255"/>
      <c r="H137" s="258">
        <v>5.4000000000000004</v>
      </c>
      <c r="I137" s="259"/>
      <c r="J137" s="255"/>
      <c r="K137" s="255"/>
      <c r="L137" s="260"/>
      <c r="M137" s="261"/>
      <c r="N137" s="262"/>
      <c r="O137" s="262"/>
      <c r="P137" s="262"/>
      <c r="Q137" s="262"/>
      <c r="R137" s="262"/>
      <c r="S137" s="262"/>
      <c r="T137" s="263"/>
      <c r="U137" s="13"/>
      <c r="V137" s="13"/>
      <c r="W137" s="13"/>
      <c r="X137" s="13"/>
      <c r="Y137" s="13"/>
      <c r="Z137" s="13"/>
      <c r="AA137" s="13"/>
      <c r="AB137" s="13"/>
      <c r="AC137" s="13"/>
      <c r="AD137" s="13"/>
      <c r="AE137" s="13"/>
      <c r="AT137" s="264" t="s">
        <v>174</v>
      </c>
      <c r="AU137" s="264" t="s">
        <v>21</v>
      </c>
      <c r="AV137" s="13" t="s">
        <v>21</v>
      </c>
      <c r="AW137" s="13" t="s">
        <v>38</v>
      </c>
      <c r="AX137" s="13" t="s">
        <v>81</v>
      </c>
      <c r="AY137" s="264" t="s">
        <v>159</v>
      </c>
    </row>
    <row r="138" s="13" customFormat="1">
      <c r="A138" s="13"/>
      <c r="B138" s="254"/>
      <c r="C138" s="255"/>
      <c r="D138" s="250" t="s">
        <v>174</v>
      </c>
      <c r="E138" s="256" t="s">
        <v>1</v>
      </c>
      <c r="F138" s="257" t="s">
        <v>1668</v>
      </c>
      <c r="G138" s="255"/>
      <c r="H138" s="258">
        <v>32.759999999999998</v>
      </c>
      <c r="I138" s="259"/>
      <c r="J138" s="255"/>
      <c r="K138" s="255"/>
      <c r="L138" s="260"/>
      <c r="M138" s="261"/>
      <c r="N138" s="262"/>
      <c r="O138" s="262"/>
      <c r="P138" s="262"/>
      <c r="Q138" s="262"/>
      <c r="R138" s="262"/>
      <c r="S138" s="262"/>
      <c r="T138" s="263"/>
      <c r="U138" s="13"/>
      <c r="V138" s="13"/>
      <c r="W138" s="13"/>
      <c r="X138" s="13"/>
      <c r="Y138" s="13"/>
      <c r="Z138" s="13"/>
      <c r="AA138" s="13"/>
      <c r="AB138" s="13"/>
      <c r="AC138" s="13"/>
      <c r="AD138" s="13"/>
      <c r="AE138" s="13"/>
      <c r="AT138" s="264" t="s">
        <v>174</v>
      </c>
      <c r="AU138" s="264" t="s">
        <v>21</v>
      </c>
      <c r="AV138" s="13" t="s">
        <v>21</v>
      </c>
      <c r="AW138" s="13" t="s">
        <v>38</v>
      </c>
      <c r="AX138" s="13" t="s">
        <v>81</v>
      </c>
      <c r="AY138" s="264" t="s">
        <v>159</v>
      </c>
    </row>
    <row r="139" s="13" customFormat="1">
      <c r="A139" s="13"/>
      <c r="B139" s="254"/>
      <c r="C139" s="255"/>
      <c r="D139" s="250" t="s">
        <v>174</v>
      </c>
      <c r="E139" s="256" t="s">
        <v>1</v>
      </c>
      <c r="F139" s="257" t="s">
        <v>1669</v>
      </c>
      <c r="G139" s="255"/>
      <c r="H139" s="258">
        <v>102.06</v>
      </c>
      <c r="I139" s="259"/>
      <c r="J139" s="255"/>
      <c r="K139" s="255"/>
      <c r="L139" s="260"/>
      <c r="M139" s="261"/>
      <c r="N139" s="262"/>
      <c r="O139" s="262"/>
      <c r="P139" s="262"/>
      <c r="Q139" s="262"/>
      <c r="R139" s="262"/>
      <c r="S139" s="262"/>
      <c r="T139" s="263"/>
      <c r="U139" s="13"/>
      <c r="V139" s="13"/>
      <c r="W139" s="13"/>
      <c r="X139" s="13"/>
      <c r="Y139" s="13"/>
      <c r="Z139" s="13"/>
      <c r="AA139" s="13"/>
      <c r="AB139" s="13"/>
      <c r="AC139" s="13"/>
      <c r="AD139" s="13"/>
      <c r="AE139" s="13"/>
      <c r="AT139" s="264" t="s">
        <v>174</v>
      </c>
      <c r="AU139" s="264" t="s">
        <v>21</v>
      </c>
      <c r="AV139" s="13" t="s">
        <v>21</v>
      </c>
      <c r="AW139" s="13" t="s">
        <v>38</v>
      </c>
      <c r="AX139" s="13" t="s">
        <v>81</v>
      </c>
      <c r="AY139" s="264" t="s">
        <v>159</v>
      </c>
    </row>
    <row r="140" s="14" customFormat="1">
      <c r="A140" s="14"/>
      <c r="B140" s="265"/>
      <c r="C140" s="266"/>
      <c r="D140" s="250" t="s">
        <v>174</v>
      </c>
      <c r="E140" s="267" t="s">
        <v>1</v>
      </c>
      <c r="F140" s="268" t="s">
        <v>197</v>
      </c>
      <c r="G140" s="266"/>
      <c r="H140" s="269">
        <v>140.22</v>
      </c>
      <c r="I140" s="270"/>
      <c r="J140" s="266"/>
      <c r="K140" s="266"/>
      <c r="L140" s="271"/>
      <c r="M140" s="272"/>
      <c r="N140" s="273"/>
      <c r="O140" s="273"/>
      <c r="P140" s="273"/>
      <c r="Q140" s="273"/>
      <c r="R140" s="273"/>
      <c r="S140" s="273"/>
      <c r="T140" s="274"/>
      <c r="U140" s="14"/>
      <c r="V140" s="14"/>
      <c r="W140" s="14"/>
      <c r="X140" s="14"/>
      <c r="Y140" s="14"/>
      <c r="Z140" s="14"/>
      <c r="AA140" s="14"/>
      <c r="AB140" s="14"/>
      <c r="AC140" s="14"/>
      <c r="AD140" s="14"/>
      <c r="AE140" s="14"/>
      <c r="AT140" s="275" t="s">
        <v>174</v>
      </c>
      <c r="AU140" s="275" t="s">
        <v>21</v>
      </c>
      <c r="AV140" s="14" t="s">
        <v>165</v>
      </c>
      <c r="AW140" s="14" t="s">
        <v>38</v>
      </c>
      <c r="AX140" s="14" t="s">
        <v>89</v>
      </c>
      <c r="AY140" s="275" t="s">
        <v>159</v>
      </c>
    </row>
    <row r="141" s="2" customFormat="1" ht="16.5" customHeight="1">
      <c r="A141" s="38"/>
      <c r="B141" s="39"/>
      <c r="C141" s="236" t="s">
        <v>198</v>
      </c>
      <c r="D141" s="236" t="s">
        <v>161</v>
      </c>
      <c r="E141" s="237" t="s">
        <v>1670</v>
      </c>
      <c r="F141" s="238" t="s">
        <v>1671</v>
      </c>
      <c r="G141" s="239" t="s">
        <v>206</v>
      </c>
      <c r="H141" s="240">
        <v>140.22</v>
      </c>
      <c r="I141" s="241"/>
      <c r="J141" s="242">
        <f>ROUND(I141*H141,2)</f>
        <v>0</v>
      </c>
      <c r="K141" s="243"/>
      <c r="L141" s="44"/>
      <c r="M141" s="244" t="s">
        <v>1</v>
      </c>
      <c r="N141" s="245" t="s">
        <v>46</v>
      </c>
      <c r="O141" s="91"/>
      <c r="P141" s="246">
        <f>O141*H141</f>
        <v>0</v>
      </c>
      <c r="Q141" s="246">
        <v>0</v>
      </c>
      <c r="R141" s="246">
        <f>Q141*H141</f>
        <v>0</v>
      </c>
      <c r="S141" s="246">
        <v>0</v>
      </c>
      <c r="T141" s="247">
        <f>S141*H141</f>
        <v>0</v>
      </c>
      <c r="U141" s="38"/>
      <c r="V141" s="38"/>
      <c r="W141" s="38"/>
      <c r="X141" s="38"/>
      <c r="Y141" s="38"/>
      <c r="Z141" s="38"/>
      <c r="AA141" s="38"/>
      <c r="AB141" s="38"/>
      <c r="AC141" s="38"/>
      <c r="AD141" s="38"/>
      <c r="AE141" s="38"/>
      <c r="AR141" s="248" t="s">
        <v>165</v>
      </c>
      <c r="AT141" s="248" t="s">
        <v>161</v>
      </c>
      <c r="AU141" s="248" t="s">
        <v>21</v>
      </c>
      <c r="AY141" s="16" t="s">
        <v>159</v>
      </c>
      <c r="BE141" s="249">
        <f>IF(N141="základní",J141,0)</f>
        <v>0</v>
      </c>
      <c r="BF141" s="249">
        <f>IF(N141="snížená",J141,0)</f>
        <v>0</v>
      </c>
      <c r="BG141" s="249">
        <f>IF(N141="zákl. přenesená",J141,0)</f>
        <v>0</v>
      </c>
      <c r="BH141" s="249">
        <f>IF(N141="sníž. přenesená",J141,0)</f>
        <v>0</v>
      </c>
      <c r="BI141" s="249">
        <f>IF(N141="nulová",J141,0)</f>
        <v>0</v>
      </c>
      <c r="BJ141" s="16" t="s">
        <v>89</v>
      </c>
      <c r="BK141" s="249">
        <f>ROUND(I141*H141,2)</f>
        <v>0</v>
      </c>
      <c r="BL141" s="16" t="s">
        <v>165</v>
      </c>
      <c r="BM141" s="248" t="s">
        <v>1672</v>
      </c>
    </row>
    <row r="142" s="13" customFormat="1">
      <c r="A142" s="13"/>
      <c r="B142" s="254"/>
      <c r="C142" s="255"/>
      <c r="D142" s="250" t="s">
        <v>174</v>
      </c>
      <c r="E142" s="256" t="s">
        <v>1</v>
      </c>
      <c r="F142" s="257" t="s">
        <v>1673</v>
      </c>
      <c r="G142" s="255"/>
      <c r="H142" s="258">
        <v>140.22</v>
      </c>
      <c r="I142" s="259"/>
      <c r="J142" s="255"/>
      <c r="K142" s="255"/>
      <c r="L142" s="260"/>
      <c r="M142" s="261"/>
      <c r="N142" s="262"/>
      <c r="O142" s="262"/>
      <c r="P142" s="262"/>
      <c r="Q142" s="262"/>
      <c r="R142" s="262"/>
      <c r="S142" s="262"/>
      <c r="T142" s="263"/>
      <c r="U142" s="13"/>
      <c r="V142" s="13"/>
      <c r="W142" s="13"/>
      <c r="X142" s="13"/>
      <c r="Y142" s="13"/>
      <c r="Z142" s="13"/>
      <c r="AA142" s="13"/>
      <c r="AB142" s="13"/>
      <c r="AC142" s="13"/>
      <c r="AD142" s="13"/>
      <c r="AE142" s="13"/>
      <c r="AT142" s="264" t="s">
        <v>174</v>
      </c>
      <c r="AU142" s="264" t="s">
        <v>21</v>
      </c>
      <c r="AV142" s="13" t="s">
        <v>21</v>
      </c>
      <c r="AW142" s="13" t="s">
        <v>38</v>
      </c>
      <c r="AX142" s="13" t="s">
        <v>81</v>
      </c>
      <c r="AY142" s="264" t="s">
        <v>159</v>
      </c>
    </row>
    <row r="143" s="14" customFormat="1">
      <c r="A143" s="14"/>
      <c r="B143" s="265"/>
      <c r="C143" s="266"/>
      <c r="D143" s="250" t="s">
        <v>174</v>
      </c>
      <c r="E143" s="267" t="s">
        <v>1</v>
      </c>
      <c r="F143" s="268" t="s">
        <v>197</v>
      </c>
      <c r="G143" s="266"/>
      <c r="H143" s="269">
        <v>140.22</v>
      </c>
      <c r="I143" s="270"/>
      <c r="J143" s="266"/>
      <c r="K143" s="266"/>
      <c r="L143" s="271"/>
      <c r="M143" s="272"/>
      <c r="N143" s="273"/>
      <c r="O143" s="273"/>
      <c r="P143" s="273"/>
      <c r="Q143" s="273"/>
      <c r="R143" s="273"/>
      <c r="S143" s="273"/>
      <c r="T143" s="274"/>
      <c r="U143" s="14"/>
      <c r="V143" s="14"/>
      <c r="W143" s="14"/>
      <c r="X143" s="14"/>
      <c r="Y143" s="14"/>
      <c r="Z143" s="14"/>
      <c r="AA143" s="14"/>
      <c r="AB143" s="14"/>
      <c r="AC143" s="14"/>
      <c r="AD143" s="14"/>
      <c r="AE143" s="14"/>
      <c r="AT143" s="275" t="s">
        <v>174</v>
      </c>
      <c r="AU143" s="275" t="s">
        <v>21</v>
      </c>
      <c r="AV143" s="14" t="s">
        <v>165</v>
      </c>
      <c r="AW143" s="14" t="s">
        <v>38</v>
      </c>
      <c r="AX143" s="14" t="s">
        <v>89</v>
      </c>
      <c r="AY143" s="275" t="s">
        <v>159</v>
      </c>
    </row>
    <row r="144" s="2" customFormat="1" ht="16.5" customHeight="1">
      <c r="A144" s="38"/>
      <c r="B144" s="39"/>
      <c r="C144" s="236" t="s">
        <v>203</v>
      </c>
      <c r="D144" s="236" t="s">
        <v>161</v>
      </c>
      <c r="E144" s="237" t="s">
        <v>629</v>
      </c>
      <c r="F144" s="238" t="s">
        <v>630</v>
      </c>
      <c r="G144" s="239" t="s">
        <v>164</v>
      </c>
      <c r="H144" s="240">
        <v>50</v>
      </c>
      <c r="I144" s="241"/>
      <c r="J144" s="242">
        <f>ROUND(I144*H144,2)</f>
        <v>0</v>
      </c>
      <c r="K144" s="243"/>
      <c r="L144" s="44"/>
      <c r="M144" s="244" t="s">
        <v>1</v>
      </c>
      <c r="N144" s="245" t="s">
        <v>46</v>
      </c>
      <c r="O144" s="91"/>
      <c r="P144" s="246">
        <f>O144*H144</f>
        <v>0</v>
      </c>
      <c r="Q144" s="246">
        <v>0.00084000000000000003</v>
      </c>
      <c r="R144" s="246">
        <f>Q144*H144</f>
        <v>0.042000000000000003</v>
      </c>
      <c r="S144" s="246">
        <v>0</v>
      </c>
      <c r="T144" s="247">
        <f>S144*H144</f>
        <v>0</v>
      </c>
      <c r="U144" s="38"/>
      <c r="V144" s="38"/>
      <c r="W144" s="38"/>
      <c r="X144" s="38"/>
      <c r="Y144" s="38"/>
      <c r="Z144" s="38"/>
      <c r="AA144" s="38"/>
      <c r="AB144" s="38"/>
      <c r="AC144" s="38"/>
      <c r="AD144" s="38"/>
      <c r="AE144" s="38"/>
      <c r="AR144" s="248" t="s">
        <v>165</v>
      </c>
      <c r="AT144" s="248" t="s">
        <v>161</v>
      </c>
      <c r="AU144" s="248" t="s">
        <v>21</v>
      </c>
      <c r="AY144" s="16" t="s">
        <v>159</v>
      </c>
      <c r="BE144" s="249">
        <f>IF(N144="základní",J144,0)</f>
        <v>0</v>
      </c>
      <c r="BF144" s="249">
        <f>IF(N144="snížená",J144,0)</f>
        <v>0</v>
      </c>
      <c r="BG144" s="249">
        <f>IF(N144="zákl. přenesená",J144,0)</f>
        <v>0</v>
      </c>
      <c r="BH144" s="249">
        <f>IF(N144="sníž. přenesená",J144,0)</f>
        <v>0</v>
      </c>
      <c r="BI144" s="249">
        <f>IF(N144="nulová",J144,0)</f>
        <v>0</v>
      </c>
      <c r="BJ144" s="16" t="s">
        <v>89</v>
      </c>
      <c r="BK144" s="249">
        <f>ROUND(I144*H144,2)</f>
        <v>0</v>
      </c>
      <c r="BL144" s="16" t="s">
        <v>165</v>
      </c>
      <c r="BM144" s="248" t="s">
        <v>1674</v>
      </c>
    </row>
    <row r="145" s="2" customFormat="1">
      <c r="A145" s="38"/>
      <c r="B145" s="39"/>
      <c r="C145" s="40"/>
      <c r="D145" s="250" t="s">
        <v>167</v>
      </c>
      <c r="E145" s="40"/>
      <c r="F145" s="251" t="s">
        <v>1675</v>
      </c>
      <c r="G145" s="40"/>
      <c r="H145" s="40"/>
      <c r="I145" s="144"/>
      <c r="J145" s="40"/>
      <c r="K145" s="40"/>
      <c r="L145" s="44"/>
      <c r="M145" s="252"/>
      <c r="N145" s="253"/>
      <c r="O145" s="91"/>
      <c r="P145" s="91"/>
      <c r="Q145" s="91"/>
      <c r="R145" s="91"/>
      <c r="S145" s="91"/>
      <c r="T145" s="92"/>
      <c r="U145" s="38"/>
      <c r="V145" s="38"/>
      <c r="W145" s="38"/>
      <c r="X145" s="38"/>
      <c r="Y145" s="38"/>
      <c r="Z145" s="38"/>
      <c r="AA145" s="38"/>
      <c r="AB145" s="38"/>
      <c r="AC145" s="38"/>
      <c r="AD145" s="38"/>
      <c r="AE145" s="38"/>
      <c r="AT145" s="16" t="s">
        <v>167</v>
      </c>
      <c r="AU145" s="16" t="s">
        <v>21</v>
      </c>
    </row>
    <row r="146" s="13" customFormat="1">
      <c r="A146" s="13"/>
      <c r="B146" s="254"/>
      <c r="C146" s="255"/>
      <c r="D146" s="250" t="s">
        <v>174</v>
      </c>
      <c r="E146" s="256" t="s">
        <v>1</v>
      </c>
      <c r="F146" s="257" t="s">
        <v>421</v>
      </c>
      <c r="G146" s="255"/>
      <c r="H146" s="258">
        <v>50</v>
      </c>
      <c r="I146" s="259"/>
      <c r="J146" s="255"/>
      <c r="K146" s="255"/>
      <c r="L146" s="260"/>
      <c r="M146" s="261"/>
      <c r="N146" s="262"/>
      <c r="O146" s="262"/>
      <c r="P146" s="262"/>
      <c r="Q146" s="262"/>
      <c r="R146" s="262"/>
      <c r="S146" s="262"/>
      <c r="T146" s="263"/>
      <c r="U146" s="13"/>
      <c r="V146" s="13"/>
      <c r="W146" s="13"/>
      <c r="X146" s="13"/>
      <c r="Y146" s="13"/>
      <c r="Z146" s="13"/>
      <c r="AA146" s="13"/>
      <c r="AB146" s="13"/>
      <c r="AC146" s="13"/>
      <c r="AD146" s="13"/>
      <c r="AE146" s="13"/>
      <c r="AT146" s="264" t="s">
        <v>174</v>
      </c>
      <c r="AU146" s="264" t="s">
        <v>21</v>
      </c>
      <c r="AV146" s="13" t="s">
        <v>21</v>
      </c>
      <c r="AW146" s="13" t="s">
        <v>38</v>
      </c>
      <c r="AX146" s="13" t="s">
        <v>89</v>
      </c>
      <c r="AY146" s="264" t="s">
        <v>159</v>
      </c>
    </row>
    <row r="147" s="2" customFormat="1" ht="21.75" customHeight="1">
      <c r="A147" s="38"/>
      <c r="B147" s="39"/>
      <c r="C147" s="236" t="s">
        <v>209</v>
      </c>
      <c r="D147" s="236" t="s">
        <v>161</v>
      </c>
      <c r="E147" s="237" t="s">
        <v>633</v>
      </c>
      <c r="F147" s="238" t="s">
        <v>634</v>
      </c>
      <c r="G147" s="239" t="s">
        <v>164</v>
      </c>
      <c r="H147" s="240">
        <v>50</v>
      </c>
      <c r="I147" s="241"/>
      <c r="J147" s="242">
        <f>ROUND(I147*H147,2)</f>
        <v>0</v>
      </c>
      <c r="K147" s="243"/>
      <c r="L147" s="44"/>
      <c r="M147" s="244" t="s">
        <v>1</v>
      </c>
      <c r="N147" s="245" t="s">
        <v>46</v>
      </c>
      <c r="O147" s="91"/>
      <c r="P147" s="246">
        <f>O147*H147</f>
        <v>0</v>
      </c>
      <c r="Q147" s="246">
        <v>0</v>
      </c>
      <c r="R147" s="246">
        <f>Q147*H147</f>
        <v>0</v>
      </c>
      <c r="S147" s="246">
        <v>0</v>
      </c>
      <c r="T147" s="247">
        <f>S147*H147</f>
        <v>0</v>
      </c>
      <c r="U147" s="38"/>
      <c r="V147" s="38"/>
      <c r="W147" s="38"/>
      <c r="X147" s="38"/>
      <c r="Y147" s="38"/>
      <c r="Z147" s="38"/>
      <c r="AA147" s="38"/>
      <c r="AB147" s="38"/>
      <c r="AC147" s="38"/>
      <c r="AD147" s="38"/>
      <c r="AE147" s="38"/>
      <c r="AR147" s="248" t="s">
        <v>165</v>
      </c>
      <c r="AT147" s="248" t="s">
        <v>161</v>
      </c>
      <c r="AU147" s="248" t="s">
        <v>21</v>
      </c>
      <c r="AY147" s="16" t="s">
        <v>159</v>
      </c>
      <c r="BE147" s="249">
        <f>IF(N147="základní",J147,0)</f>
        <v>0</v>
      </c>
      <c r="BF147" s="249">
        <f>IF(N147="snížená",J147,0)</f>
        <v>0</v>
      </c>
      <c r="BG147" s="249">
        <f>IF(N147="zákl. přenesená",J147,0)</f>
        <v>0</v>
      </c>
      <c r="BH147" s="249">
        <f>IF(N147="sníž. přenesená",J147,0)</f>
        <v>0</v>
      </c>
      <c r="BI147" s="249">
        <f>IF(N147="nulová",J147,0)</f>
        <v>0</v>
      </c>
      <c r="BJ147" s="16" t="s">
        <v>89</v>
      </c>
      <c r="BK147" s="249">
        <f>ROUND(I147*H147,2)</f>
        <v>0</v>
      </c>
      <c r="BL147" s="16" t="s">
        <v>165</v>
      </c>
      <c r="BM147" s="248" t="s">
        <v>1676</v>
      </c>
    </row>
    <row r="148" s="2" customFormat="1">
      <c r="A148" s="38"/>
      <c r="B148" s="39"/>
      <c r="C148" s="40"/>
      <c r="D148" s="250" t="s">
        <v>167</v>
      </c>
      <c r="E148" s="40"/>
      <c r="F148" s="251" t="s">
        <v>1677</v>
      </c>
      <c r="G148" s="40"/>
      <c r="H148" s="40"/>
      <c r="I148" s="144"/>
      <c r="J148" s="40"/>
      <c r="K148" s="40"/>
      <c r="L148" s="44"/>
      <c r="M148" s="252"/>
      <c r="N148" s="253"/>
      <c r="O148" s="91"/>
      <c r="P148" s="91"/>
      <c r="Q148" s="91"/>
      <c r="R148" s="91"/>
      <c r="S148" s="91"/>
      <c r="T148" s="92"/>
      <c r="U148" s="38"/>
      <c r="V148" s="38"/>
      <c r="W148" s="38"/>
      <c r="X148" s="38"/>
      <c r="Y148" s="38"/>
      <c r="Z148" s="38"/>
      <c r="AA148" s="38"/>
      <c r="AB148" s="38"/>
      <c r="AC148" s="38"/>
      <c r="AD148" s="38"/>
      <c r="AE148" s="38"/>
      <c r="AT148" s="16" t="s">
        <v>167</v>
      </c>
      <c r="AU148" s="16" t="s">
        <v>21</v>
      </c>
    </row>
    <row r="149" s="13" customFormat="1">
      <c r="A149" s="13"/>
      <c r="B149" s="254"/>
      <c r="C149" s="255"/>
      <c r="D149" s="250" t="s">
        <v>174</v>
      </c>
      <c r="E149" s="256" t="s">
        <v>1</v>
      </c>
      <c r="F149" s="257" t="s">
        <v>421</v>
      </c>
      <c r="G149" s="255"/>
      <c r="H149" s="258">
        <v>50</v>
      </c>
      <c r="I149" s="259"/>
      <c r="J149" s="255"/>
      <c r="K149" s="255"/>
      <c r="L149" s="260"/>
      <c r="M149" s="261"/>
      <c r="N149" s="262"/>
      <c r="O149" s="262"/>
      <c r="P149" s="262"/>
      <c r="Q149" s="262"/>
      <c r="R149" s="262"/>
      <c r="S149" s="262"/>
      <c r="T149" s="263"/>
      <c r="U149" s="13"/>
      <c r="V149" s="13"/>
      <c r="W149" s="13"/>
      <c r="X149" s="13"/>
      <c r="Y149" s="13"/>
      <c r="Z149" s="13"/>
      <c r="AA149" s="13"/>
      <c r="AB149" s="13"/>
      <c r="AC149" s="13"/>
      <c r="AD149" s="13"/>
      <c r="AE149" s="13"/>
      <c r="AT149" s="264" t="s">
        <v>174</v>
      </c>
      <c r="AU149" s="264" t="s">
        <v>21</v>
      </c>
      <c r="AV149" s="13" t="s">
        <v>21</v>
      </c>
      <c r="AW149" s="13" t="s">
        <v>38</v>
      </c>
      <c r="AX149" s="13" t="s">
        <v>89</v>
      </c>
      <c r="AY149" s="264" t="s">
        <v>159</v>
      </c>
    </row>
    <row r="150" s="2" customFormat="1" ht="21.75" customHeight="1">
      <c r="A150" s="38"/>
      <c r="B150" s="39"/>
      <c r="C150" s="236" t="s">
        <v>175</v>
      </c>
      <c r="D150" s="236" t="s">
        <v>161</v>
      </c>
      <c r="E150" s="237" t="s">
        <v>264</v>
      </c>
      <c r="F150" s="238" t="s">
        <v>265</v>
      </c>
      <c r="G150" s="239" t="s">
        <v>206</v>
      </c>
      <c r="H150" s="240">
        <v>140.22</v>
      </c>
      <c r="I150" s="241"/>
      <c r="J150" s="242">
        <f>ROUND(I150*H150,2)</f>
        <v>0</v>
      </c>
      <c r="K150" s="243"/>
      <c r="L150" s="44"/>
      <c r="M150" s="244" t="s">
        <v>1</v>
      </c>
      <c r="N150" s="245" t="s">
        <v>46</v>
      </c>
      <c r="O150" s="91"/>
      <c r="P150" s="246">
        <f>O150*H150</f>
        <v>0</v>
      </c>
      <c r="Q150" s="246">
        <v>0</v>
      </c>
      <c r="R150" s="246">
        <f>Q150*H150</f>
        <v>0</v>
      </c>
      <c r="S150" s="246">
        <v>0</v>
      </c>
      <c r="T150" s="247">
        <f>S150*H150</f>
        <v>0</v>
      </c>
      <c r="U150" s="38"/>
      <c r="V150" s="38"/>
      <c r="W150" s="38"/>
      <c r="X150" s="38"/>
      <c r="Y150" s="38"/>
      <c r="Z150" s="38"/>
      <c r="AA150" s="38"/>
      <c r="AB150" s="38"/>
      <c r="AC150" s="38"/>
      <c r="AD150" s="38"/>
      <c r="AE150" s="38"/>
      <c r="AR150" s="248" t="s">
        <v>165</v>
      </c>
      <c r="AT150" s="248" t="s">
        <v>161</v>
      </c>
      <c r="AU150" s="248" t="s">
        <v>21</v>
      </c>
      <c r="AY150" s="16" t="s">
        <v>159</v>
      </c>
      <c r="BE150" s="249">
        <f>IF(N150="základní",J150,0)</f>
        <v>0</v>
      </c>
      <c r="BF150" s="249">
        <f>IF(N150="snížená",J150,0)</f>
        <v>0</v>
      </c>
      <c r="BG150" s="249">
        <f>IF(N150="zákl. přenesená",J150,0)</f>
        <v>0</v>
      </c>
      <c r="BH150" s="249">
        <f>IF(N150="sníž. přenesená",J150,0)</f>
        <v>0</v>
      </c>
      <c r="BI150" s="249">
        <f>IF(N150="nulová",J150,0)</f>
        <v>0</v>
      </c>
      <c r="BJ150" s="16" t="s">
        <v>89</v>
      </c>
      <c r="BK150" s="249">
        <f>ROUND(I150*H150,2)</f>
        <v>0</v>
      </c>
      <c r="BL150" s="16" t="s">
        <v>165</v>
      </c>
      <c r="BM150" s="248" t="s">
        <v>1678</v>
      </c>
    </row>
    <row r="151" s="13" customFormat="1">
      <c r="A151" s="13"/>
      <c r="B151" s="254"/>
      <c r="C151" s="255"/>
      <c r="D151" s="250" t="s">
        <v>174</v>
      </c>
      <c r="E151" s="256" t="s">
        <v>1</v>
      </c>
      <c r="F151" s="257" t="s">
        <v>1673</v>
      </c>
      <c r="G151" s="255"/>
      <c r="H151" s="258">
        <v>140.22</v>
      </c>
      <c r="I151" s="259"/>
      <c r="J151" s="255"/>
      <c r="K151" s="255"/>
      <c r="L151" s="260"/>
      <c r="M151" s="261"/>
      <c r="N151" s="262"/>
      <c r="O151" s="262"/>
      <c r="P151" s="262"/>
      <c r="Q151" s="262"/>
      <c r="R151" s="262"/>
      <c r="S151" s="262"/>
      <c r="T151" s="263"/>
      <c r="U151" s="13"/>
      <c r="V151" s="13"/>
      <c r="W151" s="13"/>
      <c r="X151" s="13"/>
      <c r="Y151" s="13"/>
      <c r="Z151" s="13"/>
      <c r="AA151" s="13"/>
      <c r="AB151" s="13"/>
      <c r="AC151" s="13"/>
      <c r="AD151" s="13"/>
      <c r="AE151" s="13"/>
      <c r="AT151" s="264" t="s">
        <v>174</v>
      </c>
      <c r="AU151" s="264" t="s">
        <v>21</v>
      </c>
      <c r="AV151" s="13" t="s">
        <v>21</v>
      </c>
      <c r="AW151" s="13" t="s">
        <v>38</v>
      </c>
      <c r="AX151" s="13" t="s">
        <v>89</v>
      </c>
      <c r="AY151" s="264" t="s">
        <v>159</v>
      </c>
    </row>
    <row r="152" s="2" customFormat="1" ht="21.75" customHeight="1">
      <c r="A152" s="38"/>
      <c r="B152" s="39"/>
      <c r="C152" s="236" t="s">
        <v>222</v>
      </c>
      <c r="D152" s="236" t="s">
        <v>161</v>
      </c>
      <c r="E152" s="237" t="s">
        <v>268</v>
      </c>
      <c r="F152" s="238" t="s">
        <v>269</v>
      </c>
      <c r="G152" s="239" t="s">
        <v>206</v>
      </c>
      <c r="H152" s="240">
        <v>140.22</v>
      </c>
      <c r="I152" s="241"/>
      <c r="J152" s="242">
        <f>ROUND(I152*H152,2)</f>
        <v>0</v>
      </c>
      <c r="K152" s="243"/>
      <c r="L152" s="44"/>
      <c r="M152" s="244" t="s">
        <v>1</v>
      </c>
      <c r="N152" s="245" t="s">
        <v>46</v>
      </c>
      <c r="O152" s="91"/>
      <c r="P152" s="246">
        <f>O152*H152</f>
        <v>0</v>
      </c>
      <c r="Q152" s="246">
        <v>0</v>
      </c>
      <c r="R152" s="246">
        <f>Q152*H152</f>
        <v>0</v>
      </c>
      <c r="S152" s="246">
        <v>0</v>
      </c>
      <c r="T152" s="247">
        <f>S152*H152</f>
        <v>0</v>
      </c>
      <c r="U152" s="38"/>
      <c r="V152" s="38"/>
      <c r="W152" s="38"/>
      <c r="X152" s="38"/>
      <c r="Y152" s="38"/>
      <c r="Z152" s="38"/>
      <c r="AA152" s="38"/>
      <c r="AB152" s="38"/>
      <c r="AC152" s="38"/>
      <c r="AD152" s="38"/>
      <c r="AE152" s="38"/>
      <c r="AR152" s="248" t="s">
        <v>165</v>
      </c>
      <c r="AT152" s="248" t="s">
        <v>161</v>
      </c>
      <c r="AU152" s="248" t="s">
        <v>21</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1679</v>
      </c>
    </row>
    <row r="153" s="13" customFormat="1">
      <c r="A153" s="13"/>
      <c r="B153" s="254"/>
      <c r="C153" s="255"/>
      <c r="D153" s="250" t="s">
        <v>174</v>
      </c>
      <c r="E153" s="256" t="s">
        <v>1</v>
      </c>
      <c r="F153" s="257" t="s">
        <v>1673</v>
      </c>
      <c r="G153" s="255"/>
      <c r="H153" s="258">
        <v>140.22</v>
      </c>
      <c r="I153" s="259"/>
      <c r="J153" s="255"/>
      <c r="K153" s="255"/>
      <c r="L153" s="260"/>
      <c r="M153" s="261"/>
      <c r="N153" s="262"/>
      <c r="O153" s="262"/>
      <c r="P153" s="262"/>
      <c r="Q153" s="262"/>
      <c r="R153" s="262"/>
      <c r="S153" s="262"/>
      <c r="T153" s="263"/>
      <c r="U153" s="13"/>
      <c r="V153" s="13"/>
      <c r="W153" s="13"/>
      <c r="X153" s="13"/>
      <c r="Y153" s="13"/>
      <c r="Z153" s="13"/>
      <c r="AA153" s="13"/>
      <c r="AB153" s="13"/>
      <c r="AC153" s="13"/>
      <c r="AD153" s="13"/>
      <c r="AE153" s="13"/>
      <c r="AT153" s="264" t="s">
        <v>174</v>
      </c>
      <c r="AU153" s="264" t="s">
        <v>21</v>
      </c>
      <c r="AV153" s="13" t="s">
        <v>21</v>
      </c>
      <c r="AW153" s="13" t="s">
        <v>38</v>
      </c>
      <c r="AX153" s="13" t="s">
        <v>81</v>
      </c>
      <c r="AY153" s="264" t="s">
        <v>159</v>
      </c>
    </row>
    <row r="154" s="14" customFormat="1">
      <c r="A154" s="14"/>
      <c r="B154" s="265"/>
      <c r="C154" s="266"/>
      <c r="D154" s="250" t="s">
        <v>174</v>
      </c>
      <c r="E154" s="267" t="s">
        <v>1</v>
      </c>
      <c r="F154" s="268" t="s">
        <v>197</v>
      </c>
      <c r="G154" s="266"/>
      <c r="H154" s="269">
        <v>140.22</v>
      </c>
      <c r="I154" s="270"/>
      <c r="J154" s="266"/>
      <c r="K154" s="266"/>
      <c r="L154" s="271"/>
      <c r="M154" s="272"/>
      <c r="N154" s="273"/>
      <c r="O154" s="273"/>
      <c r="P154" s="273"/>
      <c r="Q154" s="273"/>
      <c r="R154" s="273"/>
      <c r="S154" s="273"/>
      <c r="T154" s="274"/>
      <c r="U154" s="14"/>
      <c r="V154" s="14"/>
      <c r="W154" s="14"/>
      <c r="X154" s="14"/>
      <c r="Y154" s="14"/>
      <c r="Z154" s="14"/>
      <c r="AA154" s="14"/>
      <c r="AB154" s="14"/>
      <c r="AC154" s="14"/>
      <c r="AD154" s="14"/>
      <c r="AE154" s="14"/>
      <c r="AT154" s="275" t="s">
        <v>174</v>
      </c>
      <c r="AU154" s="275" t="s">
        <v>21</v>
      </c>
      <c r="AV154" s="14" t="s">
        <v>165</v>
      </c>
      <c r="AW154" s="14" t="s">
        <v>38</v>
      </c>
      <c r="AX154" s="14" t="s">
        <v>89</v>
      </c>
      <c r="AY154" s="275" t="s">
        <v>159</v>
      </c>
    </row>
    <row r="155" s="2" customFormat="1" ht="21.75" customHeight="1">
      <c r="A155" s="38"/>
      <c r="B155" s="39"/>
      <c r="C155" s="236" t="s">
        <v>227</v>
      </c>
      <c r="D155" s="236" t="s">
        <v>161</v>
      </c>
      <c r="E155" s="237" t="s">
        <v>273</v>
      </c>
      <c r="F155" s="238" t="s">
        <v>274</v>
      </c>
      <c r="G155" s="239" t="s">
        <v>206</v>
      </c>
      <c r="H155" s="240">
        <v>2523.96</v>
      </c>
      <c r="I155" s="241"/>
      <c r="J155" s="242">
        <f>ROUND(I155*H155,2)</f>
        <v>0</v>
      </c>
      <c r="K155" s="243"/>
      <c r="L155" s="44"/>
      <c r="M155" s="244" t="s">
        <v>1</v>
      </c>
      <c r="N155" s="245" t="s">
        <v>46</v>
      </c>
      <c r="O155" s="91"/>
      <c r="P155" s="246">
        <f>O155*H155</f>
        <v>0</v>
      </c>
      <c r="Q155" s="246">
        <v>0</v>
      </c>
      <c r="R155" s="246">
        <f>Q155*H155</f>
        <v>0</v>
      </c>
      <c r="S155" s="246">
        <v>0</v>
      </c>
      <c r="T155" s="247">
        <f>S155*H155</f>
        <v>0</v>
      </c>
      <c r="U155" s="38"/>
      <c r="V155" s="38"/>
      <c r="W155" s="38"/>
      <c r="X155" s="38"/>
      <c r="Y155" s="38"/>
      <c r="Z155" s="38"/>
      <c r="AA155" s="38"/>
      <c r="AB155" s="38"/>
      <c r="AC155" s="38"/>
      <c r="AD155" s="38"/>
      <c r="AE155" s="38"/>
      <c r="AR155" s="248" t="s">
        <v>165</v>
      </c>
      <c r="AT155" s="248" t="s">
        <v>161</v>
      </c>
      <c r="AU155" s="248" t="s">
        <v>21</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1680</v>
      </c>
    </row>
    <row r="156" s="13" customFormat="1">
      <c r="A156" s="13"/>
      <c r="B156" s="254"/>
      <c r="C156" s="255"/>
      <c r="D156" s="250" t="s">
        <v>174</v>
      </c>
      <c r="E156" s="256" t="s">
        <v>1</v>
      </c>
      <c r="F156" s="257" t="s">
        <v>1681</v>
      </c>
      <c r="G156" s="255"/>
      <c r="H156" s="258">
        <v>2523.96</v>
      </c>
      <c r="I156" s="259"/>
      <c r="J156" s="255"/>
      <c r="K156" s="255"/>
      <c r="L156" s="260"/>
      <c r="M156" s="261"/>
      <c r="N156" s="262"/>
      <c r="O156" s="262"/>
      <c r="P156" s="262"/>
      <c r="Q156" s="262"/>
      <c r="R156" s="262"/>
      <c r="S156" s="262"/>
      <c r="T156" s="263"/>
      <c r="U156" s="13"/>
      <c r="V156" s="13"/>
      <c r="W156" s="13"/>
      <c r="X156" s="13"/>
      <c r="Y156" s="13"/>
      <c r="Z156" s="13"/>
      <c r="AA156" s="13"/>
      <c r="AB156" s="13"/>
      <c r="AC156" s="13"/>
      <c r="AD156" s="13"/>
      <c r="AE156" s="13"/>
      <c r="AT156" s="264" t="s">
        <v>174</v>
      </c>
      <c r="AU156" s="264" t="s">
        <v>21</v>
      </c>
      <c r="AV156" s="13" t="s">
        <v>21</v>
      </c>
      <c r="AW156" s="13" t="s">
        <v>38</v>
      </c>
      <c r="AX156" s="13" t="s">
        <v>81</v>
      </c>
      <c r="AY156" s="264" t="s">
        <v>159</v>
      </c>
    </row>
    <row r="157" s="14" customFormat="1">
      <c r="A157" s="14"/>
      <c r="B157" s="265"/>
      <c r="C157" s="266"/>
      <c r="D157" s="250" t="s">
        <v>174</v>
      </c>
      <c r="E157" s="267" t="s">
        <v>1</v>
      </c>
      <c r="F157" s="268" t="s">
        <v>197</v>
      </c>
      <c r="G157" s="266"/>
      <c r="H157" s="269">
        <v>2523.96</v>
      </c>
      <c r="I157" s="270"/>
      <c r="J157" s="266"/>
      <c r="K157" s="266"/>
      <c r="L157" s="271"/>
      <c r="M157" s="272"/>
      <c r="N157" s="273"/>
      <c r="O157" s="273"/>
      <c r="P157" s="273"/>
      <c r="Q157" s="273"/>
      <c r="R157" s="273"/>
      <c r="S157" s="273"/>
      <c r="T157" s="274"/>
      <c r="U157" s="14"/>
      <c r="V157" s="14"/>
      <c r="W157" s="14"/>
      <c r="X157" s="14"/>
      <c r="Y157" s="14"/>
      <c r="Z157" s="14"/>
      <c r="AA157" s="14"/>
      <c r="AB157" s="14"/>
      <c r="AC157" s="14"/>
      <c r="AD157" s="14"/>
      <c r="AE157" s="14"/>
      <c r="AT157" s="275" t="s">
        <v>174</v>
      </c>
      <c r="AU157" s="275" t="s">
        <v>21</v>
      </c>
      <c r="AV157" s="14" t="s">
        <v>165</v>
      </c>
      <c r="AW157" s="14" t="s">
        <v>38</v>
      </c>
      <c r="AX157" s="14" t="s">
        <v>89</v>
      </c>
      <c r="AY157" s="275" t="s">
        <v>159</v>
      </c>
    </row>
    <row r="158" s="2" customFormat="1" ht="16.5" customHeight="1">
      <c r="A158" s="38"/>
      <c r="B158" s="39"/>
      <c r="C158" s="236" t="s">
        <v>233</v>
      </c>
      <c r="D158" s="236" t="s">
        <v>161</v>
      </c>
      <c r="E158" s="237" t="s">
        <v>319</v>
      </c>
      <c r="F158" s="238" t="s">
        <v>320</v>
      </c>
      <c r="G158" s="239" t="s">
        <v>164</v>
      </c>
      <c r="H158" s="240">
        <v>80</v>
      </c>
      <c r="I158" s="241"/>
      <c r="J158" s="242">
        <f>ROUND(I158*H158,2)</f>
        <v>0</v>
      </c>
      <c r="K158" s="243"/>
      <c r="L158" s="44"/>
      <c r="M158" s="244" t="s">
        <v>1</v>
      </c>
      <c r="N158" s="245" t="s">
        <v>46</v>
      </c>
      <c r="O158" s="91"/>
      <c r="P158" s="246">
        <f>O158*H158</f>
        <v>0</v>
      </c>
      <c r="Q158" s="246">
        <v>0</v>
      </c>
      <c r="R158" s="246">
        <f>Q158*H158</f>
        <v>0</v>
      </c>
      <c r="S158" s="246">
        <v>0</v>
      </c>
      <c r="T158" s="247">
        <f>S158*H158</f>
        <v>0</v>
      </c>
      <c r="U158" s="38"/>
      <c r="V158" s="38"/>
      <c r="W158" s="38"/>
      <c r="X158" s="38"/>
      <c r="Y158" s="38"/>
      <c r="Z158" s="38"/>
      <c r="AA158" s="38"/>
      <c r="AB158" s="38"/>
      <c r="AC158" s="38"/>
      <c r="AD158" s="38"/>
      <c r="AE158" s="38"/>
      <c r="AR158" s="248" t="s">
        <v>165</v>
      </c>
      <c r="AT158" s="248" t="s">
        <v>161</v>
      </c>
      <c r="AU158" s="248" t="s">
        <v>21</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1682</v>
      </c>
    </row>
    <row r="159" s="2" customFormat="1" ht="21.75" customHeight="1">
      <c r="A159" s="38"/>
      <c r="B159" s="39"/>
      <c r="C159" s="236" t="s">
        <v>240</v>
      </c>
      <c r="D159" s="236" t="s">
        <v>161</v>
      </c>
      <c r="E159" s="237" t="s">
        <v>607</v>
      </c>
      <c r="F159" s="238" t="s">
        <v>608</v>
      </c>
      <c r="G159" s="239" t="s">
        <v>171</v>
      </c>
      <c r="H159" s="240">
        <v>266.41800000000001</v>
      </c>
      <c r="I159" s="241"/>
      <c r="J159" s="242">
        <f>ROUND(I159*H159,2)</f>
        <v>0</v>
      </c>
      <c r="K159" s="243"/>
      <c r="L159" s="44"/>
      <c r="M159" s="244" t="s">
        <v>1</v>
      </c>
      <c r="N159" s="245" t="s">
        <v>46</v>
      </c>
      <c r="O159" s="91"/>
      <c r="P159" s="246">
        <f>O159*H159</f>
        <v>0</v>
      </c>
      <c r="Q159" s="246">
        <v>0</v>
      </c>
      <c r="R159" s="246">
        <f>Q159*H159</f>
        <v>0</v>
      </c>
      <c r="S159" s="246">
        <v>0</v>
      </c>
      <c r="T159" s="247">
        <f>S159*H159</f>
        <v>0</v>
      </c>
      <c r="U159" s="38"/>
      <c r="V159" s="38"/>
      <c r="W159" s="38"/>
      <c r="X159" s="38"/>
      <c r="Y159" s="38"/>
      <c r="Z159" s="38"/>
      <c r="AA159" s="38"/>
      <c r="AB159" s="38"/>
      <c r="AC159" s="38"/>
      <c r="AD159" s="38"/>
      <c r="AE159" s="38"/>
      <c r="AR159" s="248" t="s">
        <v>165</v>
      </c>
      <c r="AT159" s="248" t="s">
        <v>161</v>
      </c>
      <c r="AU159" s="248" t="s">
        <v>21</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1683</v>
      </c>
    </row>
    <row r="160" s="13" customFormat="1">
      <c r="A160" s="13"/>
      <c r="B160" s="254"/>
      <c r="C160" s="255"/>
      <c r="D160" s="250" t="s">
        <v>174</v>
      </c>
      <c r="E160" s="256" t="s">
        <v>1</v>
      </c>
      <c r="F160" s="257" t="s">
        <v>1684</v>
      </c>
      <c r="G160" s="255"/>
      <c r="H160" s="258">
        <v>266.41800000000001</v>
      </c>
      <c r="I160" s="259"/>
      <c r="J160" s="255"/>
      <c r="K160" s="255"/>
      <c r="L160" s="260"/>
      <c r="M160" s="261"/>
      <c r="N160" s="262"/>
      <c r="O160" s="262"/>
      <c r="P160" s="262"/>
      <c r="Q160" s="262"/>
      <c r="R160" s="262"/>
      <c r="S160" s="262"/>
      <c r="T160" s="263"/>
      <c r="U160" s="13"/>
      <c r="V160" s="13"/>
      <c r="W160" s="13"/>
      <c r="X160" s="13"/>
      <c r="Y160" s="13"/>
      <c r="Z160" s="13"/>
      <c r="AA160" s="13"/>
      <c r="AB160" s="13"/>
      <c r="AC160" s="13"/>
      <c r="AD160" s="13"/>
      <c r="AE160" s="13"/>
      <c r="AT160" s="264" t="s">
        <v>174</v>
      </c>
      <c r="AU160" s="264" t="s">
        <v>21</v>
      </c>
      <c r="AV160" s="13" t="s">
        <v>21</v>
      </c>
      <c r="AW160" s="13" t="s">
        <v>38</v>
      </c>
      <c r="AX160" s="13" t="s">
        <v>81</v>
      </c>
      <c r="AY160" s="264" t="s">
        <v>159</v>
      </c>
    </row>
    <row r="161" s="14" customFormat="1">
      <c r="A161" s="14"/>
      <c r="B161" s="265"/>
      <c r="C161" s="266"/>
      <c r="D161" s="250" t="s">
        <v>174</v>
      </c>
      <c r="E161" s="267" t="s">
        <v>1</v>
      </c>
      <c r="F161" s="268" t="s">
        <v>197</v>
      </c>
      <c r="G161" s="266"/>
      <c r="H161" s="269">
        <v>266.41800000000001</v>
      </c>
      <c r="I161" s="270"/>
      <c r="J161" s="266"/>
      <c r="K161" s="266"/>
      <c r="L161" s="271"/>
      <c r="M161" s="272"/>
      <c r="N161" s="273"/>
      <c r="O161" s="273"/>
      <c r="P161" s="273"/>
      <c r="Q161" s="273"/>
      <c r="R161" s="273"/>
      <c r="S161" s="273"/>
      <c r="T161" s="274"/>
      <c r="U161" s="14"/>
      <c r="V161" s="14"/>
      <c r="W161" s="14"/>
      <c r="X161" s="14"/>
      <c r="Y161" s="14"/>
      <c r="Z161" s="14"/>
      <c r="AA161" s="14"/>
      <c r="AB161" s="14"/>
      <c r="AC161" s="14"/>
      <c r="AD161" s="14"/>
      <c r="AE161" s="14"/>
      <c r="AT161" s="275" t="s">
        <v>174</v>
      </c>
      <c r="AU161" s="275" t="s">
        <v>21</v>
      </c>
      <c r="AV161" s="14" t="s">
        <v>165</v>
      </c>
      <c r="AW161" s="14" t="s">
        <v>38</v>
      </c>
      <c r="AX161" s="14" t="s">
        <v>89</v>
      </c>
      <c r="AY161" s="275" t="s">
        <v>159</v>
      </c>
    </row>
    <row r="162" s="2" customFormat="1" ht="21.75" customHeight="1">
      <c r="A162" s="38"/>
      <c r="B162" s="39"/>
      <c r="C162" s="236" t="s">
        <v>8</v>
      </c>
      <c r="D162" s="236" t="s">
        <v>161</v>
      </c>
      <c r="E162" s="237" t="s">
        <v>1685</v>
      </c>
      <c r="F162" s="238" t="s">
        <v>1686</v>
      </c>
      <c r="G162" s="239" t="s">
        <v>206</v>
      </c>
      <c r="H162" s="240">
        <v>6.6299999999999999</v>
      </c>
      <c r="I162" s="241"/>
      <c r="J162" s="242">
        <f>ROUND(I162*H162,2)</f>
        <v>0</v>
      </c>
      <c r="K162" s="243"/>
      <c r="L162" s="44"/>
      <c r="M162" s="244" t="s">
        <v>1</v>
      </c>
      <c r="N162" s="245" t="s">
        <v>46</v>
      </c>
      <c r="O162" s="91"/>
      <c r="P162" s="246">
        <f>O162*H162</f>
        <v>0</v>
      </c>
      <c r="Q162" s="246">
        <v>2.1600000000000001</v>
      </c>
      <c r="R162" s="246">
        <f>Q162*H162</f>
        <v>14.3208</v>
      </c>
      <c r="S162" s="246">
        <v>0</v>
      </c>
      <c r="T162" s="247">
        <f>S162*H162</f>
        <v>0</v>
      </c>
      <c r="U162" s="38"/>
      <c r="V162" s="38"/>
      <c r="W162" s="38"/>
      <c r="X162" s="38"/>
      <c r="Y162" s="38"/>
      <c r="Z162" s="38"/>
      <c r="AA162" s="38"/>
      <c r="AB162" s="38"/>
      <c r="AC162" s="38"/>
      <c r="AD162" s="38"/>
      <c r="AE162" s="38"/>
      <c r="AR162" s="248" t="s">
        <v>165</v>
      </c>
      <c r="AT162" s="248" t="s">
        <v>161</v>
      </c>
      <c r="AU162" s="248" t="s">
        <v>21</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1687</v>
      </c>
    </row>
    <row r="163" s="2" customFormat="1">
      <c r="A163" s="38"/>
      <c r="B163" s="39"/>
      <c r="C163" s="40"/>
      <c r="D163" s="250" t="s">
        <v>167</v>
      </c>
      <c r="E163" s="40"/>
      <c r="F163" s="251" t="s">
        <v>1688</v>
      </c>
      <c r="G163" s="40"/>
      <c r="H163" s="40"/>
      <c r="I163" s="144"/>
      <c r="J163" s="40"/>
      <c r="K163" s="40"/>
      <c r="L163" s="44"/>
      <c r="M163" s="252"/>
      <c r="N163" s="253"/>
      <c r="O163" s="91"/>
      <c r="P163" s="91"/>
      <c r="Q163" s="91"/>
      <c r="R163" s="91"/>
      <c r="S163" s="91"/>
      <c r="T163" s="92"/>
      <c r="U163" s="38"/>
      <c r="V163" s="38"/>
      <c r="W163" s="38"/>
      <c r="X163" s="38"/>
      <c r="Y163" s="38"/>
      <c r="Z163" s="38"/>
      <c r="AA163" s="38"/>
      <c r="AB163" s="38"/>
      <c r="AC163" s="38"/>
      <c r="AD163" s="38"/>
      <c r="AE163" s="38"/>
      <c r="AT163" s="16" t="s">
        <v>167</v>
      </c>
      <c r="AU163" s="16" t="s">
        <v>21</v>
      </c>
    </row>
    <row r="164" s="13" customFormat="1">
      <c r="A164" s="13"/>
      <c r="B164" s="254"/>
      <c r="C164" s="255"/>
      <c r="D164" s="250" t="s">
        <v>174</v>
      </c>
      <c r="E164" s="256" t="s">
        <v>1</v>
      </c>
      <c r="F164" s="257" t="s">
        <v>1689</v>
      </c>
      <c r="G164" s="255"/>
      <c r="H164" s="258">
        <v>6.6299999999999999</v>
      </c>
      <c r="I164" s="259"/>
      <c r="J164" s="255"/>
      <c r="K164" s="255"/>
      <c r="L164" s="260"/>
      <c r="M164" s="261"/>
      <c r="N164" s="262"/>
      <c r="O164" s="262"/>
      <c r="P164" s="262"/>
      <c r="Q164" s="262"/>
      <c r="R164" s="262"/>
      <c r="S164" s="262"/>
      <c r="T164" s="263"/>
      <c r="U164" s="13"/>
      <c r="V164" s="13"/>
      <c r="W164" s="13"/>
      <c r="X164" s="13"/>
      <c r="Y164" s="13"/>
      <c r="Z164" s="13"/>
      <c r="AA164" s="13"/>
      <c r="AB164" s="13"/>
      <c r="AC164" s="13"/>
      <c r="AD164" s="13"/>
      <c r="AE164" s="13"/>
      <c r="AT164" s="264" t="s">
        <v>174</v>
      </c>
      <c r="AU164" s="264" t="s">
        <v>21</v>
      </c>
      <c r="AV164" s="13" t="s">
        <v>21</v>
      </c>
      <c r="AW164" s="13" t="s">
        <v>38</v>
      </c>
      <c r="AX164" s="13" t="s">
        <v>81</v>
      </c>
      <c r="AY164" s="264" t="s">
        <v>159</v>
      </c>
    </row>
    <row r="165" s="14" customFormat="1">
      <c r="A165" s="14"/>
      <c r="B165" s="265"/>
      <c r="C165" s="266"/>
      <c r="D165" s="250" t="s">
        <v>174</v>
      </c>
      <c r="E165" s="267" t="s">
        <v>1</v>
      </c>
      <c r="F165" s="268" t="s">
        <v>197</v>
      </c>
      <c r="G165" s="266"/>
      <c r="H165" s="269">
        <v>6.6299999999999999</v>
      </c>
      <c r="I165" s="270"/>
      <c r="J165" s="266"/>
      <c r="K165" s="266"/>
      <c r="L165" s="271"/>
      <c r="M165" s="272"/>
      <c r="N165" s="273"/>
      <c r="O165" s="273"/>
      <c r="P165" s="273"/>
      <c r="Q165" s="273"/>
      <c r="R165" s="273"/>
      <c r="S165" s="273"/>
      <c r="T165" s="274"/>
      <c r="U165" s="14"/>
      <c r="V165" s="14"/>
      <c r="W165" s="14"/>
      <c r="X165" s="14"/>
      <c r="Y165" s="14"/>
      <c r="Z165" s="14"/>
      <c r="AA165" s="14"/>
      <c r="AB165" s="14"/>
      <c r="AC165" s="14"/>
      <c r="AD165" s="14"/>
      <c r="AE165" s="14"/>
      <c r="AT165" s="275" t="s">
        <v>174</v>
      </c>
      <c r="AU165" s="275" t="s">
        <v>21</v>
      </c>
      <c r="AV165" s="14" t="s">
        <v>165</v>
      </c>
      <c r="AW165" s="14" t="s">
        <v>38</v>
      </c>
      <c r="AX165" s="14" t="s">
        <v>89</v>
      </c>
      <c r="AY165" s="275" t="s">
        <v>159</v>
      </c>
    </row>
    <row r="166" s="2" customFormat="1" ht="21.75" customHeight="1">
      <c r="A166" s="38"/>
      <c r="B166" s="39"/>
      <c r="C166" s="236" t="s">
        <v>250</v>
      </c>
      <c r="D166" s="236" t="s">
        <v>161</v>
      </c>
      <c r="E166" s="237" t="s">
        <v>1690</v>
      </c>
      <c r="F166" s="238" t="s">
        <v>1691</v>
      </c>
      <c r="G166" s="239" t="s">
        <v>206</v>
      </c>
      <c r="H166" s="240">
        <v>4.4199999999999999</v>
      </c>
      <c r="I166" s="241"/>
      <c r="J166" s="242">
        <f>ROUND(I166*H166,2)</f>
        <v>0</v>
      </c>
      <c r="K166" s="243"/>
      <c r="L166" s="44"/>
      <c r="M166" s="244" t="s">
        <v>1</v>
      </c>
      <c r="N166" s="245" t="s">
        <v>46</v>
      </c>
      <c r="O166" s="91"/>
      <c r="P166" s="246">
        <f>O166*H166</f>
        <v>0</v>
      </c>
      <c r="Q166" s="246">
        <v>0</v>
      </c>
      <c r="R166" s="246">
        <f>Q166*H166</f>
        <v>0</v>
      </c>
      <c r="S166" s="246">
        <v>0</v>
      </c>
      <c r="T166" s="247">
        <f>S166*H166</f>
        <v>0</v>
      </c>
      <c r="U166" s="38"/>
      <c r="V166" s="38"/>
      <c r="W166" s="38"/>
      <c r="X166" s="38"/>
      <c r="Y166" s="38"/>
      <c r="Z166" s="38"/>
      <c r="AA166" s="38"/>
      <c r="AB166" s="38"/>
      <c r="AC166" s="38"/>
      <c r="AD166" s="38"/>
      <c r="AE166" s="38"/>
      <c r="AR166" s="248" t="s">
        <v>165</v>
      </c>
      <c r="AT166" s="248" t="s">
        <v>161</v>
      </c>
      <c r="AU166" s="248" t="s">
        <v>21</v>
      </c>
      <c r="AY166" s="16" t="s">
        <v>159</v>
      </c>
      <c r="BE166" s="249">
        <f>IF(N166="základní",J166,0)</f>
        <v>0</v>
      </c>
      <c r="BF166" s="249">
        <f>IF(N166="snížená",J166,0)</f>
        <v>0</v>
      </c>
      <c r="BG166" s="249">
        <f>IF(N166="zákl. přenesená",J166,0)</f>
        <v>0</v>
      </c>
      <c r="BH166" s="249">
        <f>IF(N166="sníž. přenesená",J166,0)</f>
        <v>0</v>
      </c>
      <c r="BI166" s="249">
        <f>IF(N166="nulová",J166,0)</f>
        <v>0</v>
      </c>
      <c r="BJ166" s="16" t="s">
        <v>89</v>
      </c>
      <c r="BK166" s="249">
        <f>ROUND(I166*H166,2)</f>
        <v>0</v>
      </c>
      <c r="BL166" s="16" t="s">
        <v>165</v>
      </c>
      <c r="BM166" s="248" t="s">
        <v>1692</v>
      </c>
    </row>
    <row r="167" s="2" customFormat="1">
      <c r="A167" s="38"/>
      <c r="B167" s="39"/>
      <c r="C167" s="40"/>
      <c r="D167" s="250" t="s">
        <v>167</v>
      </c>
      <c r="E167" s="40"/>
      <c r="F167" s="251" t="s">
        <v>1693</v>
      </c>
      <c r="G167" s="40"/>
      <c r="H167" s="40"/>
      <c r="I167" s="144"/>
      <c r="J167" s="40"/>
      <c r="K167" s="40"/>
      <c r="L167" s="44"/>
      <c r="M167" s="252"/>
      <c r="N167" s="253"/>
      <c r="O167" s="91"/>
      <c r="P167" s="91"/>
      <c r="Q167" s="91"/>
      <c r="R167" s="91"/>
      <c r="S167" s="91"/>
      <c r="T167" s="92"/>
      <c r="U167" s="38"/>
      <c r="V167" s="38"/>
      <c r="W167" s="38"/>
      <c r="X167" s="38"/>
      <c r="Y167" s="38"/>
      <c r="Z167" s="38"/>
      <c r="AA167" s="38"/>
      <c r="AB167" s="38"/>
      <c r="AC167" s="38"/>
      <c r="AD167" s="38"/>
      <c r="AE167" s="38"/>
      <c r="AT167" s="16" t="s">
        <v>167</v>
      </c>
      <c r="AU167" s="16" t="s">
        <v>21</v>
      </c>
    </row>
    <row r="168" s="13" customFormat="1">
      <c r="A168" s="13"/>
      <c r="B168" s="254"/>
      <c r="C168" s="255"/>
      <c r="D168" s="250" t="s">
        <v>174</v>
      </c>
      <c r="E168" s="256" t="s">
        <v>1</v>
      </c>
      <c r="F168" s="257" t="s">
        <v>1694</v>
      </c>
      <c r="G168" s="255"/>
      <c r="H168" s="258">
        <v>4.4199999999999999</v>
      </c>
      <c r="I168" s="259"/>
      <c r="J168" s="255"/>
      <c r="K168" s="255"/>
      <c r="L168" s="260"/>
      <c r="M168" s="261"/>
      <c r="N168" s="262"/>
      <c r="O168" s="262"/>
      <c r="P168" s="262"/>
      <c r="Q168" s="262"/>
      <c r="R168" s="262"/>
      <c r="S168" s="262"/>
      <c r="T168" s="263"/>
      <c r="U168" s="13"/>
      <c r="V168" s="13"/>
      <c r="W168" s="13"/>
      <c r="X168" s="13"/>
      <c r="Y168" s="13"/>
      <c r="Z168" s="13"/>
      <c r="AA168" s="13"/>
      <c r="AB168" s="13"/>
      <c r="AC168" s="13"/>
      <c r="AD168" s="13"/>
      <c r="AE168" s="13"/>
      <c r="AT168" s="264" t="s">
        <v>174</v>
      </c>
      <c r="AU168" s="264" t="s">
        <v>21</v>
      </c>
      <c r="AV168" s="13" t="s">
        <v>21</v>
      </c>
      <c r="AW168" s="13" t="s">
        <v>38</v>
      </c>
      <c r="AX168" s="13" t="s">
        <v>81</v>
      </c>
      <c r="AY168" s="264" t="s">
        <v>159</v>
      </c>
    </row>
    <row r="169" s="14" customFormat="1">
      <c r="A169" s="14"/>
      <c r="B169" s="265"/>
      <c r="C169" s="266"/>
      <c r="D169" s="250" t="s">
        <v>174</v>
      </c>
      <c r="E169" s="267" t="s">
        <v>1</v>
      </c>
      <c r="F169" s="268" t="s">
        <v>197</v>
      </c>
      <c r="G169" s="266"/>
      <c r="H169" s="269">
        <v>4.4199999999999999</v>
      </c>
      <c r="I169" s="270"/>
      <c r="J169" s="266"/>
      <c r="K169" s="266"/>
      <c r="L169" s="271"/>
      <c r="M169" s="272"/>
      <c r="N169" s="273"/>
      <c r="O169" s="273"/>
      <c r="P169" s="273"/>
      <c r="Q169" s="273"/>
      <c r="R169" s="273"/>
      <c r="S169" s="273"/>
      <c r="T169" s="274"/>
      <c r="U169" s="14"/>
      <c r="V169" s="14"/>
      <c r="W169" s="14"/>
      <c r="X169" s="14"/>
      <c r="Y169" s="14"/>
      <c r="Z169" s="14"/>
      <c r="AA169" s="14"/>
      <c r="AB169" s="14"/>
      <c r="AC169" s="14"/>
      <c r="AD169" s="14"/>
      <c r="AE169" s="14"/>
      <c r="AT169" s="275" t="s">
        <v>174</v>
      </c>
      <c r="AU169" s="275" t="s">
        <v>21</v>
      </c>
      <c r="AV169" s="14" t="s">
        <v>165</v>
      </c>
      <c r="AW169" s="14" t="s">
        <v>38</v>
      </c>
      <c r="AX169" s="14" t="s">
        <v>89</v>
      </c>
      <c r="AY169" s="275" t="s">
        <v>159</v>
      </c>
    </row>
    <row r="170" s="2" customFormat="1" ht="21.75" customHeight="1">
      <c r="A170" s="38"/>
      <c r="B170" s="39"/>
      <c r="C170" s="236" t="s">
        <v>254</v>
      </c>
      <c r="D170" s="236" t="s">
        <v>161</v>
      </c>
      <c r="E170" s="237" t="s">
        <v>1695</v>
      </c>
      <c r="F170" s="238" t="s">
        <v>1696</v>
      </c>
      <c r="G170" s="239" t="s">
        <v>206</v>
      </c>
      <c r="H170" s="240">
        <v>26</v>
      </c>
      <c r="I170" s="241"/>
      <c r="J170" s="242">
        <f>ROUND(I170*H170,2)</f>
        <v>0</v>
      </c>
      <c r="K170" s="243"/>
      <c r="L170" s="44"/>
      <c r="M170" s="244" t="s">
        <v>1</v>
      </c>
      <c r="N170" s="245" t="s">
        <v>46</v>
      </c>
      <c r="O170" s="91"/>
      <c r="P170" s="246">
        <f>O170*H170</f>
        <v>0</v>
      </c>
      <c r="Q170" s="246">
        <v>0</v>
      </c>
      <c r="R170" s="246">
        <f>Q170*H170</f>
        <v>0</v>
      </c>
      <c r="S170" s="246">
        <v>0</v>
      </c>
      <c r="T170" s="247">
        <f>S170*H170</f>
        <v>0</v>
      </c>
      <c r="U170" s="38"/>
      <c r="V170" s="38"/>
      <c r="W170" s="38"/>
      <c r="X170" s="38"/>
      <c r="Y170" s="38"/>
      <c r="Z170" s="38"/>
      <c r="AA170" s="38"/>
      <c r="AB170" s="38"/>
      <c r="AC170" s="38"/>
      <c r="AD170" s="38"/>
      <c r="AE170" s="38"/>
      <c r="AR170" s="248" t="s">
        <v>165</v>
      </c>
      <c r="AT170" s="248" t="s">
        <v>161</v>
      </c>
      <c r="AU170" s="248" t="s">
        <v>21</v>
      </c>
      <c r="AY170" s="16" t="s">
        <v>159</v>
      </c>
      <c r="BE170" s="249">
        <f>IF(N170="základní",J170,0)</f>
        <v>0</v>
      </c>
      <c r="BF170" s="249">
        <f>IF(N170="snížená",J170,0)</f>
        <v>0</v>
      </c>
      <c r="BG170" s="249">
        <f>IF(N170="zákl. přenesená",J170,0)</f>
        <v>0</v>
      </c>
      <c r="BH170" s="249">
        <f>IF(N170="sníž. přenesená",J170,0)</f>
        <v>0</v>
      </c>
      <c r="BI170" s="249">
        <f>IF(N170="nulová",J170,0)</f>
        <v>0</v>
      </c>
      <c r="BJ170" s="16" t="s">
        <v>89</v>
      </c>
      <c r="BK170" s="249">
        <f>ROUND(I170*H170,2)</f>
        <v>0</v>
      </c>
      <c r="BL170" s="16" t="s">
        <v>165</v>
      </c>
      <c r="BM170" s="248" t="s">
        <v>1697</v>
      </c>
    </row>
    <row r="171" s="2" customFormat="1">
      <c r="A171" s="38"/>
      <c r="B171" s="39"/>
      <c r="C171" s="40"/>
      <c r="D171" s="250" t="s">
        <v>167</v>
      </c>
      <c r="E171" s="40"/>
      <c r="F171" s="251" t="s">
        <v>1698</v>
      </c>
      <c r="G171" s="40"/>
      <c r="H171" s="40"/>
      <c r="I171" s="144"/>
      <c r="J171" s="40"/>
      <c r="K171" s="40"/>
      <c r="L171" s="44"/>
      <c r="M171" s="252"/>
      <c r="N171" s="253"/>
      <c r="O171" s="91"/>
      <c r="P171" s="91"/>
      <c r="Q171" s="91"/>
      <c r="R171" s="91"/>
      <c r="S171" s="91"/>
      <c r="T171" s="92"/>
      <c r="U171" s="38"/>
      <c r="V171" s="38"/>
      <c r="W171" s="38"/>
      <c r="X171" s="38"/>
      <c r="Y171" s="38"/>
      <c r="Z171" s="38"/>
      <c r="AA171" s="38"/>
      <c r="AB171" s="38"/>
      <c r="AC171" s="38"/>
      <c r="AD171" s="38"/>
      <c r="AE171" s="38"/>
      <c r="AT171" s="16" t="s">
        <v>167</v>
      </c>
      <c r="AU171" s="16" t="s">
        <v>21</v>
      </c>
    </row>
    <row r="172" s="13" customFormat="1">
      <c r="A172" s="13"/>
      <c r="B172" s="254"/>
      <c r="C172" s="255"/>
      <c r="D172" s="250" t="s">
        <v>174</v>
      </c>
      <c r="E172" s="256" t="s">
        <v>1</v>
      </c>
      <c r="F172" s="257" t="s">
        <v>299</v>
      </c>
      <c r="G172" s="255"/>
      <c r="H172" s="258">
        <v>26</v>
      </c>
      <c r="I172" s="259"/>
      <c r="J172" s="255"/>
      <c r="K172" s="255"/>
      <c r="L172" s="260"/>
      <c r="M172" s="261"/>
      <c r="N172" s="262"/>
      <c r="O172" s="262"/>
      <c r="P172" s="262"/>
      <c r="Q172" s="262"/>
      <c r="R172" s="262"/>
      <c r="S172" s="262"/>
      <c r="T172" s="263"/>
      <c r="U172" s="13"/>
      <c r="V172" s="13"/>
      <c r="W172" s="13"/>
      <c r="X172" s="13"/>
      <c r="Y172" s="13"/>
      <c r="Z172" s="13"/>
      <c r="AA172" s="13"/>
      <c r="AB172" s="13"/>
      <c r="AC172" s="13"/>
      <c r="AD172" s="13"/>
      <c r="AE172" s="13"/>
      <c r="AT172" s="264" t="s">
        <v>174</v>
      </c>
      <c r="AU172" s="264" t="s">
        <v>21</v>
      </c>
      <c r="AV172" s="13" t="s">
        <v>21</v>
      </c>
      <c r="AW172" s="13" t="s">
        <v>38</v>
      </c>
      <c r="AX172" s="13" t="s">
        <v>81</v>
      </c>
      <c r="AY172" s="264" t="s">
        <v>159</v>
      </c>
    </row>
    <row r="173" s="14" customFormat="1">
      <c r="A173" s="14"/>
      <c r="B173" s="265"/>
      <c r="C173" s="266"/>
      <c r="D173" s="250" t="s">
        <v>174</v>
      </c>
      <c r="E173" s="267" t="s">
        <v>1</v>
      </c>
      <c r="F173" s="268" t="s">
        <v>197</v>
      </c>
      <c r="G173" s="266"/>
      <c r="H173" s="269">
        <v>26</v>
      </c>
      <c r="I173" s="270"/>
      <c r="J173" s="266"/>
      <c r="K173" s="266"/>
      <c r="L173" s="271"/>
      <c r="M173" s="272"/>
      <c r="N173" s="273"/>
      <c r="O173" s="273"/>
      <c r="P173" s="273"/>
      <c r="Q173" s="273"/>
      <c r="R173" s="273"/>
      <c r="S173" s="273"/>
      <c r="T173" s="274"/>
      <c r="U173" s="14"/>
      <c r="V173" s="14"/>
      <c r="W173" s="14"/>
      <c r="X173" s="14"/>
      <c r="Y173" s="14"/>
      <c r="Z173" s="14"/>
      <c r="AA173" s="14"/>
      <c r="AB173" s="14"/>
      <c r="AC173" s="14"/>
      <c r="AD173" s="14"/>
      <c r="AE173" s="14"/>
      <c r="AT173" s="275" t="s">
        <v>174</v>
      </c>
      <c r="AU173" s="275" t="s">
        <v>21</v>
      </c>
      <c r="AV173" s="14" t="s">
        <v>165</v>
      </c>
      <c r="AW173" s="14" t="s">
        <v>38</v>
      </c>
      <c r="AX173" s="14" t="s">
        <v>89</v>
      </c>
      <c r="AY173" s="275" t="s">
        <v>159</v>
      </c>
    </row>
    <row r="174" s="12" customFormat="1" ht="22.8" customHeight="1">
      <c r="A174" s="12"/>
      <c r="B174" s="220"/>
      <c r="C174" s="221"/>
      <c r="D174" s="222" t="s">
        <v>80</v>
      </c>
      <c r="E174" s="234" t="s">
        <v>191</v>
      </c>
      <c r="F174" s="234" t="s">
        <v>1699</v>
      </c>
      <c r="G174" s="221"/>
      <c r="H174" s="221"/>
      <c r="I174" s="224"/>
      <c r="J174" s="235">
        <f>BK174</f>
        <v>0</v>
      </c>
      <c r="K174" s="221"/>
      <c r="L174" s="226"/>
      <c r="M174" s="227"/>
      <c r="N174" s="228"/>
      <c r="O174" s="228"/>
      <c r="P174" s="229">
        <f>SUM(P175:P178)</f>
        <v>0</v>
      </c>
      <c r="Q174" s="228"/>
      <c r="R174" s="229">
        <f>SUM(R175:R178)</f>
        <v>6.7200000000000006</v>
      </c>
      <c r="S174" s="228"/>
      <c r="T174" s="230">
        <f>SUM(T175:T178)</f>
        <v>0</v>
      </c>
      <c r="U174" s="12"/>
      <c r="V174" s="12"/>
      <c r="W174" s="12"/>
      <c r="X174" s="12"/>
      <c r="Y174" s="12"/>
      <c r="Z174" s="12"/>
      <c r="AA174" s="12"/>
      <c r="AB174" s="12"/>
      <c r="AC174" s="12"/>
      <c r="AD174" s="12"/>
      <c r="AE174" s="12"/>
      <c r="AR174" s="231" t="s">
        <v>89</v>
      </c>
      <c r="AT174" s="232" t="s">
        <v>80</v>
      </c>
      <c r="AU174" s="232" t="s">
        <v>89</v>
      </c>
      <c r="AY174" s="231" t="s">
        <v>159</v>
      </c>
      <c r="BK174" s="233">
        <f>SUM(BK175:BK178)</f>
        <v>0</v>
      </c>
    </row>
    <row r="175" s="2" customFormat="1" ht="16.5" customHeight="1">
      <c r="A175" s="38"/>
      <c r="B175" s="39"/>
      <c r="C175" s="236" t="s">
        <v>259</v>
      </c>
      <c r="D175" s="236" t="s">
        <v>161</v>
      </c>
      <c r="E175" s="237" t="s">
        <v>1700</v>
      </c>
      <c r="F175" s="238" t="s">
        <v>1701</v>
      </c>
      <c r="G175" s="239" t="s">
        <v>164</v>
      </c>
      <c r="H175" s="240">
        <v>160</v>
      </c>
      <c r="I175" s="241"/>
      <c r="J175" s="242">
        <f>ROUND(I175*H175,2)</f>
        <v>0</v>
      </c>
      <c r="K175" s="243"/>
      <c r="L175" s="44"/>
      <c r="M175" s="244" t="s">
        <v>1</v>
      </c>
      <c r="N175" s="245" t="s">
        <v>46</v>
      </c>
      <c r="O175" s="91"/>
      <c r="P175" s="246">
        <f>O175*H175</f>
        <v>0</v>
      </c>
      <c r="Q175" s="246">
        <v>0.042000000000000003</v>
      </c>
      <c r="R175" s="246">
        <f>Q175*H175</f>
        <v>6.7200000000000006</v>
      </c>
      <c r="S175" s="246">
        <v>0</v>
      </c>
      <c r="T175" s="247">
        <f>S175*H175</f>
        <v>0</v>
      </c>
      <c r="U175" s="38"/>
      <c r="V175" s="38"/>
      <c r="W175" s="38"/>
      <c r="X175" s="38"/>
      <c r="Y175" s="38"/>
      <c r="Z175" s="38"/>
      <c r="AA175" s="38"/>
      <c r="AB175" s="38"/>
      <c r="AC175" s="38"/>
      <c r="AD175" s="38"/>
      <c r="AE175" s="38"/>
      <c r="AR175" s="248" t="s">
        <v>165</v>
      </c>
      <c r="AT175" s="248" t="s">
        <v>161</v>
      </c>
      <c r="AU175" s="248" t="s">
        <v>21</v>
      </c>
      <c r="AY175" s="16" t="s">
        <v>159</v>
      </c>
      <c r="BE175" s="249">
        <f>IF(N175="základní",J175,0)</f>
        <v>0</v>
      </c>
      <c r="BF175" s="249">
        <f>IF(N175="snížená",J175,0)</f>
        <v>0</v>
      </c>
      <c r="BG175" s="249">
        <f>IF(N175="zákl. přenesená",J175,0)</f>
        <v>0</v>
      </c>
      <c r="BH175" s="249">
        <f>IF(N175="sníž. přenesená",J175,0)</f>
        <v>0</v>
      </c>
      <c r="BI175" s="249">
        <f>IF(N175="nulová",J175,0)</f>
        <v>0</v>
      </c>
      <c r="BJ175" s="16" t="s">
        <v>89</v>
      </c>
      <c r="BK175" s="249">
        <f>ROUND(I175*H175,2)</f>
        <v>0</v>
      </c>
      <c r="BL175" s="16" t="s">
        <v>165</v>
      </c>
      <c r="BM175" s="248" t="s">
        <v>1702</v>
      </c>
    </row>
    <row r="176" s="2" customFormat="1">
      <c r="A176" s="38"/>
      <c r="B176" s="39"/>
      <c r="C176" s="40"/>
      <c r="D176" s="250" t="s">
        <v>167</v>
      </c>
      <c r="E176" s="40"/>
      <c r="F176" s="251" t="s">
        <v>1703</v>
      </c>
      <c r="G176" s="40"/>
      <c r="H176" s="40"/>
      <c r="I176" s="144"/>
      <c r="J176" s="40"/>
      <c r="K176" s="40"/>
      <c r="L176" s="44"/>
      <c r="M176" s="252"/>
      <c r="N176" s="253"/>
      <c r="O176" s="91"/>
      <c r="P176" s="91"/>
      <c r="Q176" s="91"/>
      <c r="R176" s="91"/>
      <c r="S176" s="91"/>
      <c r="T176" s="92"/>
      <c r="U176" s="38"/>
      <c r="V176" s="38"/>
      <c r="W176" s="38"/>
      <c r="X176" s="38"/>
      <c r="Y176" s="38"/>
      <c r="Z176" s="38"/>
      <c r="AA176" s="38"/>
      <c r="AB176" s="38"/>
      <c r="AC176" s="38"/>
      <c r="AD176" s="38"/>
      <c r="AE176" s="38"/>
      <c r="AT176" s="16" t="s">
        <v>167</v>
      </c>
      <c r="AU176" s="16" t="s">
        <v>21</v>
      </c>
    </row>
    <row r="177" s="13" customFormat="1">
      <c r="A177" s="13"/>
      <c r="B177" s="254"/>
      <c r="C177" s="255"/>
      <c r="D177" s="250" t="s">
        <v>174</v>
      </c>
      <c r="E177" s="256" t="s">
        <v>1</v>
      </c>
      <c r="F177" s="257" t="s">
        <v>1704</v>
      </c>
      <c r="G177" s="255"/>
      <c r="H177" s="258">
        <v>160</v>
      </c>
      <c r="I177" s="259"/>
      <c r="J177" s="255"/>
      <c r="K177" s="255"/>
      <c r="L177" s="260"/>
      <c r="M177" s="261"/>
      <c r="N177" s="262"/>
      <c r="O177" s="262"/>
      <c r="P177" s="262"/>
      <c r="Q177" s="262"/>
      <c r="R177" s="262"/>
      <c r="S177" s="262"/>
      <c r="T177" s="263"/>
      <c r="U177" s="13"/>
      <c r="V177" s="13"/>
      <c r="W177" s="13"/>
      <c r="X177" s="13"/>
      <c r="Y177" s="13"/>
      <c r="Z177" s="13"/>
      <c r="AA177" s="13"/>
      <c r="AB177" s="13"/>
      <c r="AC177" s="13"/>
      <c r="AD177" s="13"/>
      <c r="AE177" s="13"/>
      <c r="AT177" s="264" t="s">
        <v>174</v>
      </c>
      <c r="AU177" s="264" t="s">
        <v>21</v>
      </c>
      <c r="AV177" s="13" t="s">
        <v>21</v>
      </c>
      <c r="AW177" s="13" t="s">
        <v>38</v>
      </c>
      <c r="AX177" s="13" t="s">
        <v>81</v>
      </c>
      <c r="AY177" s="264" t="s">
        <v>159</v>
      </c>
    </row>
    <row r="178" s="14" customFormat="1">
      <c r="A178" s="14"/>
      <c r="B178" s="265"/>
      <c r="C178" s="266"/>
      <c r="D178" s="250" t="s">
        <v>174</v>
      </c>
      <c r="E178" s="267" t="s">
        <v>1</v>
      </c>
      <c r="F178" s="268" t="s">
        <v>197</v>
      </c>
      <c r="G178" s="266"/>
      <c r="H178" s="269">
        <v>160</v>
      </c>
      <c r="I178" s="270"/>
      <c r="J178" s="266"/>
      <c r="K178" s="266"/>
      <c r="L178" s="271"/>
      <c r="M178" s="272"/>
      <c r="N178" s="273"/>
      <c r="O178" s="273"/>
      <c r="P178" s="273"/>
      <c r="Q178" s="273"/>
      <c r="R178" s="273"/>
      <c r="S178" s="273"/>
      <c r="T178" s="274"/>
      <c r="U178" s="14"/>
      <c r="V178" s="14"/>
      <c r="W178" s="14"/>
      <c r="X178" s="14"/>
      <c r="Y178" s="14"/>
      <c r="Z178" s="14"/>
      <c r="AA178" s="14"/>
      <c r="AB178" s="14"/>
      <c r="AC178" s="14"/>
      <c r="AD178" s="14"/>
      <c r="AE178" s="14"/>
      <c r="AT178" s="275" t="s">
        <v>174</v>
      </c>
      <c r="AU178" s="275" t="s">
        <v>21</v>
      </c>
      <c r="AV178" s="14" t="s">
        <v>165</v>
      </c>
      <c r="AW178" s="14" t="s">
        <v>38</v>
      </c>
      <c r="AX178" s="14" t="s">
        <v>89</v>
      </c>
      <c r="AY178" s="275" t="s">
        <v>159</v>
      </c>
    </row>
    <row r="179" s="12" customFormat="1" ht="22.8" customHeight="1">
      <c r="A179" s="12"/>
      <c r="B179" s="220"/>
      <c r="C179" s="221"/>
      <c r="D179" s="222" t="s">
        <v>80</v>
      </c>
      <c r="E179" s="234" t="s">
        <v>1705</v>
      </c>
      <c r="F179" s="234" t="s">
        <v>1706</v>
      </c>
      <c r="G179" s="221"/>
      <c r="H179" s="221"/>
      <c r="I179" s="224"/>
      <c r="J179" s="235">
        <f>BK179</f>
        <v>0</v>
      </c>
      <c r="K179" s="221"/>
      <c r="L179" s="226"/>
      <c r="M179" s="227"/>
      <c r="N179" s="228"/>
      <c r="O179" s="228"/>
      <c r="P179" s="229">
        <f>SUM(P180:P229)</f>
        <v>0</v>
      </c>
      <c r="Q179" s="228"/>
      <c r="R179" s="229">
        <f>SUM(R180:R229)</f>
        <v>28.285134899999999</v>
      </c>
      <c r="S179" s="228"/>
      <c r="T179" s="230">
        <f>SUM(T180:T229)</f>
        <v>0</v>
      </c>
      <c r="U179" s="12"/>
      <c r="V179" s="12"/>
      <c r="W179" s="12"/>
      <c r="X179" s="12"/>
      <c r="Y179" s="12"/>
      <c r="Z179" s="12"/>
      <c r="AA179" s="12"/>
      <c r="AB179" s="12"/>
      <c r="AC179" s="12"/>
      <c r="AD179" s="12"/>
      <c r="AE179" s="12"/>
      <c r="AR179" s="231" t="s">
        <v>21</v>
      </c>
      <c r="AT179" s="232" t="s">
        <v>80</v>
      </c>
      <c r="AU179" s="232" t="s">
        <v>89</v>
      </c>
      <c r="AY179" s="231" t="s">
        <v>159</v>
      </c>
      <c r="BK179" s="233">
        <f>SUM(BK180:BK229)</f>
        <v>0</v>
      </c>
    </row>
    <row r="180" s="2" customFormat="1" ht="21.75" customHeight="1">
      <c r="A180" s="38"/>
      <c r="B180" s="39"/>
      <c r="C180" s="236" t="s">
        <v>263</v>
      </c>
      <c r="D180" s="236" t="s">
        <v>161</v>
      </c>
      <c r="E180" s="237" t="s">
        <v>1707</v>
      </c>
      <c r="F180" s="238" t="s">
        <v>1708</v>
      </c>
      <c r="G180" s="239" t="s">
        <v>230</v>
      </c>
      <c r="H180" s="240">
        <v>315.19999999999999</v>
      </c>
      <c r="I180" s="241"/>
      <c r="J180" s="242">
        <f>ROUND(I180*H180,2)</f>
        <v>0</v>
      </c>
      <c r="K180" s="243"/>
      <c r="L180" s="44"/>
      <c r="M180" s="244" t="s">
        <v>1</v>
      </c>
      <c r="N180" s="245" t="s">
        <v>46</v>
      </c>
      <c r="O180" s="91"/>
      <c r="P180" s="246">
        <f>O180*H180</f>
        <v>0</v>
      </c>
      <c r="Q180" s="246">
        <v>0</v>
      </c>
      <c r="R180" s="246">
        <f>Q180*H180</f>
        <v>0</v>
      </c>
      <c r="S180" s="246">
        <v>0</v>
      </c>
      <c r="T180" s="247">
        <f>S180*H180</f>
        <v>0</v>
      </c>
      <c r="U180" s="38"/>
      <c r="V180" s="38"/>
      <c r="W180" s="38"/>
      <c r="X180" s="38"/>
      <c r="Y180" s="38"/>
      <c r="Z180" s="38"/>
      <c r="AA180" s="38"/>
      <c r="AB180" s="38"/>
      <c r="AC180" s="38"/>
      <c r="AD180" s="38"/>
      <c r="AE180" s="38"/>
      <c r="AR180" s="248" t="s">
        <v>250</v>
      </c>
      <c r="AT180" s="248" t="s">
        <v>161</v>
      </c>
      <c r="AU180" s="248" t="s">
        <v>21</v>
      </c>
      <c r="AY180" s="16" t="s">
        <v>159</v>
      </c>
      <c r="BE180" s="249">
        <f>IF(N180="základní",J180,0)</f>
        <v>0</v>
      </c>
      <c r="BF180" s="249">
        <f>IF(N180="snížená",J180,0)</f>
        <v>0</v>
      </c>
      <c r="BG180" s="249">
        <f>IF(N180="zákl. přenesená",J180,0)</f>
        <v>0</v>
      </c>
      <c r="BH180" s="249">
        <f>IF(N180="sníž. přenesená",J180,0)</f>
        <v>0</v>
      </c>
      <c r="BI180" s="249">
        <f>IF(N180="nulová",J180,0)</f>
        <v>0</v>
      </c>
      <c r="BJ180" s="16" t="s">
        <v>89</v>
      </c>
      <c r="BK180" s="249">
        <f>ROUND(I180*H180,2)</f>
        <v>0</v>
      </c>
      <c r="BL180" s="16" t="s">
        <v>250</v>
      </c>
      <c r="BM180" s="248" t="s">
        <v>1709</v>
      </c>
    </row>
    <row r="181" s="2" customFormat="1">
      <c r="A181" s="38"/>
      <c r="B181" s="39"/>
      <c r="C181" s="40"/>
      <c r="D181" s="250" t="s">
        <v>167</v>
      </c>
      <c r="E181" s="40"/>
      <c r="F181" s="251" t="s">
        <v>1710</v>
      </c>
      <c r="G181" s="40"/>
      <c r="H181" s="40"/>
      <c r="I181" s="144"/>
      <c r="J181" s="40"/>
      <c r="K181" s="40"/>
      <c r="L181" s="44"/>
      <c r="M181" s="252"/>
      <c r="N181" s="253"/>
      <c r="O181" s="91"/>
      <c r="P181" s="91"/>
      <c r="Q181" s="91"/>
      <c r="R181" s="91"/>
      <c r="S181" s="91"/>
      <c r="T181" s="92"/>
      <c r="U181" s="38"/>
      <c r="V181" s="38"/>
      <c r="W181" s="38"/>
      <c r="X181" s="38"/>
      <c r="Y181" s="38"/>
      <c r="Z181" s="38"/>
      <c r="AA181" s="38"/>
      <c r="AB181" s="38"/>
      <c r="AC181" s="38"/>
      <c r="AD181" s="38"/>
      <c r="AE181" s="38"/>
      <c r="AT181" s="16" t="s">
        <v>167</v>
      </c>
      <c r="AU181" s="16" t="s">
        <v>21</v>
      </c>
    </row>
    <row r="182" s="13" customFormat="1">
      <c r="A182" s="13"/>
      <c r="B182" s="254"/>
      <c r="C182" s="255"/>
      <c r="D182" s="250" t="s">
        <v>174</v>
      </c>
      <c r="E182" s="256" t="s">
        <v>1</v>
      </c>
      <c r="F182" s="257" t="s">
        <v>1711</v>
      </c>
      <c r="G182" s="255"/>
      <c r="H182" s="258">
        <v>1.5</v>
      </c>
      <c r="I182" s="259"/>
      <c r="J182" s="255"/>
      <c r="K182" s="255"/>
      <c r="L182" s="260"/>
      <c r="M182" s="261"/>
      <c r="N182" s="262"/>
      <c r="O182" s="262"/>
      <c r="P182" s="262"/>
      <c r="Q182" s="262"/>
      <c r="R182" s="262"/>
      <c r="S182" s="262"/>
      <c r="T182" s="263"/>
      <c r="U182" s="13"/>
      <c r="V182" s="13"/>
      <c r="W182" s="13"/>
      <c r="X182" s="13"/>
      <c r="Y182" s="13"/>
      <c r="Z182" s="13"/>
      <c r="AA182" s="13"/>
      <c r="AB182" s="13"/>
      <c r="AC182" s="13"/>
      <c r="AD182" s="13"/>
      <c r="AE182" s="13"/>
      <c r="AT182" s="264" t="s">
        <v>174</v>
      </c>
      <c r="AU182" s="264" t="s">
        <v>21</v>
      </c>
      <c r="AV182" s="13" t="s">
        <v>21</v>
      </c>
      <c r="AW182" s="13" t="s">
        <v>38</v>
      </c>
      <c r="AX182" s="13" t="s">
        <v>81</v>
      </c>
      <c r="AY182" s="264" t="s">
        <v>159</v>
      </c>
    </row>
    <row r="183" s="13" customFormat="1">
      <c r="A183" s="13"/>
      <c r="B183" s="254"/>
      <c r="C183" s="255"/>
      <c r="D183" s="250" t="s">
        <v>174</v>
      </c>
      <c r="E183" s="256" t="s">
        <v>1</v>
      </c>
      <c r="F183" s="257" t="s">
        <v>1712</v>
      </c>
      <c r="G183" s="255"/>
      <c r="H183" s="258">
        <v>1.8</v>
      </c>
      <c r="I183" s="259"/>
      <c r="J183" s="255"/>
      <c r="K183" s="255"/>
      <c r="L183" s="260"/>
      <c r="M183" s="261"/>
      <c r="N183" s="262"/>
      <c r="O183" s="262"/>
      <c r="P183" s="262"/>
      <c r="Q183" s="262"/>
      <c r="R183" s="262"/>
      <c r="S183" s="262"/>
      <c r="T183" s="263"/>
      <c r="U183" s="13"/>
      <c r="V183" s="13"/>
      <c r="W183" s="13"/>
      <c r="X183" s="13"/>
      <c r="Y183" s="13"/>
      <c r="Z183" s="13"/>
      <c r="AA183" s="13"/>
      <c r="AB183" s="13"/>
      <c r="AC183" s="13"/>
      <c r="AD183" s="13"/>
      <c r="AE183" s="13"/>
      <c r="AT183" s="264" t="s">
        <v>174</v>
      </c>
      <c r="AU183" s="264" t="s">
        <v>21</v>
      </c>
      <c r="AV183" s="13" t="s">
        <v>21</v>
      </c>
      <c r="AW183" s="13" t="s">
        <v>38</v>
      </c>
      <c r="AX183" s="13" t="s">
        <v>81</v>
      </c>
      <c r="AY183" s="264" t="s">
        <v>159</v>
      </c>
    </row>
    <row r="184" s="13" customFormat="1">
      <c r="A184" s="13"/>
      <c r="B184" s="254"/>
      <c r="C184" s="255"/>
      <c r="D184" s="250" t="s">
        <v>174</v>
      </c>
      <c r="E184" s="256" t="s">
        <v>1</v>
      </c>
      <c r="F184" s="257" t="s">
        <v>1713</v>
      </c>
      <c r="G184" s="255"/>
      <c r="H184" s="258">
        <v>4.7999999999999998</v>
      </c>
      <c r="I184" s="259"/>
      <c r="J184" s="255"/>
      <c r="K184" s="255"/>
      <c r="L184" s="260"/>
      <c r="M184" s="261"/>
      <c r="N184" s="262"/>
      <c r="O184" s="262"/>
      <c r="P184" s="262"/>
      <c r="Q184" s="262"/>
      <c r="R184" s="262"/>
      <c r="S184" s="262"/>
      <c r="T184" s="263"/>
      <c r="U184" s="13"/>
      <c r="V184" s="13"/>
      <c r="W184" s="13"/>
      <c r="X184" s="13"/>
      <c r="Y184" s="13"/>
      <c r="Z184" s="13"/>
      <c r="AA184" s="13"/>
      <c r="AB184" s="13"/>
      <c r="AC184" s="13"/>
      <c r="AD184" s="13"/>
      <c r="AE184" s="13"/>
      <c r="AT184" s="264" t="s">
        <v>174</v>
      </c>
      <c r="AU184" s="264" t="s">
        <v>21</v>
      </c>
      <c r="AV184" s="13" t="s">
        <v>21</v>
      </c>
      <c r="AW184" s="13" t="s">
        <v>38</v>
      </c>
      <c r="AX184" s="13" t="s">
        <v>81</v>
      </c>
      <c r="AY184" s="264" t="s">
        <v>159</v>
      </c>
    </row>
    <row r="185" s="13" customFormat="1">
      <c r="A185" s="13"/>
      <c r="B185" s="254"/>
      <c r="C185" s="255"/>
      <c r="D185" s="250" t="s">
        <v>174</v>
      </c>
      <c r="E185" s="256" t="s">
        <v>1</v>
      </c>
      <c r="F185" s="257" t="s">
        <v>1714</v>
      </c>
      <c r="G185" s="255"/>
      <c r="H185" s="258">
        <v>3.6000000000000001</v>
      </c>
      <c r="I185" s="259"/>
      <c r="J185" s="255"/>
      <c r="K185" s="255"/>
      <c r="L185" s="260"/>
      <c r="M185" s="261"/>
      <c r="N185" s="262"/>
      <c r="O185" s="262"/>
      <c r="P185" s="262"/>
      <c r="Q185" s="262"/>
      <c r="R185" s="262"/>
      <c r="S185" s="262"/>
      <c r="T185" s="263"/>
      <c r="U185" s="13"/>
      <c r="V185" s="13"/>
      <c r="W185" s="13"/>
      <c r="X185" s="13"/>
      <c r="Y185" s="13"/>
      <c r="Z185" s="13"/>
      <c r="AA185" s="13"/>
      <c r="AB185" s="13"/>
      <c r="AC185" s="13"/>
      <c r="AD185" s="13"/>
      <c r="AE185" s="13"/>
      <c r="AT185" s="264" t="s">
        <v>174</v>
      </c>
      <c r="AU185" s="264" t="s">
        <v>21</v>
      </c>
      <c r="AV185" s="13" t="s">
        <v>21</v>
      </c>
      <c r="AW185" s="13" t="s">
        <v>38</v>
      </c>
      <c r="AX185" s="13" t="s">
        <v>81</v>
      </c>
      <c r="AY185" s="264" t="s">
        <v>159</v>
      </c>
    </row>
    <row r="186" s="13" customFormat="1">
      <c r="A186" s="13"/>
      <c r="B186" s="254"/>
      <c r="C186" s="255"/>
      <c r="D186" s="250" t="s">
        <v>174</v>
      </c>
      <c r="E186" s="256" t="s">
        <v>1</v>
      </c>
      <c r="F186" s="257" t="s">
        <v>1715</v>
      </c>
      <c r="G186" s="255"/>
      <c r="H186" s="258">
        <v>4.2000000000000002</v>
      </c>
      <c r="I186" s="259"/>
      <c r="J186" s="255"/>
      <c r="K186" s="255"/>
      <c r="L186" s="260"/>
      <c r="M186" s="261"/>
      <c r="N186" s="262"/>
      <c r="O186" s="262"/>
      <c r="P186" s="262"/>
      <c r="Q186" s="262"/>
      <c r="R186" s="262"/>
      <c r="S186" s="262"/>
      <c r="T186" s="263"/>
      <c r="U186" s="13"/>
      <c r="V186" s="13"/>
      <c r="W186" s="13"/>
      <c r="X186" s="13"/>
      <c r="Y186" s="13"/>
      <c r="Z186" s="13"/>
      <c r="AA186" s="13"/>
      <c r="AB186" s="13"/>
      <c r="AC186" s="13"/>
      <c r="AD186" s="13"/>
      <c r="AE186" s="13"/>
      <c r="AT186" s="264" t="s">
        <v>174</v>
      </c>
      <c r="AU186" s="264" t="s">
        <v>21</v>
      </c>
      <c r="AV186" s="13" t="s">
        <v>21</v>
      </c>
      <c r="AW186" s="13" t="s">
        <v>38</v>
      </c>
      <c r="AX186" s="13" t="s">
        <v>81</v>
      </c>
      <c r="AY186" s="264" t="s">
        <v>159</v>
      </c>
    </row>
    <row r="187" s="13" customFormat="1">
      <c r="A187" s="13"/>
      <c r="B187" s="254"/>
      <c r="C187" s="255"/>
      <c r="D187" s="250" t="s">
        <v>174</v>
      </c>
      <c r="E187" s="256" t="s">
        <v>1</v>
      </c>
      <c r="F187" s="257" t="s">
        <v>1716</v>
      </c>
      <c r="G187" s="255"/>
      <c r="H187" s="258">
        <v>2.8999999999999999</v>
      </c>
      <c r="I187" s="259"/>
      <c r="J187" s="255"/>
      <c r="K187" s="255"/>
      <c r="L187" s="260"/>
      <c r="M187" s="261"/>
      <c r="N187" s="262"/>
      <c r="O187" s="262"/>
      <c r="P187" s="262"/>
      <c r="Q187" s="262"/>
      <c r="R187" s="262"/>
      <c r="S187" s="262"/>
      <c r="T187" s="263"/>
      <c r="U187" s="13"/>
      <c r="V187" s="13"/>
      <c r="W187" s="13"/>
      <c r="X187" s="13"/>
      <c r="Y187" s="13"/>
      <c r="Z187" s="13"/>
      <c r="AA187" s="13"/>
      <c r="AB187" s="13"/>
      <c r="AC187" s="13"/>
      <c r="AD187" s="13"/>
      <c r="AE187" s="13"/>
      <c r="AT187" s="264" t="s">
        <v>174</v>
      </c>
      <c r="AU187" s="264" t="s">
        <v>21</v>
      </c>
      <c r="AV187" s="13" t="s">
        <v>21</v>
      </c>
      <c r="AW187" s="13" t="s">
        <v>38</v>
      </c>
      <c r="AX187" s="13" t="s">
        <v>81</v>
      </c>
      <c r="AY187" s="264" t="s">
        <v>159</v>
      </c>
    </row>
    <row r="188" s="13" customFormat="1">
      <c r="A188" s="13"/>
      <c r="B188" s="254"/>
      <c r="C188" s="255"/>
      <c r="D188" s="250" t="s">
        <v>174</v>
      </c>
      <c r="E188" s="256" t="s">
        <v>1</v>
      </c>
      <c r="F188" s="257" t="s">
        <v>1717</v>
      </c>
      <c r="G188" s="255"/>
      <c r="H188" s="258">
        <v>31.199999999999999</v>
      </c>
      <c r="I188" s="259"/>
      <c r="J188" s="255"/>
      <c r="K188" s="255"/>
      <c r="L188" s="260"/>
      <c r="M188" s="261"/>
      <c r="N188" s="262"/>
      <c r="O188" s="262"/>
      <c r="P188" s="262"/>
      <c r="Q188" s="262"/>
      <c r="R188" s="262"/>
      <c r="S188" s="262"/>
      <c r="T188" s="263"/>
      <c r="U188" s="13"/>
      <c r="V188" s="13"/>
      <c r="W188" s="13"/>
      <c r="X188" s="13"/>
      <c r="Y188" s="13"/>
      <c r="Z188" s="13"/>
      <c r="AA188" s="13"/>
      <c r="AB188" s="13"/>
      <c r="AC188" s="13"/>
      <c r="AD188" s="13"/>
      <c r="AE188" s="13"/>
      <c r="AT188" s="264" t="s">
        <v>174</v>
      </c>
      <c r="AU188" s="264" t="s">
        <v>21</v>
      </c>
      <c r="AV188" s="13" t="s">
        <v>21</v>
      </c>
      <c r="AW188" s="13" t="s">
        <v>38</v>
      </c>
      <c r="AX188" s="13" t="s">
        <v>81</v>
      </c>
      <c r="AY188" s="264" t="s">
        <v>159</v>
      </c>
    </row>
    <row r="189" s="13" customFormat="1">
      <c r="A189" s="13"/>
      <c r="B189" s="254"/>
      <c r="C189" s="255"/>
      <c r="D189" s="250" t="s">
        <v>174</v>
      </c>
      <c r="E189" s="256" t="s">
        <v>1</v>
      </c>
      <c r="F189" s="257" t="s">
        <v>1718</v>
      </c>
      <c r="G189" s="255"/>
      <c r="H189" s="258">
        <v>60</v>
      </c>
      <c r="I189" s="259"/>
      <c r="J189" s="255"/>
      <c r="K189" s="255"/>
      <c r="L189" s="260"/>
      <c r="M189" s="261"/>
      <c r="N189" s="262"/>
      <c r="O189" s="262"/>
      <c r="P189" s="262"/>
      <c r="Q189" s="262"/>
      <c r="R189" s="262"/>
      <c r="S189" s="262"/>
      <c r="T189" s="263"/>
      <c r="U189" s="13"/>
      <c r="V189" s="13"/>
      <c r="W189" s="13"/>
      <c r="X189" s="13"/>
      <c r="Y189" s="13"/>
      <c r="Z189" s="13"/>
      <c r="AA189" s="13"/>
      <c r="AB189" s="13"/>
      <c r="AC189" s="13"/>
      <c r="AD189" s="13"/>
      <c r="AE189" s="13"/>
      <c r="AT189" s="264" t="s">
        <v>174</v>
      </c>
      <c r="AU189" s="264" t="s">
        <v>21</v>
      </c>
      <c r="AV189" s="13" t="s">
        <v>21</v>
      </c>
      <c r="AW189" s="13" t="s">
        <v>38</v>
      </c>
      <c r="AX189" s="13" t="s">
        <v>81</v>
      </c>
      <c r="AY189" s="264" t="s">
        <v>159</v>
      </c>
    </row>
    <row r="190" s="13" customFormat="1">
      <c r="A190" s="13"/>
      <c r="B190" s="254"/>
      <c r="C190" s="255"/>
      <c r="D190" s="250" t="s">
        <v>174</v>
      </c>
      <c r="E190" s="256" t="s">
        <v>1</v>
      </c>
      <c r="F190" s="257" t="s">
        <v>1719</v>
      </c>
      <c r="G190" s="255"/>
      <c r="H190" s="258">
        <v>205.19999999999999</v>
      </c>
      <c r="I190" s="259"/>
      <c r="J190" s="255"/>
      <c r="K190" s="255"/>
      <c r="L190" s="260"/>
      <c r="M190" s="261"/>
      <c r="N190" s="262"/>
      <c r="O190" s="262"/>
      <c r="P190" s="262"/>
      <c r="Q190" s="262"/>
      <c r="R190" s="262"/>
      <c r="S190" s="262"/>
      <c r="T190" s="263"/>
      <c r="U190" s="13"/>
      <c r="V190" s="13"/>
      <c r="W190" s="13"/>
      <c r="X190" s="13"/>
      <c r="Y190" s="13"/>
      <c r="Z190" s="13"/>
      <c r="AA190" s="13"/>
      <c r="AB190" s="13"/>
      <c r="AC190" s="13"/>
      <c r="AD190" s="13"/>
      <c r="AE190" s="13"/>
      <c r="AT190" s="264" t="s">
        <v>174</v>
      </c>
      <c r="AU190" s="264" t="s">
        <v>21</v>
      </c>
      <c r="AV190" s="13" t="s">
        <v>21</v>
      </c>
      <c r="AW190" s="13" t="s">
        <v>38</v>
      </c>
      <c r="AX190" s="13" t="s">
        <v>81</v>
      </c>
      <c r="AY190" s="264" t="s">
        <v>159</v>
      </c>
    </row>
    <row r="191" s="14" customFormat="1">
      <c r="A191" s="14"/>
      <c r="B191" s="265"/>
      <c r="C191" s="266"/>
      <c r="D191" s="250" t="s">
        <v>174</v>
      </c>
      <c r="E191" s="267" t="s">
        <v>1</v>
      </c>
      <c r="F191" s="268" t="s">
        <v>197</v>
      </c>
      <c r="G191" s="266"/>
      <c r="H191" s="269">
        <v>315.19999999999999</v>
      </c>
      <c r="I191" s="270"/>
      <c r="J191" s="266"/>
      <c r="K191" s="266"/>
      <c r="L191" s="271"/>
      <c r="M191" s="272"/>
      <c r="N191" s="273"/>
      <c r="O191" s="273"/>
      <c r="P191" s="273"/>
      <c r="Q191" s="273"/>
      <c r="R191" s="273"/>
      <c r="S191" s="273"/>
      <c r="T191" s="274"/>
      <c r="U191" s="14"/>
      <c r="V191" s="14"/>
      <c r="W191" s="14"/>
      <c r="X191" s="14"/>
      <c r="Y191" s="14"/>
      <c r="Z191" s="14"/>
      <c r="AA191" s="14"/>
      <c r="AB191" s="14"/>
      <c r="AC191" s="14"/>
      <c r="AD191" s="14"/>
      <c r="AE191" s="14"/>
      <c r="AT191" s="275" t="s">
        <v>174</v>
      </c>
      <c r="AU191" s="275" t="s">
        <v>21</v>
      </c>
      <c r="AV191" s="14" t="s">
        <v>165</v>
      </c>
      <c r="AW191" s="14" t="s">
        <v>38</v>
      </c>
      <c r="AX191" s="14" t="s">
        <v>89</v>
      </c>
      <c r="AY191" s="275" t="s">
        <v>159</v>
      </c>
    </row>
    <row r="192" s="2" customFormat="1" ht="16.5" customHeight="1">
      <c r="A192" s="38"/>
      <c r="B192" s="39"/>
      <c r="C192" s="276" t="s">
        <v>267</v>
      </c>
      <c r="D192" s="276" t="s">
        <v>289</v>
      </c>
      <c r="E192" s="277" t="s">
        <v>1720</v>
      </c>
      <c r="F192" s="278" t="s">
        <v>1721</v>
      </c>
      <c r="G192" s="279" t="s">
        <v>206</v>
      </c>
      <c r="H192" s="280">
        <v>6.1740000000000004</v>
      </c>
      <c r="I192" s="281"/>
      <c r="J192" s="282">
        <f>ROUND(I192*H192,2)</f>
        <v>0</v>
      </c>
      <c r="K192" s="283"/>
      <c r="L192" s="284"/>
      <c r="M192" s="285" t="s">
        <v>1</v>
      </c>
      <c r="N192" s="286" t="s">
        <v>46</v>
      </c>
      <c r="O192" s="91"/>
      <c r="P192" s="246">
        <f>O192*H192</f>
        <v>0</v>
      </c>
      <c r="Q192" s="246">
        <v>0.55000000000000004</v>
      </c>
      <c r="R192" s="246">
        <f>Q192*H192</f>
        <v>3.3957000000000006</v>
      </c>
      <c r="S192" s="246">
        <v>0</v>
      </c>
      <c r="T192" s="247">
        <f>S192*H192</f>
        <v>0</v>
      </c>
      <c r="U192" s="38"/>
      <c r="V192" s="38"/>
      <c r="W192" s="38"/>
      <c r="X192" s="38"/>
      <c r="Y192" s="38"/>
      <c r="Z192" s="38"/>
      <c r="AA192" s="38"/>
      <c r="AB192" s="38"/>
      <c r="AC192" s="38"/>
      <c r="AD192" s="38"/>
      <c r="AE192" s="38"/>
      <c r="AR192" s="248" t="s">
        <v>330</v>
      </c>
      <c r="AT192" s="248" t="s">
        <v>289</v>
      </c>
      <c r="AU192" s="248" t="s">
        <v>21</v>
      </c>
      <c r="AY192" s="16" t="s">
        <v>159</v>
      </c>
      <c r="BE192" s="249">
        <f>IF(N192="základní",J192,0)</f>
        <v>0</v>
      </c>
      <c r="BF192" s="249">
        <f>IF(N192="snížená",J192,0)</f>
        <v>0</v>
      </c>
      <c r="BG192" s="249">
        <f>IF(N192="zákl. přenesená",J192,0)</f>
        <v>0</v>
      </c>
      <c r="BH192" s="249">
        <f>IF(N192="sníž. přenesená",J192,0)</f>
        <v>0</v>
      </c>
      <c r="BI192" s="249">
        <f>IF(N192="nulová",J192,0)</f>
        <v>0</v>
      </c>
      <c r="BJ192" s="16" t="s">
        <v>89</v>
      </c>
      <c r="BK192" s="249">
        <f>ROUND(I192*H192,2)</f>
        <v>0</v>
      </c>
      <c r="BL192" s="16" t="s">
        <v>250</v>
      </c>
      <c r="BM192" s="248" t="s">
        <v>1722</v>
      </c>
    </row>
    <row r="193" s="2" customFormat="1">
      <c r="A193" s="38"/>
      <c r="B193" s="39"/>
      <c r="C193" s="40"/>
      <c r="D193" s="250" t="s">
        <v>167</v>
      </c>
      <c r="E193" s="40"/>
      <c r="F193" s="251" t="s">
        <v>1723</v>
      </c>
      <c r="G193" s="40"/>
      <c r="H193" s="40"/>
      <c r="I193" s="144"/>
      <c r="J193" s="40"/>
      <c r="K193" s="40"/>
      <c r="L193" s="44"/>
      <c r="M193" s="252"/>
      <c r="N193" s="253"/>
      <c r="O193" s="91"/>
      <c r="P193" s="91"/>
      <c r="Q193" s="91"/>
      <c r="R193" s="91"/>
      <c r="S193" s="91"/>
      <c r="T193" s="92"/>
      <c r="U193" s="38"/>
      <c r="V193" s="38"/>
      <c r="W193" s="38"/>
      <c r="X193" s="38"/>
      <c r="Y193" s="38"/>
      <c r="Z193" s="38"/>
      <c r="AA193" s="38"/>
      <c r="AB193" s="38"/>
      <c r="AC193" s="38"/>
      <c r="AD193" s="38"/>
      <c r="AE193" s="38"/>
      <c r="AT193" s="16" t="s">
        <v>167</v>
      </c>
      <c r="AU193" s="16" t="s">
        <v>21</v>
      </c>
    </row>
    <row r="194" s="13" customFormat="1">
      <c r="A194" s="13"/>
      <c r="B194" s="254"/>
      <c r="C194" s="255"/>
      <c r="D194" s="250" t="s">
        <v>174</v>
      </c>
      <c r="E194" s="256" t="s">
        <v>1</v>
      </c>
      <c r="F194" s="257" t="s">
        <v>1724</v>
      </c>
      <c r="G194" s="255"/>
      <c r="H194" s="258">
        <v>6.1740000000000004</v>
      </c>
      <c r="I194" s="259"/>
      <c r="J194" s="255"/>
      <c r="K194" s="255"/>
      <c r="L194" s="260"/>
      <c r="M194" s="261"/>
      <c r="N194" s="262"/>
      <c r="O194" s="262"/>
      <c r="P194" s="262"/>
      <c r="Q194" s="262"/>
      <c r="R194" s="262"/>
      <c r="S194" s="262"/>
      <c r="T194" s="263"/>
      <c r="U194" s="13"/>
      <c r="V194" s="13"/>
      <c r="W194" s="13"/>
      <c r="X194" s="13"/>
      <c r="Y194" s="13"/>
      <c r="Z194" s="13"/>
      <c r="AA194" s="13"/>
      <c r="AB194" s="13"/>
      <c r="AC194" s="13"/>
      <c r="AD194" s="13"/>
      <c r="AE194" s="13"/>
      <c r="AT194" s="264" t="s">
        <v>174</v>
      </c>
      <c r="AU194" s="264" t="s">
        <v>21</v>
      </c>
      <c r="AV194" s="13" t="s">
        <v>21</v>
      </c>
      <c r="AW194" s="13" t="s">
        <v>38</v>
      </c>
      <c r="AX194" s="13" t="s">
        <v>81</v>
      </c>
      <c r="AY194" s="264" t="s">
        <v>159</v>
      </c>
    </row>
    <row r="195" s="14" customFormat="1">
      <c r="A195" s="14"/>
      <c r="B195" s="265"/>
      <c r="C195" s="266"/>
      <c r="D195" s="250" t="s">
        <v>174</v>
      </c>
      <c r="E195" s="267" t="s">
        <v>1</v>
      </c>
      <c r="F195" s="268" t="s">
        <v>197</v>
      </c>
      <c r="G195" s="266"/>
      <c r="H195" s="269">
        <v>6.1740000000000004</v>
      </c>
      <c r="I195" s="270"/>
      <c r="J195" s="266"/>
      <c r="K195" s="266"/>
      <c r="L195" s="271"/>
      <c r="M195" s="272"/>
      <c r="N195" s="273"/>
      <c r="O195" s="273"/>
      <c r="P195" s="273"/>
      <c r="Q195" s="273"/>
      <c r="R195" s="273"/>
      <c r="S195" s="273"/>
      <c r="T195" s="274"/>
      <c r="U195" s="14"/>
      <c r="V195" s="14"/>
      <c r="W195" s="14"/>
      <c r="X195" s="14"/>
      <c r="Y195" s="14"/>
      <c r="Z195" s="14"/>
      <c r="AA195" s="14"/>
      <c r="AB195" s="14"/>
      <c r="AC195" s="14"/>
      <c r="AD195" s="14"/>
      <c r="AE195" s="14"/>
      <c r="AT195" s="275" t="s">
        <v>174</v>
      </c>
      <c r="AU195" s="275" t="s">
        <v>21</v>
      </c>
      <c r="AV195" s="14" t="s">
        <v>165</v>
      </c>
      <c r="AW195" s="14" t="s">
        <v>38</v>
      </c>
      <c r="AX195" s="14" t="s">
        <v>89</v>
      </c>
      <c r="AY195" s="275" t="s">
        <v>159</v>
      </c>
    </row>
    <row r="196" s="2" customFormat="1" ht="21.75" customHeight="1">
      <c r="A196" s="38"/>
      <c r="B196" s="39"/>
      <c r="C196" s="236" t="s">
        <v>7</v>
      </c>
      <c r="D196" s="236" t="s">
        <v>161</v>
      </c>
      <c r="E196" s="237" t="s">
        <v>1725</v>
      </c>
      <c r="F196" s="238" t="s">
        <v>1726</v>
      </c>
      <c r="G196" s="239" t="s">
        <v>230</v>
      </c>
      <c r="H196" s="240">
        <v>63.560000000000002</v>
      </c>
      <c r="I196" s="241"/>
      <c r="J196" s="242">
        <f>ROUND(I196*H196,2)</f>
        <v>0</v>
      </c>
      <c r="K196" s="243"/>
      <c r="L196" s="44"/>
      <c r="M196" s="244" t="s">
        <v>1</v>
      </c>
      <c r="N196" s="245" t="s">
        <v>46</v>
      </c>
      <c r="O196" s="91"/>
      <c r="P196" s="246">
        <f>O196*H196</f>
        <v>0</v>
      </c>
      <c r="Q196" s="246">
        <v>0</v>
      </c>
      <c r="R196" s="246">
        <f>Q196*H196</f>
        <v>0</v>
      </c>
      <c r="S196" s="246">
        <v>0</v>
      </c>
      <c r="T196" s="247">
        <f>S196*H196</f>
        <v>0</v>
      </c>
      <c r="U196" s="38"/>
      <c r="V196" s="38"/>
      <c r="W196" s="38"/>
      <c r="X196" s="38"/>
      <c r="Y196" s="38"/>
      <c r="Z196" s="38"/>
      <c r="AA196" s="38"/>
      <c r="AB196" s="38"/>
      <c r="AC196" s="38"/>
      <c r="AD196" s="38"/>
      <c r="AE196" s="38"/>
      <c r="AR196" s="248" t="s">
        <v>250</v>
      </c>
      <c r="AT196" s="248" t="s">
        <v>161</v>
      </c>
      <c r="AU196" s="248" t="s">
        <v>21</v>
      </c>
      <c r="AY196" s="16" t="s">
        <v>159</v>
      </c>
      <c r="BE196" s="249">
        <f>IF(N196="základní",J196,0)</f>
        <v>0</v>
      </c>
      <c r="BF196" s="249">
        <f>IF(N196="snížená",J196,0)</f>
        <v>0</v>
      </c>
      <c r="BG196" s="249">
        <f>IF(N196="zákl. přenesená",J196,0)</f>
        <v>0</v>
      </c>
      <c r="BH196" s="249">
        <f>IF(N196="sníž. přenesená",J196,0)</f>
        <v>0</v>
      </c>
      <c r="BI196" s="249">
        <f>IF(N196="nulová",J196,0)</f>
        <v>0</v>
      </c>
      <c r="BJ196" s="16" t="s">
        <v>89</v>
      </c>
      <c r="BK196" s="249">
        <f>ROUND(I196*H196,2)</f>
        <v>0</v>
      </c>
      <c r="BL196" s="16" t="s">
        <v>250</v>
      </c>
      <c r="BM196" s="248" t="s">
        <v>1727</v>
      </c>
    </row>
    <row r="197" s="2" customFormat="1">
      <c r="A197" s="38"/>
      <c r="B197" s="39"/>
      <c r="C197" s="40"/>
      <c r="D197" s="250" t="s">
        <v>167</v>
      </c>
      <c r="E197" s="40"/>
      <c r="F197" s="251" t="s">
        <v>1710</v>
      </c>
      <c r="G197" s="40"/>
      <c r="H197" s="40"/>
      <c r="I197" s="144"/>
      <c r="J197" s="40"/>
      <c r="K197" s="40"/>
      <c r="L197" s="44"/>
      <c r="M197" s="252"/>
      <c r="N197" s="253"/>
      <c r="O197" s="91"/>
      <c r="P197" s="91"/>
      <c r="Q197" s="91"/>
      <c r="R197" s="91"/>
      <c r="S197" s="91"/>
      <c r="T197" s="92"/>
      <c r="U197" s="38"/>
      <c r="V197" s="38"/>
      <c r="W197" s="38"/>
      <c r="X197" s="38"/>
      <c r="Y197" s="38"/>
      <c r="Z197" s="38"/>
      <c r="AA197" s="38"/>
      <c r="AB197" s="38"/>
      <c r="AC197" s="38"/>
      <c r="AD197" s="38"/>
      <c r="AE197" s="38"/>
      <c r="AT197" s="16" t="s">
        <v>167</v>
      </c>
      <c r="AU197" s="16" t="s">
        <v>21</v>
      </c>
    </row>
    <row r="198" s="13" customFormat="1">
      <c r="A198" s="13"/>
      <c r="B198" s="254"/>
      <c r="C198" s="255"/>
      <c r="D198" s="250" t="s">
        <v>174</v>
      </c>
      <c r="E198" s="256" t="s">
        <v>1</v>
      </c>
      <c r="F198" s="257" t="s">
        <v>1728</v>
      </c>
      <c r="G198" s="255"/>
      <c r="H198" s="258">
        <v>38</v>
      </c>
      <c r="I198" s="259"/>
      <c r="J198" s="255"/>
      <c r="K198" s="255"/>
      <c r="L198" s="260"/>
      <c r="M198" s="261"/>
      <c r="N198" s="262"/>
      <c r="O198" s="262"/>
      <c r="P198" s="262"/>
      <c r="Q198" s="262"/>
      <c r="R198" s="262"/>
      <c r="S198" s="262"/>
      <c r="T198" s="263"/>
      <c r="U198" s="13"/>
      <c r="V198" s="13"/>
      <c r="W198" s="13"/>
      <c r="X198" s="13"/>
      <c r="Y198" s="13"/>
      <c r="Z198" s="13"/>
      <c r="AA198" s="13"/>
      <c r="AB198" s="13"/>
      <c r="AC198" s="13"/>
      <c r="AD198" s="13"/>
      <c r="AE198" s="13"/>
      <c r="AT198" s="264" t="s">
        <v>174</v>
      </c>
      <c r="AU198" s="264" t="s">
        <v>21</v>
      </c>
      <c r="AV198" s="13" t="s">
        <v>21</v>
      </c>
      <c r="AW198" s="13" t="s">
        <v>38</v>
      </c>
      <c r="AX198" s="13" t="s">
        <v>81</v>
      </c>
      <c r="AY198" s="264" t="s">
        <v>159</v>
      </c>
    </row>
    <row r="199" s="13" customFormat="1">
      <c r="A199" s="13"/>
      <c r="B199" s="254"/>
      <c r="C199" s="255"/>
      <c r="D199" s="250" t="s">
        <v>174</v>
      </c>
      <c r="E199" s="256" t="s">
        <v>1</v>
      </c>
      <c r="F199" s="257" t="s">
        <v>1729</v>
      </c>
      <c r="G199" s="255"/>
      <c r="H199" s="258">
        <v>20</v>
      </c>
      <c r="I199" s="259"/>
      <c r="J199" s="255"/>
      <c r="K199" s="255"/>
      <c r="L199" s="260"/>
      <c r="M199" s="261"/>
      <c r="N199" s="262"/>
      <c r="O199" s="262"/>
      <c r="P199" s="262"/>
      <c r="Q199" s="262"/>
      <c r="R199" s="262"/>
      <c r="S199" s="262"/>
      <c r="T199" s="263"/>
      <c r="U199" s="13"/>
      <c r="V199" s="13"/>
      <c r="W199" s="13"/>
      <c r="X199" s="13"/>
      <c r="Y199" s="13"/>
      <c r="Z199" s="13"/>
      <c r="AA199" s="13"/>
      <c r="AB199" s="13"/>
      <c r="AC199" s="13"/>
      <c r="AD199" s="13"/>
      <c r="AE199" s="13"/>
      <c r="AT199" s="264" t="s">
        <v>174</v>
      </c>
      <c r="AU199" s="264" t="s">
        <v>21</v>
      </c>
      <c r="AV199" s="13" t="s">
        <v>21</v>
      </c>
      <c r="AW199" s="13" t="s">
        <v>38</v>
      </c>
      <c r="AX199" s="13" t="s">
        <v>81</v>
      </c>
      <c r="AY199" s="264" t="s">
        <v>159</v>
      </c>
    </row>
    <row r="200" s="13" customFormat="1">
      <c r="A200" s="13"/>
      <c r="B200" s="254"/>
      <c r="C200" s="255"/>
      <c r="D200" s="250" t="s">
        <v>174</v>
      </c>
      <c r="E200" s="256" t="s">
        <v>1</v>
      </c>
      <c r="F200" s="257" t="s">
        <v>1730</v>
      </c>
      <c r="G200" s="255"/>
      <c r="H200" s="258">
        <v>5.5599999999999996</v>
      </c>
      <c r="I200" s="259"/>
      <c r="J200" s="255"/>
      <c r="K200" s="255"/>
      <c r="L200" s="260"/>
      <c r="M200" s="261"/>
      <c r="N200" s="262"/>
      <c r="O200" s="262"/>
      <c r="P200" s="262"/>
      <c r="Q200" s="262"/>
      <c r="R200" s="262"/>
      <c r="S200" s="262"/>
      <c r="T200" s="263"/>
      <c r="U200" s="13"/>
      <c r="V200" s="13"/>
      <c r="W200" s="13"/>
      <c r="X200" s="13"/>
      <c r="Y200" s="13"/>
      <c r="Z200" s="13"/>
      <c r="AA200" s="13"/>
      <c r="AB200" s="13"/>
      <c r="AC200" s="13"/>
      <c r="AD200" s="13"/>
      <c r="AE200" s="13"/>
      <c r="AT200" s="264" t="s">
        <v>174</v>
      </c>
      <c r="AU200" s="264" t="s">
        <v>21</v>
      </c>
      <c r="AV200" s="13" t="s">
        <v>21</v>
      </c>
      <c r="AW200" s="13" t="s">
        <v>38</v>
      </c>
      <c r="AX200" s="13" t="s">
        <v>81</v>
      </c>
      <c r="AY200" s="264" t="s">
        <v>159</v>
      </c>
    </row>
    <row r="201" s="14" customFormat="1">
      <c r="A201" s="14"/>
      <c r="B201" s="265"/>
      <c r="C201" s="266"/>
      <c r="D201" s="250" t="s">
        <v>174</v>
      </c>
      <c r="E201" s="267" t="s">
        <v>1</v>
      </c>
      <c r="F201" s="268" t="s">
        <v>197</v>
      </c>
      <c r="G201" s="266"/>
      <c r="H201" s="269">
        <v>63.560000000000002</v>
      </c>
      <c r="I201" s="270"/>
      <c r="J201" s="266"/>
      <c r="K201" s="266"/>
      <c r="L201" s="271"/>
      <c r="M201" s="272"/>
      <c r="N201" s="273"/>
      <c r="O201" s="273"/>
      <c r="P201" s="273"/>
      <c r="Q201" s="273"/>
      <c r="R201" s="273"/>
      <c r="S201" s="273"/>
      <c r="T201" s="274"/>
      <c r="U201" s="14"/>
      <c r="V201" s="14"/>
      <c r="W201" s="14"/>
      <c r="X201" s="14"/>
      <c r="Y201" s="14"/>
      <c r="Z201" s="14"/>
      <c r="AA201" s="14"/>
      <c r="AB201" s="14"/>
      <c r="AC201" s="14"/>
      <c r="AD201" s="14"/>
      <c r="AE201" s="14"/>
      <c r="AT201" s="275" t="s">
        <v>174</v>
      </c>
      <c r="AU201" s="275" t="s">
        <v>21</v>
      </c>
      <c r="AV201" s="14" t="s">
        <v>165</v>
      </c>
      <c r="AW201" s="14" t="s">
        <v>38</v>
      </c>
      <c r="AX201" s="14" t="s">
        <v>89</v>
      </c>
      <c r="AY201" s="275" t="s">
        <v>159</v>
      </c>
    </row>
    <row r="202" s="2" customFormat="1" ht="16.5" customHeight="1">
      <c r="A202" s="38"/>
      <c r="B202" s="39"/>
      <c r="C202" s="276" t="s">
        <v>277</v>
      </c>
      <c r="D202" s="276" t="s">
        <v>289</v>
      </c>
      <c r="E202" s="277" t="s">
        <v>1731</v>
      </c>
      <c r="F202" s="278" t="s">
        <v>1732</v>
      </c>
      <c r="G202" s="279" t="s">
        <v>206</v>
      </c>
      <c r="H202" s="280">
        <v>1.9710000000000001</v>
      </c>
      <c r="I202" s="281"/>
      <c r="J202" s="282">
        <f>ROUND(I202*H202,2)</f>
        <v>0</v>
      </c>
      <c r="K202" s="283"/>
      <c r="L202" s="284"/>
      <c r="M202" s="285" t="s">
        <v>1</v>
      </c>
      <c r="N202" s="286" t="s">
        <v>46</v>
      </c>
      <c r="O202" s="91"/>
      <c r="P202" s="246">
        <f>O202*H202</f>
        <v>0</v>
      </c>
      <c r="Q202" s="246">
        <v>0.55000000000000004</v>
      </c>
      <c r="R202" s="246">
        <f>Q202*H202</f>
        <v>1.0840500000000002</v>
      </c>
      <c r="S202" s="246">
        <v>0</v>
      </c>
      <c r="T202" s="247">
        <f>S202*H202</f>
        <v>0</v>
      </c>
      <c r="U202" s="38"/>
      <c r="V202" s="38"/>
      <c r="W202" s="38"/>
      <c r="X202" s="38"/>
      <c r="Y202" s="38"/>
      <c r="Z202" s="38"/>
      <c r="AA202" s="38"/>
      <c r="AB202" s="38"/>
      <c r="AC202" s="38"/>
      <c r="AD202" s="38"/>
      <c r="AE202" s="38"/>
      <c r="AR202" s="248" t="s">
        <v>330</v>
      </c>
      <c r="AT202" s="248" t="s">
        <v>289</v>
      </c>
      <c r="AU202" s="248" t="s">
        <v>21</v>
      </c>
      <c r="AY202" s="16" t="s">
        <v>159</v>
      </c>
      <c r="BE202" s="249">
        <f>IF(N202="základní",J202,0)</f>
        <v>0</v>
      </c>
      <c r="BF202" s="249">
        <f>IF(N202="snížená",J202,0)</f>
        <v>0</v>
      </c>
      <c r="BG202" s="249">
        <f>IF(N202="zákl. přenesená",J202,0)</f>
        <v>0</v>
      </c>
      <c r="BH202" s="249">
        <f>IF(N202="sníž. přenesená",J202,0)</f>
        <v>0</v>
      </c>
      <c r="BI202" s="249">
        <f>IF(N202="nulová",J202,0)</f>
        <v>0</v>
      </c>
      <c r="BJ202" s="16" t="s">
        <v>89</v>
      </c>
      <c r="BK202" s="249">
        <f>ROUND(I202*H202,2)</f>
        <v>0</v>
      </c>
      <c r="BL202" s="16" t="s">
        <v>250</v>
      </c>
      <c r="BM202" s="248" t="s">
        <v>1733</v>
      </c>
    </row>
    <row r="203" s="2" customFormat="1">
      <c r="A203" s="38"/>
      <c r="B203" s="39"/>
      <c r="C203" s="40"/>
      <c r="D203" s="250" t="s">
        <v>167</v>
      </c>
      <c r="E203" s="40"/>
      <c r="F203" s="251" t="s">
        <v>1723</v>
      </c>
      <c r="G203" s="40"/>
      <c r="H203" s="40"/>
      <c r="I203" s="144"/>
      <c r="J203" s="40"/>
      <c r="K203" s="40"/>
      <c r="L203" s="44"/>
      <c r="M203" s="252"/>
      <c r="N203" s="253"/>
      <c r="O203" s="91"/>
      <c r="P203" s="91"/>
      <c r="Q203" s="91"/>
      <c r="R203" s="91"/>
      <c r="S203" s="91"/>
      <c r="T203" s="92"/>
      <c r="U203" s="38"/>
      <c r="V203" s="38"/>
      <c r="W203" s="38"/>
      <c r="X203" s="38"/>
      <c r="Y203" s="38"/>
      <c r="Z203" s="38"/>
      <c r="AA203" s="38"/>
      <c r="AB203" s="38"/>
      <c r="AC203" s="38"/>
      <c r="AD203" s="38"/>
      <c r="AE203" s="38"/>
      <c r="AT203" s="16" t="s">
        <v>167</v>
      </c>
      <c r="AU203" s="16" t="s">
        <v>21</v>
      </c>
    </row>
    <row r="204" s="13" customFormat="1">
      <c r="A204" s="13"/>
      <c r="B204" s="254"/>
      <c r="C204" s="255"/>
      <c r="D204" s="250" t="s">
        <v>174</v>
      </c>
      <c r="E204" s="256" t="s">
        <v>1</v>
      </c>
      <c r="F204" s="257" t="s">
        <v>1734</v>
      </c>
      <c r="G204" s="255"/>
      <c r="H204" s="258">
        <v>1.9710000000000001</v>
      </c>
      <c r="I204" s="259"/>
      <c r="J204" s="255"/>
      <c r="K204" s="255"/>
      <c r="L204" s="260"/>
      <c r="M204" s="261"/>
      <c r="N204" s="262"/>
      <c r="O204" s="262"/>
      <c r="P204" s="262"/>
      <c r="Q204" s="262"/>
      <c r="R204" s="262"/>
      <c r="S204" s="262"/>
      <c r="T204" s="263"/>
      <c r="U204" s="13"/>
      <c r="V204" s="13"/>
      <c r="W204" s="13"/>
      <c r="X204" s="13"/>
      <c r="Y204" s="13"/>
      <c r="Z204" s="13"/>
      <c r="AA204" s="13"/>
      <c r="AB204" s="13"/>
      <c r="AC204" s="13"/>
      <c r="AD204" s="13"/>
      <c r="AE204" s="13"/>
      <c r="AT204" s="264" t="s">
        <v>174</v>
      </c>
      <c r="AU204" s="264" t="s">
        <v>21</v>
      </c>
      <c r="AV204" s="13" t="s">
        <v>21</v>
      </c>
      <c r="AW204" s="13" t="s">
        <v>38</v>
      </c>
      <c r="AX204" s="13" t="s">
        <v>81</v>
      </c>
      <c r="AY204" s="264" t="s">
        <v>159</v>
      </c>
    </row>
    <row r="205" s="14" customFormat="1">
      <c r="A205" s="14"/>
      <c r="B205" s="265"/>
      <c r="C205" s="266"/>
      <c r="D205" s="250" t="s">
        <v>174</v>
      </c>
      <c r="E205" s="267" t="s">
        <v>1</v>
      </c>
      <c r="F205" s="268" t="s">
        <v>197</v>
      </c>
      <c r="G205" s="266"/>
      <c r="H205" s="269">
        <v>1.9710000000000001</v>
      </c>
      <c r="I205" s="270"/>
      <c r="J205" s="266"/>
      <c r="K205" s="266"/>
      <c r="L205" s="271"/>
      <c r="M205" s="272"/>
      <c r="N205" s="273"/>
      <c r="O205" s="273"/>
      <c r="P205" s="273"/>
      <c r="Q205" s="273"/>
      <c r="R205" s="273"/>
      <c r="S205" s="273"/>
      <c r="T205" s="274"/>
      <c r="U205" s="14"/>
      <c r="V205" s="14"/>
      <c r="W205" s="14"/>
      <c r="X205" s="14"/>
      <c r="Y205" s="14"/>
      <c r="Z205" s="14"/>
      <c r="AA205" s="14"/>
      <c r="AB205" s="14"/>
      <c r="AC205" s="14"/>
      <c r="AD205" s="14"/>
      <c r="AE205" s="14"/>
      <c r="AT205" s="275" t="s">
        <v>174</v>
      </c>
      <c r="AU205" s="275" t="s">
        <v>21</v>
      </c>
      <c r="AV205" s="14" t="s">
        <v>165</v>
      </c>
      <c r="AW205" s="14" t="s">
        <v>38</v>
      </c>
      <c r="AX205" s="14" t="s">
        <v>89</v>
      </c>
      <c r="AY205" s="275" t="s">
        <v>159</v>
      </c>
    </row>
    <row r="206" s="2" customFormat="1" ht="16.5" customHeight="1">
      <c r="A206" s="38"/>
      <c r="B206" s="39"/>
      <c r="C206" s="236" t="s">
        <v>283</v>
      </c>
      <c r="D206" s="236" t="s">
        <v>161</v>
      </c>
      <c r="E206" s="237" t="s">
        <v>1735</v>
      </c>
      <c r="F206" s="238" t="s">
        <v>1736</v>
      </c>
      <c r="G206" s="239" t="s">
        <v>1014</v>
      </c>
      <c r="H206" s="240">
        <v>13</v>
      </c>
      <c r="I206" s="241"/>
      <c r="J206" s="242">
        <f>ROUND(I206*H206,2)</f>
        <v>0</v>
      </c>
      <c r="K206" s="243"/>
      <c r="L206" s="44"/>
      <c r="M206" s="244" t="s">
        <v>1</v>
      </c>
      <c r="N206" s="245" t="s">
        <v>46</v>
      </c>
      <c r="O206" s="91"/>
      <c r="P206" s="246">
        <f>O206*H206</f>
        <v>0</v>
      </c>
      <c r="Q206" s="246">
        <v>0.00281</v>
      </c>
      <c r="R206" s="246">
        <f>Q206*H206</f>
        <v>0.03653</v>
      </c>
      <c r="S206" s="246">
        <v>0</v>
      </c>
      <c r="T206" s="247">
        <f>S206*H206</f>
        <v>0</v>
      </c>
      <c r="U206" s="38"/>
      <c r="V206" s="38"/>
      <c r="W206" s="38"/>
      <c r="X206" s="38"/>
      <c r="Y206" s="38"/>
      <c r="Z206" s="38"/>
      <c r="AA206" s="38"/>
      <c r="AB206" s="38"/>
      <c r="AC206" s="38"/>
      <c r="AD206" s="38"/>
      <c r="AE206" s="38"/>
      <c r="AR206" s="248" t="s">
        <v>250</v>
      </c>
      <c r="AT206" s="248" t="s">
        <v>161</v>
      </c>
      <c r="AU206" s="248" t="s">
        <v>21</v>
      </c>
      <c r="AY206" s="16" t="s">
        <v>159</v>
      </c>
      <c r="BE206" s="249">
        <f>IF(N206="základní",J206,0)</f>
        <v>0</v>
      </c>
      <c r="BF206" s="249">
        <f>IF(N206="snížená",J206,0)</f>
        <v>0</v>
      </c>
      <c r="BG206" s="249">
        <f>IF(N206="zákl. přenesená",J206,0)</f>
        <v>0</v>
      </c>
      <c r="BH206" s="249">
        <f>IF(N206="sníž. přenesená",J206,0)</f>
        <v>0</v>
      </c>
      <c r="BI206" s="249">
        <f>IF(N206="nulová",J206,0)</f>
        <v>0</v>
      </c>
      <c r="BJ206" s="16" t="s">
        <v>89</v>
      </c>
      <c r="BK206" s="249">
        <f>ROUND(I206*H206,2)</f>
        <v>0</v>
      </c>
      <c r="BL206" s="16" t="s">
        <v>250</v>
      </c>
      <c r="BM206" s="248" t="s">
        <v>1737</v>
      </c>
    </row>
    <row r="207" s="2" customFormat="1">
      <c r="A207" s="38"/>
      <c r="B207" s="39"/>
      <c r="C207" s="40"/>
      <c r="D207" s="250" t="s">
        <v>167</v>
      </c>
      <c r="E207" s="40"/>
      <c r="F207" s="251" t="s">
        <v>1738</v>
      </c>
      <c r="G207" s="40"/>
      <c r="H207" s="40"/>
      <c r="I207" s="144"/>
      <c r="J207" s="40"/>
      <c r="K207" s="40"/>
      <c r="L207" s="44"/>
      <c r="M207" s="252"/>
      <c r="N207" s="253"/>
      <c r="O207" s="91"/>
      <c r="P207" s="91"/>
      <c r="Q207" s="91"/>
      <c r="R207" s="91"/>
      <c r="S207" s="91"/>
      <c r="T207" s="92"/>
      <c r="U207" s="38"/>
      <c r="V207" s="38"/>
      <c r="W207" s="38"/>
      <c r="X207" s="38"/>
      <c r="Y207" s="38"/>
      <c r="Z207" s="38"/>
      <c r="AA207" s="38"/>
      <c r="AB207" s="38"/>
      <c r="AC207" s="38"/>
      <c r="AD207" s="38"/>
      <c r="AE207" s="38"/>
      <c r="AT207" s="16" t="s">
        <v>167</v>
      </c>
      <c r="AU207" s="16" t="s">
        <v>21</v>
      </c>
    </row>
    <row r="208" s="2" customFormat="1" ht="16.5" customHeight="1">
      <c r="A208" s="38"/>
      <c r="B208" s="39"/>
      <c r="C208" s="276" t="s">
        <v>288</v>
      </c>
      <c r="D208" s="276" t="s">
        <v>289</v>
      </c>
      <c r="E208" s="277" t="s">
        <v>1739</v>
      </c>
      <c r="F208" s="278" t="s">
        <v>1740</v>
      </c>
      <c r="G208" s="279" t="s">
        <v>164</v>
      </c>
      <c r="H208" s="280">
        <v>68.25</v>
      </c>
      <c r="I208" s="281"/>
      <c r="J208" s="282">
        <f>ROUND(I208*H208,2)</f>
        <v>0</v>
      </c>
      <c r="K208" s="283"/>
      <c r="L208" s="284"/>
      <c r="M208" s="285" t="s">
        <v>1</v>
      </c>
      <c r="N208" s="286" t="s">
        <v>46</v>
      </c>
      <c r="O208" s="91"/>
      <c r="P208" s="246">
        <f>O208*H208</f>
        <v>0</v>
      </c>
      <c r="Q208" s="246">
        <v>0.00165</v>
      </c>
      <c r="R208" s="246">
        <f>Q208*H208</f>
        <v>0.1126125</v>
      </c>
      <c r="S208" s="246">
        <v>0</v>
      </c>
      <c r="T208" s="247">
        <f>S208*H208</f>
        <v>0</v>
      </c>
      <c r="U208" s="38"/>
      <c r="V208" s="38"/>
      <c r="W208" s="38"/>
      <c r="X208" s="38"/>
      <c r="Y208" s="38"/>
      <c r="Z208" s="38"/>
      <c r="AA208" s="38"/>
      <c r="AB208" s="38"/>
      <c r="AC208" s="38"/>
      <c r="AD208" s="38"/>
      <c r="AE208" s="38"/>
      <c r="AR208" s="248" t="s">
        <v>203</v>
      </c>
      <c r="AT208" s="248" t="s">
        <v>289</v>
      </c>
      <c r="AU208" s="248" t="s">
        <v>21</v>
      </c>
      <c r="AY208" s="16" t="s">
        <v>159</v>
      </c>
      <c r="BE208" s="249">
        <f>IF(N208="základní",J208,0)</f>
        <v>0</v>
      </c>
      <c r="BF208" s="249">
        <f>IF(N208="snížená",J208,0)</f>
        <v>0</v>
      </c>
      <c r="BG208" s="249">
        <f>IF(N208="zákl. přenesená",J208,0)</f>
        <v>0</v>
      </c>
      <c r="BH208" s="249">
        <f>IF(N208="sníž. přenesená",J208,0)</f>
        <v>0</v>
      </c>
      <c r="BI208" s="249">
        <f>IF(N208="nulová",J208,0)</f>
        <v>0</v>
      </c>
      <c r="BJ208" s="16" t="s">
        <v>89</v>
      </c>
      <c r="BK208" s="249">
        <f>ROUND(I208*H208,2)</f>
        <v>0</v>
      </c>
      <c r="BL208" s="16" t="s">
        <v>165</v>
      </c>
      <c r="BM208" s="248" t="s">
        <v>1741</v>
      </c>
    </row>
    <row r="209" s="2" customFormat="1">
      <c r="A209" s="38"/>
      <c r="B209" s="39"/>
      <c r="C209" s="40"/>
      <c r="D209" s="250" t="s">
        <v>167</v>
      </c>
      <c r="E209" s="40"/>
      <c r="F209" s="251" t="s">
        <v>1742</v>
      </c>
      <c r="G209" s="40"/>
      <c r="H209" s="40"/>
      <c r="I209" s="144"/>
      <c r="J209" s="40"/>
      <c r="K209" s="40"/>
      <c r="L209" s="44"/>
      <c r="M209" s="252"/>
      <c r="N209" s="253"/>
      <c r="O209" s="91"/>
      <c r="P209" s="91"/>
      <c r="Q209" s="91"/>
      <c r="R209" s="91"/>
      <c r="S209" s="91"/>
      <c r="T209" s="92"/>
      <c r="U209" s="38"/>
      <c r="V209" s="38"/>
      <c r="W209" s="38"/>
      <c r="X209" s="38"/>
      <c r="Y209" s="38"/>
      <c r="Z209" s="38"/>
      <c r="AA209" s="38"/>
      <c r="AB209" s="38"/>
      <c r="AC209" s="38"/>
      <c r="AD209" s="38"/>
      <c r="AE209" s="38"/>
      <c r="AT209" s="16" t="s">
        <v>167</v>
      </c>
      <c r="AU209" s="16" t="s">
        <v>21</v>
      </c>
    </row>
    <row r="210" s="13" customFormat="1">
      <c r="A210" s="13"/>
      <c r="B210" s="254"/>
      <c r="C210" s="255"/>
      <c r="D210" s="250" t="s">
        <v>174</v>
      </c>
      <c r="E210" s="256" t="s">
        <v>1</v>
      </c>
      <c r="F210" s="257" t="s">
        <v>1743</v>
      </c>
      <c r="G210" s="255"/>
      <c r="H210" s="258">
        <v>68.25</v>
      </c>
      <c r="I210" s="259"/>
      <c r="J210" s="255"/>
      <c r="K210" s="255"/>
      <c r="L210" s="260"/>
      <c r="M210" s="261"/>
      <c r="N210" s="262"/>
      <c r="O210" s="262"/>
      <c r="P210" s="262"/>
      <c r="Q210" s="262"/>
      <c r="R210" s="262"/>
      <c r="S210" s="262"/>
      <c r="T210" s="263"/>
      <c r="U210" s="13"/>
      <c r="V210" s="13"/>
      <c r="W210" s="13"/>
      <c r="X210" s="13"/>
      <c r="Y210" s="13"/>
      <c r="Z210" s="13"/>
      <c r="AA210" s="13"/>
      <c r="AB210" s="13"/>
      <c r="AC210" s="13"/>
      <c r="AD210" s="13"/>
      <c r="AE210" s="13"/>
      <c r="AT210" s="264" t="s">
        <v>174</v>
      </c>
      <c r="AU210" s="264" t="s">
        <v>21</v>
      </c>
      <c r="AV210" s="13" t="s">
        <v>21</v>
      </c>
      <c r="AW210" s="13" t="s">
        <v>38</v>
      </c>
      <c r="AX210" s="13" t="s">
        <v>81</v>
      </c>
      <c r="AY210" s="264" t="s">
        <v>159</v>
      </c>
    </row>
    <row r="211" s="14" customFormat="1">
      <c r="A211" s="14"/>
      <c r="B211" s="265"/>
      <c r="C211" s="266"/>
      <c r="D211" s="250" t="s">
        <v>174</v>
      </c>
      <c r="E211" s="267" t="s">
        <v>1</v>
      </c>
      <c r="F211" s="268" t="s">
        <v>197</v>
      </c>
      <c r="G211" s="266"/>
      <c r="H211" s="269">
        <v>68.25</v>
      </c>
      <c r="I211" s="270"/>
      <c r="J211" s="266"/>
      <c r="K211" s="266"/>
      <c r="L211" s="271"/>
      <c r="M211" s="272"/>
      <c r="N211" s="273"/>
      <c r="O211" s="273"/>
      <c r="P211" s="273"/>
      <c r="Q211" s="273"/>
      <c r="R211" s="273"/>
      <c r="S211" s="273"/>
      <c r="T211" s="274"/>
      <c r="U211" s="14"/>
      <c r="V211" s="14"/>
      <c r="W211" s="14"/>
      <c r="X211" s="14"/>
      <c r="Y211" s="14"/>
      <c r="Z211" s="14"/>
      <c r="AA211" s="14"/>
      <c r="AB211" s="14"/>
      <c r="AC211" s="14"/>
      <c r="AD211" s="14"/>
      <c r="AE211" s="14"/>
      <c r="AT211" s="275" t="s">
        <v>174</v>
      </c>
      <c r="AU211" s="275" t="s">
        <v>21</v>
      </c>
      <c r="AV211" s="14" t="s">
        <v>165</v>
      </c>
      <c r="AW211" s="14" t="s">
        <v>38</v>
      </c>
      <c r="AX211" s="14" t="s">
        <v>89</v>
      </c>
      <c r="AY211" s="275" t="s">
        <v>159</v>
      </c>
    </row>
    <row r="212" s="2" customFormat="1" ht="16.5" customHeight="1">
      <c r="A212" s="38"/>
      <c r="B212" s="39"/>
      <c r="C212" s="276" t="s">
        <v>295</v>
      </c>
      <c r="D212" s="276" t="s">
        <v>289</v>
      </c>
      <c r="E212" s="277" t="s">
        <v>1744</v>
      </c>
      <c r="F212" s="278" t="s">
        <v>1745</v>
      </c>
      <c r="G212" s="279" t="s">
        <v>179</v>
      </c>
      <c r="H212" s="280">
        <v>4</v>
      </c>
      <c r="I212" s="281"/>
      <c r="J212" s="282">
        <f>ROUND(I212*H212,2)</f>
        <v>0</v>
      </c>
      <c r="K212" s="283"/>
      <c r="L212" s="284"/>
      <c r="M212" s="285" t="s">
        <v>1</v>
      </c>
      <c r="N212" s="286" t="s">
        <v>46</v>
      </c>
      <c r="O212" s="91"/>
      <c r="P212" s="246">
        <f>O212*H212</f>
        <v>0</v>
      </c>
      <c r="Q212" s="246">
        <v>0.0016000000000000001</v>
      </c>
      <c r="R212" s="246">
        <f>Q212*H212</f>
        <v>0.0064000000000000003</v>
      </c>
      <c r="S212" s="246">
        <v>0</v>
      </c>
      <c r="T212" s="247">
        <f>S212*H212</f>
        <v>0</v>
      </c>
      <c r="U212" s="38"/>
      <c r="V212" s="38"/>
      <c r="W212" s="38"/>
      <c r="X212" s="38"/>
      <c r="Y212" s="38"/>
      <c r="Z212" s="38"/>
      <c r="AA212" s="38"/>
      <c r="AB212" s="38"/>
      <c r="AC212" s="38"/>
      <c r="AD212" s="38"/>
      <c r="AE212" s="38"/>
      <c r="AR212" s="248" t="s">
        <v>203</v>
      </c>
      <c r="AT212" s="248" t="s">
        <v>289</v>
      </c>
      <c r="AU212" s="248" t="s">
        <v>21</v>
      </c>
      <c r="AY212" s="16" t="s">
        <v>159</v>
      </c>
      <c r="BE212" s="249">
        <f>IF(N212="základní",J212,0)</f>
        <v>0</v>
      </c>
      <c r="BF212" s="249">
        <f>IF(N212="snížená",J212,0)</f>
        <v>0</v>
      </c>
      <c r="BG212" s="249">
        <f>IF(N212="zákl. přenesená",J212,0)</f>
        <v>0</v>
      </c>
      <c r="BH212" s="249">
        <f>IF(N212="sníž. přenesená",J212,0)</f>
        <v>0</v>
      </c>
      <c r="BI212" s="249">
        <f>IF(N212="nulová",J212,0)</f>
        <v>0</v>
      </c>
      <c r="BJ212" s="16" t="s">
        <v>89</v>
      </c>
      <c r="BK212" s="249">
        <f>ROUND(I212*H212,2)</f>
        <v>0</v>
      </c>
      <c r="BL212" s="16" t="s">
        <v>165</v>
      </c>
      <c r="BM212" s="248" t="s">
        <v>1746</v>
      </c>
    </row>
    <row r="213" s="2" customFormat="1">
      <c r="A213" s="38"/>
      <c r="B213" s="39"/>
      <c r="C213" s="40"/>
      <c r="D213" s="250" t="s">
        <v>167</v>
      </c>
      <c r="E213" s="40"/>
      <c r="F213" s="251" t="s">
        <v>1747</v>
      </c>
      <c r="G213" s="40"/>
      <c r="H213" s="40"/>
      <c r="I213" s="144"/>
      <c r="J213" s="40"/>
      <c r="K213" s="40"/>
      <c r="L213" s="44"/>
      <c r="M213" s="252"/>
      <c r="N213" s="253"/>
      <c r="O213" s="91"/>
      <c r="P213" s="91"/>
      <c r="Q213" s="91"/>
      <c r="R213" s="91"/>
      <c r="S213" s="91"/>
      <c r="T213" s="92"/>
      <c r="U213" s="38"/>
      <c r="V213" s="38"/>
      <c r="W213" s="38"/>
      <c r="X213" s="38"/>
      <c r="Y213" s="38"/>
      <c r="Z213" s="38"/>
      <c r="AA213" s="38"/>
      <c r="AB213" s="38"/>
      <c r="AC213" s="38"/>
      <c r="AD213" s="38"/>
      <c r="AE213" s="38"/>
      <c r="AT213" s="16" t="s">
        <v>167</v>
      </c>
      <c r="AU213" s="16" t="s">
        <v>21</v>
      </c>
    </row>
    <row r="214" s="2" customFormat="1" ht="16.5" customHeight="1">
      <c r="A214" s="38"/>
      <c r="B214" s="39"/>
      <c r="C214" s="276" t="s">
        <v>299</v>
      </c>
      <c r="D214" s="276" t="s">
        <v>289</v>
      </c>
      <c r="E214" s="277" t="s">
        <v>1748</v>
      </c>
      <c r="F214" s="278" t="s">
        <v>1749</v>
      </c>
      <c r="G214" s="279" t="s">
        <v>230</v>
      </c>
      <c r="H214" s="280">
        <v>8</v>
      </c>
      <c r="I214" s="281"/>
      <c r="J214" s="282">
        <f>ROUND(I214*H214,2)</f>
        <v>0</v>
      </c>
      <c r="K214" s="283"/>
      <c r="L214" s="284"/>
      <c r="M214" s="285" t="s">
        <v>1</v>
      </c>
      <c r="N214" s="286" t="s">
        <v>46</v>
      </c>
      <c r="O214" s="91"/>
      <c r="P214" s="246">
        <f>O214*H214</f>
        <v>0</v>
      </c>
      <c r="Q214" s="246">
        <v>0.00097000000000000005</v>
      </c>
      <c r="R214" s="246">
        <f>Q214*H214</f>
        <v>0.0077600000000000004</v>
      </c>
      <c r="S214" s="246">
        <v>0</v>
      </c>
      <c r="T214" s="247">
        <f>S214*H214</f>
        <v>0</v>
      </c>
      <c r="U214" s="38"/>
      <c r="V214" s="38"/>
      <c r="W214" s="38"/>
      <c r="X214" s="38"/>
      <c r="Y214" s="38"/>
      <c r="Z214" s="38"/>
      <c r="AA214" s="38"/>
      <c r="AB214" s="38"/>
      <c r="AC214" s="38"/>
      <c r="AD214" s="38"/>
      <c r="AE214" s="38"/>
      <c r="AR214" s="248" t="s">
        <v>203</v>
      </c>
      <c r="AT214" s="248" t="s">
        <v>289</v>
      </c>
      <c r="AU214" s="248" t="s">
        <v>21</v>
      </c>
      <c r="AY214" s="16" t="s">
        <v>159</v>
      </c>
      <c r="BE214" s="249">
        <f>IF(N214="základní",J214,0)</f>
        <v>0</v>
      </c>
      <c r="BF214" s="249">
        <f>IF(N214="snížená",J214,0)</f>
        <v>0</v>
      </c>
      <c r="BG214" s="249">
        <f>IF(N214="zákl. přenesená",J214,0)</f>
        <v>0</v>
      </c>
      <c r="BH214" s="249">
        <f>IF(N214="sníž. přenesená",J214,0)</f>
        <v>0</v>
      </c>
      <c r="BI214" s="249">
        <f>IF(N214="nulová",J214,0)</f>
        <v>0</v>
      </c>
      <c r="BJ214" s="16" t="s">
        <v>89</v>
      </c>
      <c r="BK214" s="249">
        <f>ROUND(I214*H214,2)</f>
        <v>0</v>
      </c>
      <c r="BL214" s="16" t="s">
        <v>165</v>
      </c>
      <c r="BM214" s="248" t="s">
        <v>1750</v>
      </c>
    </row>
    <row r="215" s="2" customFormat="1">
      <c r="A215" s="38"/>
      <c r="B215" s="39"/>
      <c r="C215" s="40"/>
      <c r="D215" s="250" t="s">
        <v>167</v>
      </c>
      <c r="E215" s="40"/>
      <c r="F215" s="251" t="s">
        <v>1751</v>
      </c>
      <c r="G215" s="40"/>
      <c r="H215" s="40"/>
      <c r="I215" s="144"/>
      <c r="J215" s="40"/>
      <c r="K215" s="40"/>
      <c r="L215" s="44"/>
      <c r="M215" s="252"/>
      <c r="N215" s="253"/>
      <c r="O215" s="91"/>
      <c r="P215" s="91"/>
      <c r="Q215" s="91"/>
      <c r="R215" s="91"/>
      <c r="S215" s="91"/>
      <c r="T215" s="92"/>
      <c r="U215" s="38"/>
      <c r="V215" s="38"/>
      <c r="W215" s="38"/>
      <c r="X215" s="38"/>
      <c r="Y215" s="38"/>
      <c r="Z215" s="38"/>
      <c r="AA215" s="38"/>
      <c r="AB215" s="38"/>
      <c r="AC215" s="38"/>
      <c r="AD215" s="38"/>
      <c r="AE215" s="38"/>
      <c r="AT215" s="16" t="s">
        <v>167</v>
      </c>
      <c r="AU215" s="16" t="s">
        <v>21</v>
      </c>
    </row>
    <row r="216" s="2" customFormat="1" ht="16.5" customHeight="1">
      <c r="A216" s="38"/>
      <c r="B216" s="39"/>
      <c r="C216" s="276" t="s">
        <v>303</v>
      </c>
      <c r="D216" s="276" t="s">
        <v>289</v>
      </c>
      <c r="E216" s="277" t="s">
        <v>1752</v>
      </c>
      <c r="F216" s="278" t="s">
        <v>1753</v>
      </c>
      <c r="G216" s="279" t="s">
        <v>230</v>
      </c>
      <c r="H216" s="280">
        <v>2</v>
      </c>
      <c r="I216" s="281"/>
      <c r="J216" s="282">
        <f>ROUND(I216*H216,2)</f>
        <v>0</v>
      </c>
      <c r="K216" s="283"/>
      <c r="L216" s="284"/>
      <c r="M216" s="285" t="s">
        <v>1</v>
      </c>
      <c r="N216" s="286" t="s">
        <v>46</v>
      </c>
      <c r="O216" s="91"/>
      <c r="P216" s="246">
        <f>O216*H216</f>
        <v>0</v>
      </c>
      <c r="Q216" s="246">
        <v>0.0014400000000000001</v>
      </c>
      <c r="R216" s="246">
        <f>Q216*H216</f>
        <v>0.0028800000000000002</v>
      </c>
      <c r="S216" s="246">
        <v>0</v>
      </c>
      <c r="T216" s="247">
        <f>S216*H216</f>
        <v>0</v>
      </c>
      <c r="U216" s="38"/>
      <c r="V216" s="38"/>
      <c r="W216" s="38"/>
      <c r="X216" s="38"/>
      <c r="Y216" s="38"/>
      <c r="Z216" s="38"/>
      <c r="AA216" s="38"/>
      <c r="AB216" s="38"/>
      <c r="AC216" s="38"/>
      <c r="AD216" s="38"/>
      <c r="AE216" s="38"/>
      <c r="AR216" s="248" t="s">
        <v>203</v>
      </c>
      <c r="AT216" s="248" t="s">
        <v>289</v>
      </c>
      <c r="AU216" s="248" t="s">
        <v>21</v>
      </c>
      <c r="AY216" s="16" t="s">
        <v>159</v>
      </c>
      <c r="BE216" s="249">
        <f>IF(N216="základní",J216,0)</f>
        <v>0</v>
      </c>
      <c r="BF216" s="249">
        <f>IF(N216="snížená",J216,0)</f>
        <v>0</v>
      </c>
      <c r="BG216" s="249">
        <f>IF(N216="zákl. přenesená",J216,0)</f>
        <v>0</v>
      </c>
      <c r="BH216" s="249">
        <f>IF(N216="sníž. přenesená",J216,0)</f>
        <v>0</v>
      </c>
      <c r="BI216" s="249">
        <f>IF(N216="nulová",J216,0)</f>
        <v>0</v>
      </c>
      <c r="BJ216" s="16" t="s">
        <v>89</v>
      </c>
      <c r="BK216" s="249">
        <f>ROUND(I216*H216,2)</f>
        <v>0</v>
      </c>
      <c r="BL216" s="16" t="s">
        <v>165</v>
      </c>
      <c r="BM216" s="248" t="s">
        <v>1754</v>
      </c>
    </row>
    <row r="217" s="2" customFormat="1">
      <c r="A217" s="38"/>
      <c r="B217" s="39"/>
      <c r="C217" s="40"/>
      <c r="D217" s="250" t="s">
        <v>167</v>
      </c>
      <c r="E217" s="40"/>
      <c r="F217" s="251" t="s">
        <v>1755</v>
      </c>
      <c r="G217" s="40"/>
      <c r="H217" s="40"/>
      <c r="I217" s="144"/>
      <c r="J217" s="40"/>
      <c r="K217" s="40"/>
      <c r="L217" s="44"/>
      <c r="M217" s="252"/>
      <c r="N217" s="253"/>
      <c r="O217" s="91"/>
      <c r="P217" s="91"/>
      <c r="Q217" s="91"/>
      <c r="R217" s="91"/>
      <c r="S217" s="91"/>
      <c r="T217" s="92"/>
      <c r="U217" s="38"/>
      <c r="V217" s="38"/>
      <c r="W217" s="38"/>
      <c r="X217" s="38"/>
      <c r="Y217" s="38"/>
      <c r="Z217" s="38"/>
      <c r="AA217" s="38"/>
      <c r="AB217" s="38"/>
      <c r="AC217" s="38"/>
      <c r="AD217" s="38"/>
      <c r="AE217" s="38"/>
      <c r="AT217" s="16" t="s">
        <v>167</v>
      </c>
      <c r="AU217" s="16" t="s">
        <v>21</v>
      </c>
    </row>
    <row r="218" s="2" customFormat="1" ht="16.5" customHeight="1">
      <c r="A218" s="38"/>
      <c r="B218" s="39"/>
      <c r="C218" s="236" t="s">
        <v>307</v>
      </c>
      <c r="D218" s="236" t="s">
        <v>161</v>
      </c>
      <c r="E218" s="237" t="s">
        <v>1756</v>
      </c>
      <c r="F218" s="238" t="s">
        <v>1757</v>
      </c>
      <c r="G218" s="239" t="s">
        <v>164</v>
      </c>
      <c r="H218" s="240">
        <v>89.099999999999994</v>
      </c>
      <c r="I218" s="241"/>
      <c r="J218" s="242">
        <f>ROUND(I218*H218,2)</f>
        <v>0</v>
      </c>
      <c r="K218" s="243"/>
      <c r="L218" s="44"/>
      <c r="M218" s="244" t="s">
        <v>1</v>
      </c>
      <c r="N218" s="245" t="s">
        <v>46</v>
      </c>
      <c r="O218" s="91"/>
      <c r="P218" s="246">
        <f>O218*H218</f>
        <v>0</v>
      </c>
      <c r="Q218" s="246">
        <v>0</v>
      </c>
      <c r="R218" s="246">
        <f>Q218*H218</f>
        <v>0</v>
      </c>
      <c r="S218" s="246">
        <v>0</v>
      </c>
      <c r="T218" s="247">
        <f>S218*H218</f>
        <v>0</v>
      </c>
      <c r="U218" s="38"/>
      <c r="V218" s="38"/>
      <c r="W218" s="38"/>
      <c r="X218" s="38"/>
      <c r="Y218" s="38"/>
      <c r="Z218" s="38"/>
      <c r="AA218" s="38"/>
      <c r="AB218" s="38"/>
      <c r="AC218" s="38"/>
      <c r="AD218" s="38"/>
      <c r="AE218" s="38"/>
      <c r="AR218" s="248" t="s">
        <v>165</v>
      </c>
      <c r="AT218" s="248" t="s">
        <v>161</v>
      </c>
      <c r="AU218" s="248" t="s">
        <v>21</v>
      </c>
      <c r="AY218" s="16" t="s">
        <v>159</v>
      </c>
      <c r="BE218" s="249">
        <f>IF(N218="základní",J218,0)</f>
        <v>0</v>
      </c>
      <c r="BF218" s="249">
        <f>IF(N218="snížená",J218,0)</f>
        <v>0</v>
      </c>
      <c r="BG218" s="249">
        <f>IF(N218="zákl. přenesená",J218,0)</f>
        <v>0</v>
      </c>
      <c r="BH218" s="249">
        <f>IF(N218="sníž. přenesená",J218,0)</f>
        <v>0</v>
      </c>
      <c r="BI218" s="249">
        <f>IF(N218="nulová",J218,0)</f>
        <v>0</v>
      </c>
      <c r="BJ218" s="16" t="s">
        <v>89</v>
      </c>
      <c r="BK218" s="249">
        <f>ROUND(I218*H218,2)</f>
        <v>0</v>
      </c>
      <c r="BL218" s="16" t="s">
        <v>165</v>
      </c>
      <c r="BM218" s="248" t="s">
        <v>1758</v>
      </c>
    </row>
    <row r="219" s="2" customFormat="1">
      <c r="A219" s="38"/>
      <c r="B219" s="39"/>
      <c r="C219" s="40"/>
      <c r="D219" s="250" t="s">
        <v>167</v>
      </c>
      <c r="E219" s="40"/>
      <c r="F219" s="251" t="s">
        <v>1759</v>
      </c>
      <c r="G219" s="40"/>
      <c r="H219" s="40"/>
      <c r="I219" s="144"/>
      <c r="J219" s="40"/>
      <c r="K219" s="40"/>
      <c r="L219" s="44"/>
      <c r="M219" s="252"/>
      <c r="N219" s="253"/>
      <c r="O219" s="91"/>
      <c r="P219" s="91"/>
      <c r="Q219" s="91"/>
      <c r="R219" s="91"/>
      <c r="S219" s="91"/>
      <c r="T219" s="92"/>
      <c r="U219" s="38"/>
      <c r="V219" s="38"/>
      <c r="W219" s="38"/>
      <c r="X219" s="38"/>
      <c r="Y219" s="38"/>
      <c r="Z219" s="38"/>
      <c r="AA219" s="38"/>
      <c r="AB219" s="38"/>
      <c r="AC219" s="38"/>
      <c r="AD219" s="38"/>
      <c r="AE219" s="38"/>
      <c r="AT219" s="16" t="s">
        <v>167</v>
      </c>
      <c r="AU219" s="16" t="s">
        <v>21</v>
      </c>
    </row>
    <row r="220" s="13" customFormat="1">
      <c r="A220" s="13"/>
      <c r="B220" s="254"/>
      <c r="C220" s="255"/>
      <c r="D220" s="250" t="s">
        <v>174</v>
      </c>
      <c r="E220" s="256" t="s">
        <v>1</v>
      </c>
      <c r="F220" s="257" t="s">
        <v>1760</v>
      </c>
      <c r="G220" s="255"/>
      <c r="H220" s="258">
        <v>89.099999999999994</v>
      </c>
      <c r="I220" s="259"/>
      <c r="J220" s="255"/>
      <c r="K220" s="255"/>
      <c r="L220" s="260"/>
      <c r="M220" s="261"/>
      <c r="N220" s="262"/>
      <c r="O220" s="262"/>
      <c r="P220" s="262"/>
      <c r="Q220" s="262"/>
      <c r="R220" s="262"/>
      <c r="S220" s="262"/>
      <c r="T220" s="263"/>
      <c r="U220" s="13"/>
      <c r="V220" s="13"/>
      <c r="W220" s="13"/>
      <c r="X220" s="13"/>
      <c r="Y220" s="13"/>
      <c r="Z220" s="13"/>
      <c r="AA220" s="13"/>
      <c r="AB220" s="13"/>
      <c r="AC220" s="13"/>
      <c r="AD220" s="13"/>
      <c r="AE220" s="13"/>
      <c r="AT220" s="264" t="s">
        <v>174</v>
      </c>
      <c r="AU220" s="264" t="s">
        <v>21</v>
      </c>
      <c r="AV220" s="13" t="s">
        <v>21</v>
      </c>
      <c r="AW220" s="13" t="s">
        <v>38</v>
      </c>
      <c r="AX220" s="13" t="s">
        <v>81</v>
      </c>
      <c r="AY220" s="264" t="s">
        <v>159</v>
      </c>
    </row>
    <row r="221" s="14" customFormat="1">
      <c r="A221" s="14"/>
      <c r="B221" s="265"/>
      <c r="C221" s="266"/>
      <c r="D221" s="250" t="s">
        <v>174</v>
      </c>
      <c r="E221" s="267" t="s">
        <v>1</v>
      </c>
      <c r="F221" s="268" t="s">
        <v>197</v>
      </c>
      <c r="G221" s="266"/>
      <c r="H221" s="269">
        <v>89.099999999999994</v>
      </c>
      <c r="I221" s="270"/>
      <c r="J221" s="266"/>
      <c r="K221" s="266"/>
      <c r="L221" s="271"/>
      <c r="M221" s="272"/>
      <c r="N221" s="273"/>
      <c r="O221" s="273"/>
      <c r="P221" s="273"/>
      <c r="Q221" s="273"/>
      <c r="R221" s="273"/>
      <c r="S221" s="273"/>
      <c r="T221" s="274"/>
      <c r="U221" s="14"/>
      <c r="V221" s="14"/>
      <c r="W221" s="14"/>
      <c r="X221" s="14"/>
      <c r="Y221" s="14"/>
      <c r="Z221" s="14"/>
      <c r="AA221" s="14"/>
      <c r="AB221" s="14"/>
      <c r="AC221" s="14"/>
      <c r="AD221" s="14"/>
      <c r="AE221" s="14"/>
      <c r="AT221" s="275" t="s">
        <v>174</v>
      </c>
      <c r="AU221" s="275" t="s">
        <v>21</v>
      </c>
      <c r="AV221" s="14" t="s">
        <v>165</v>
      </c>
      <c r="AW221" s="14" t="s">
        <v>38</v>
      </c>
      <c r="AX221" s="14" t="s">
        <v>89</v>
      </c>
      <c r="AY221" s="275" t="s">
        <v>159</v>
      </c>
    </row>
    <row r="222" s="2" customFormat="1" ht="21.75" customHeight="1">
      <c r="A222" s="38"/>
      <c r="B222" s="39"/>
      <c r="C222" s="276" t="s">
        <v>311</v>
      </c>
      <c r="D222" s="276" t="s">
        <v>289</v>
      </c>
      <c r="E222" s="277" t="s">
        <v>1761</v>
      </c>
      <c r="F222" s="278" t="s">
        <v>1762</v>
      </c>
      <c r="G222" s="279" t="s">
        <v>179</v>
      </c>
      <c r="H222" s="280">
        <v>904.18399999999997</v>
      </c>
      <c r="I222" s="281"/>
      <c r="J222" s="282">
        <f>ROUND(I222*H222,2)</f>
        <v>0</v>
      </c>
      <c r="K222" s="283"/>
      <c r="L222" s="284"/>
      <c r="M222" s="285" t="s">
        <v>1</v>
      </c>
      <c r="N222" s="286" t="s">
        <v>46</v>
      </c>
      <c r="O222" s="91"/>
      <c r="P222" s="246">
        <f>O222*H222</f>
        <v>0</v>
      </c>
      <c r="Q222" s="246">
        <v>0.026100000000000002</v>
      </c>
      <c r="R222" s="246">
        <f>Q222*H222</f>
        <v>23.599202399999999</v>
      </c>
      <c r="S222" s="246">
        <v>0</v>
      </c>
      <c r="T222" s="247">
        <f>S222*H222</f>
        <v>0</v>
      </c>
      <c r="U222" s="38"/>
      <c r="V222" s="38"/>
      <c r="W222" s="38"/>
      <c r="X222" s="38"/>
      <c r="Y222" s="38"/>
      <c r="Z222" s="38"/>
      <c r="AA222" s="38"/>
      <c r="AB222" s="38"/>
      <c r="AC222" s="38"/>
      <c r="AD222" s="38"/>
      <c r="AE222" s="38"/>
      <c r="AR222" s="248" t="s">
        <v>203</v>
      </c>
      <c r="AT222" s="248" t="s">
        <v>289</v>
      </c>
      <c r="AU222" s="248" t="s">
        <v>21</v>
      </c>
      <c r="AY222" s="16" t="s">
        <v>159</v>
      </c>
      <c r="BE222" s="249">
        <f>IF(N222="základní",J222,0)</f>
        <v>0</v>
      </c>
      <c r="BF222" s="249">
        <f>IF(N222="snížená",J222,0)</f>
        <v>0</v>
      </c>
      <c r="BG222" s="249">
        <f>IF(N222="zákl. přenesená",J222,0)</f>
        <v>0</v>
      </c>
      <c r="BH222" s="249">
        <f>IF(N222="sníž. přenesená",J222,0)</f>
        <v>0</v>
      </c>
      <c r="BI222" s="249">
        <f>IF(N222="nulová",J222,0)</f>
        <v>0</v>
      </c>
      <c r="BJ222" s="16" t="s">
        <v>89</v>
      </c>
      <c r="BK222" s="249">
        <f>ROUND(I222*H222,2)</f>
        <v>0</v>
      </c>
      <c r="BL222" s="16" t="s">
        <v>165</v>
      </c>
      <c r="BM222" s="248" t="s">
        <v>1763</v>
      </c>
    </row>
    <row r="223" s="2" customFormat="1">
      <c r="A223" s="38"/>
      <c r="B223" s="39"/>
      <c r="C223" s="40"/>
      <c r="D223" s="250" t="s">
        <v>167</v>
      </c>
      <c r="E223" s="40"/>
      <c r="F223" s="251" t="s">
        <v>1764</v>
      </c>
      <c r="G223" s="40"/>
      <c r="H223" s="40"/>
      <c r="I223" s="144"/>
      <c r="J223" s="40"/>
      <c r="K223" s="40"/>
      <c r="L223" s="44"/>
      <c r="M223" s="252"/>
      <c r="N223" s="253"/>
      <c r="O223" s="91"/>
      <c r="P223" s="91"/>
      <c r="Q223" s="91"/>
      <c r="R223" s="91"/>
      <c r="S223" s="91"/>
      <c r="T223" s="92"/>
      <c r="U223" s="38"/>
      <c r="V223" s="38"/>
      <c r="W223" s="38"/>
      <c r="X223" s="38"/>
      <c r="Y223" s="38"/>
      <c r="Z223" s="38"/>
      <c r="AA223" s="38"/>
      <c r="AB223" s="38"/>
      <c r="AC223" s="38"/>
      <c r="AD223" s="38"/>
      <c r="AE223" s="38"/>
      <c r="AT223" s="16" t="s">
        <v>167</v>
      </c>
      <c r="AU223" s="16" t="s">
        <v>21</v>
      </c>
    </row>
    <row r="224" s="13" customFormat="1">
      <c r="A224" s="13"/>
      <c r="B224" s="254"/>
      <c r="C224" s="255"/>
      <c r="D224" s="250" t="s">
        <v>174</v>
      </c>
      <c r="E224" s="256" t="s">
        <v>1</v>
      </c>
      <c r="F224" s="257" t="s">
        <v>1765</v>
      </c>
      <c r="G224" s="255"/>
      <c r="H224" s="258">
        <v>904.18399999999997</v>
      </c>
      <c r="I224" s="259"/>
      <c r="J224" s="255"/>
      <c r="K224" s="255"/>
      <c r="L224" s="260"/>
      <c r="M224" s="261"/>
      <c r="N224" s="262"/>
      <c r="O224" s="262"/>
      <c r="P224" s="262"/>
      <c r="Q224" s="262"/>
      <c r="R224" s="262"/>
      <c r="S224" s="262"/>
      <c r="T224" s="263"/>
      <c r="U224" s="13"/>
      <c r="V224" s="13"/>
      <c r="W224" s="13"/>
      <c r="X224" s="13"/>
      <c r="Y224" s="13"/>
      <c r="Z224" s="13"/>
      <c r="AA224" s="13"/>
      <c r="AB224" s="13"/>
      <c r="AC224" s="13"/>
      <c r="AD224" s="13"/>
      <c r="AE224" s="13"/>
      <c r="AT224" s="264" t="s">
        <v>174</v>
      </c>
      <c r="AU224" s="264" t="s">
        <v>21</v>
      </c>
      <c r="AV224" s="13" t="s">
        <v>21</v>
      </c>
      <c r="AW224" s="13" t="s">
        <v>38</v>
      </c>
      <c r="AX224" s="13" t="s">
        <v>81</v>
      </c>
      <c r="AY224" s="264" t="s">
        <v>159</v>
      </c>
    </row>
    <row r="225" s="14" customFormat="1">
      <c r="A225" s="14"/>
      <c r="B225" s="265"/>
      <c r="C225" s="266"/>
      <c r="D225" s="250" t="s">
        <v>174</v>
      </c>
      <c r="E225" s="267" t="s">
        <v>1</v>
      </c>
      <c r="F225" s="268" t="s">
        <v>197</v>
      </c>
      <c r="G225" s="266"/>
      <c r="H225" s="269">
        <v>904.18399999999997</v>
      </c>
      <c r="I225" s="270"/>
      <c r="J225" s="266"/>
      <c r="K225" s="266"/>
      <c r="L225" s="271"/>
      <c r="M225" s="272"/>
      <c r="N225" s="273"/>
      <c r="O225" s="273"/>
      <c r="P225" s="273"/>
      <c r="Q225" s="273"/>
      <c r="R225" s="273"/>
      <c r="S225" s="273"/>
      <c r="T225" s="274"/>
      <c r="U225" s="14"/>
      <c r="V225" s="14"/>
      <c r="W225" s="14"/>
      <c r="X225" s="14"/>
      <c r="Y225" s="14"/>
      <c r="Z225" s="14"/>
      <c r="AA225" s="14"/>
      <c r="AB225" s="14"/>
      <c r="AC225" s="14"/>
      <c r="AD225" s="14"/>
      <c r="AE225" s="14"/>
      <c r="AT225" s="275" t="s">
        <v>174</v>
      </c>
      <c r="AU225" s="275" t="s">
        <v>21</v>
      </c>
      <c r="AV225" s="14" t="s">
        <v>165</v>
      </c>
      <c r="AW225" s="14" t="s">
        <v>38</v>
      </c>
      <c r="AX225" s="14" t="s">
        <v>89</v>
      </c>
      <c r="AY225" s="275" t="s">
        <v>159</v>
      </c>
    </row>
    <row r="226" s="2" customFormat="1" ht="16.5" customHeight="1">
      <c r="A226" s="38"/>
      <c r="B226" s="39"/>
      <c r="C226" s="276" t="s">
        <v>318</v>
      </c>
      <c r="D226" s="276" t="s">
        <v>289</v>
      </c>
      <c r="E226" s="277" t="s">
        <v>1766</v>
      </c>
      <c r="F226" s="278" t="s">
        <v>1767</v>
      </c>
      <c r="G226" s="279" t="s">
        <v>314</v>
      </c>
      <c r="H226" s="280">
        <v>20</v>
      </c>
      <c r="I226" s="281"/>
      <c r="J226" s="282">
        <f>ROUND(I226*H226,2)</f>
        <v>0</v>
      </c>
      <c r="K226" s="283"/>
      <c r="L226" s="284"/>
      <c r="M226" s="285" t="s">
        <v>1</v>
      </c>
      <c r="N226" s="286" t="s">
        <v>46</v>
      </c>
      <c r="O226" s="91"/>
      <c r="P226" s="246">
        <f>O226*H226</f>
        <v>0</v>
      </c>
      <c r="Q226" s="246">
        <v>0.001</v>
      </c>
      <c r="R226" s="246">
        <f>Q226*H226</f>
        <v>0.02</v>
      </c>
      <c r="S226" s="246">
        <v>0</v>
      </c>
      <c r="T226" s="247">
        <f>S226*H226</f>
        <v>0</v>
      </c>
      <c r="U226" s="38"/>
      <c r="V226" s="38"/>
      <c r="W226" s="38"/>
      <c r="X226" s="38"/>
      <c r="Y226" s="38"/>
      <c r="Z226" s="38"/>
      <c r="AA226" s="38"/>
      <c r="AB226" s="38"/>
      <c r="AC226" s="38"/>
      <c r="AD226" s="38"/>
      <c r="AE226" s="38"/>
      <c r="AR226" s="248" t="s">
        <v>203</v>
      </c>
      <c r="AT226" s="248" t="s">
        <v>289</v>
      </c>
      <c r="AU226" s="248" t="s">
        <v>21</v>
      </c>
      <c r="AY226" s="16" t="s">
        <v>159</v>
      </c>
      <c r="BE226" s="249">
        <f>IF(N226="základní",J226,0)</f>
        <v>0</v>
      </c>
      <c r="BF226" s="249">
        <f>IF(N226="snížená",J226,0)</f>
        <v>0</v>
      </c>
      <c r="BG226" s="249">
        <f>IF(N226="zákl. přenesená",J226,0)</f>
        <v>0</v>
      </c>
      <c r="BH226" s="249">
        <f>IF(N226="sníž. přenesená",J226,0)</f>
        <v>0</v>
      </c>
      <c r="BI226" s="249">
        <f>IF(N226="nulová",J226,0)</f>
        <v>0</v>
      </c>
      <c r="BJ226" s="16" t="s">
        <v>89</v>
      </c>
      <c r="BK226" s="249">
        <f>ROUND(I226*H226,2)</f>
        <v>0</v>
      </c>
      <c r="BL226" s="16" t="s">
        <v>165</v>
      </c>
      <c r="BM226" s="248" t="s">
        <v>1768</v>
      </c>
    </row>
    <row r="227" s="2" customFormat="1">
      <c r="A227" s="38"/>
      <c r="B227" s="39"/>
      <c r="C227" s="40"/>
      <c r="D227" s="250" t="s">
        <v>167</v>
      </c>
      <c r="E227" s="40"/>
      <c r="F227" s="251" t="s">
        <v>1769</v>
      </c>
      <c r="G227" s="40"/>
      <c r="H227" s="40"/>
      <c r="I227" s="144"/>
      <c r="J227" s="40"/>
      <c r="K227" s="40"/>
      <c r="L227" s="44"/>
      <c r="M227" s="252"/>
      <c r="N227" s="253"/>
      <c r="O227" s="91"/>
      <c r="P227" s="91"/>
      <c r="Q227" s="91"/>
      <c r="R227" s="91"/>
      <c r="S227" s="91"/>
      <c r="T227" s="92"/>
      <c r="U227" s="38"/>
      <c r="V227" s="38"/>
      <c r="W227" s="38"/>
      <c r="X227" s="38"/>
      <c r="Y227" s="38"/>
      <c r="Z227" s="38"/>
      <c r="AA227" s="38"/>
      <c r="AB227" s="38"/>
      <c r="AC227" s="38"/>
      <c r="AD227" s="38"/>
      <c r="AE227" s="38"/>
      <c r="AT227" s="16" t="s">
        <v>167</v>
      </c>
      <c r="AU227" s="16" t="s">
        <v>21</v>
      </c>
    </row>
    <row r="228" s="2" customFormat="1" ht="16.5" customHeight="1">
      <c r="A228" s="38"/>
      <c r="B228" s="39"/>
      <c r="C228" s="276" t="s">
        <v>324</v>
      </c>
      <c r="D228" s="276" t="s">
        <v>289</v>
      </c>
      <c r="E228" s="277" t="s">
        <v>1770</v>
      </c>
      <c r="F228" s="278" t="s">
        <v>1771</v>
      </c>
      <c r="G228" s="279" t="s">
        <v>1772</v>
      </c>
      <c r="H228" s="280">
        <v>20</v>
      </c>
      <c r="I228" s="281"/>
      <c r="J228" s="282">
        <f>ROUND(I228*H228,2)</f>
        <v>0</v>
      </c>
      <c r="K228" s="283"/>
      <c r="L228" s="284"/>
      <c r="M228" s="285" t="s">
        <v>1</v>
      </c>
      <c r="N228" s="286" t="s">
        <v>46</v>
      </c>
      <c r="O228" s="91"/>
      <c r="P228" s="246">
        <f>O228*H228</f>
        <v>0</v>
      </c>
      <c r="Q228" s="246">
        <v>0.001</v>
      </c>
      <c r="R228" s="246">
        <f>Q228*H228</f>
        <v>0.02</v>
      </c>
      <c r="S228" s="246">
        <v>0</v>
      </c>
      <c r="T228" s="247">
        <f>S228*H228</f>
        <v>0</v>
      </c>
      <c r="U228" s="38"/>
      <c r="V228" s="38"/>
      <c r="W228" s="38"/>
      <c r="X228" s="38"/>
      <c r="Y228" s="38"/>
      <c r="Z228" s="38"/>
      <c r="AA228" s="38"/>
      <c r="AB228" s="38"/>
      <c r="AC228" s="38"/>
      <c r="AD228" s="38"/>
      <c r="AE228" s="38"/>
      <c r="AR228" s="248" t="s">
        <v>203</v>
      </c>
      <c r="AT228" s="248" t="s">
        <v>289</v>
      </c>
      <c r="AU228" s="248" t="s">
        <v>21</v>
      </c>
      <c r="AY228" s="16" t="s">
        <v>159</v>
      </c>
      <c r="BE228" s="249">
        <f>IF(N228="základní",J228,0)</f>
        <v>0</v>
      </c>
      <c r="BF228" s="249">
        <f>IF(N228="snížená",J228,0)</f>
        <v>0</v>
      </c>
      <c r="BG228" s="249">
        <f>IF(N228="zákl. přenesená",J228,0)</f>
        <v>0</v>
      </c>
      <c r="BH228" s="249">
        <f>IF(N228="sníž. přenesená",J228,0)</f>
        <v>0</v>
      </c>
      <c r="BI228" s="249">
        <f>IF(N228="nulová",J228,0)</f>
        <v>0</v>
      </c>
      <c r="BJ228" s="16" t="s">
        <v>89</v>
      </c>
      <c r="BK228" s="249">
        <f>ROUND(I228*H228,2)</f>
        <v>0</v>
      </c>
      <c r="BL228" s="16" t="s">
        <v>165</v>
      </c>
      <c r="BM228" s="248" t="s">
        <v>1773</v>
      </c>
    </row>
    <row r="229" s="2" customFormat="1">
      <c r="A229" s="38"/>
      <c r="B229" s="39"/>
      <c r="C229" s="40"/>
      <c r="D229" s="250" t="s">
        <v>167</v>
      </c>
      <c r="E229" s="40"/>
      <c r="F229" s="251" t="s">
        <v>1774</v>
      </c>
      <c r="G229" s="40"/>
      <c r="H229" s="40"/>
      <c r="I229" s="144"/>
      <c r="J229" s="40"/>
      <c r="K229" s="40"/>
      <c r="L229" s="44"/>
      <c r="M229" s="252"/>
      <c r="N229" s="253"/>
      <c r="O229" s="91"/>
      <c r="P229" s="91"/>
      <c r="Q229" s="91"/>
      <c r="R229" s="91"/>
      <c r="S229" s="91"/>
      <c r="T229" s="92"/>
      <c r="U229" s="38"/>
      <c r="V229" s="38"/>
      <c r="W229" s="38"/>
      <c r="X229" s="38"/>
      <c r="Y229" s="38"/>
      <c r="Z229" s="38"/>
      <c r="AA229" s="38"/>
      <c r="AB229" s="38"/>
      <c r="AC229" s="38"/>
      <c r="AD229" s="38"/>
      <c r="AE229" s="38"/>
      <c r="AT229" s="16" t="s">
        <v>167</v>
      </c>
      <c r="AU229" s="16" t="s">
        <v>21</v>
      </c>
    </row>
    <row r="230" s="12" customFormat="1" ht="22.8" customHeight="1">
      <c r="A230" s="12"/>
      <c r="B230" s="220"/>
      <c r="C230" s="221"/>
      <c r="D230" s="222" t="s">
        <v>80</v>
      </c>
      <c r="E230" s="234" t="s">
        <v>165</v>
      </c>
      <c r="F230" s="234" t="s">
        <v>365</v>
      </c>
      <c r="G230" s="221"/>
      <c r="H230" s="221"/>
      <c r="I230" s="224"/>
      <c r="J230" s="235">
        <f>BK230</f>
        <v>0</v>
      </c>
      <c r="K230" s="221"/>
      <c r="L230" s="226"/>
      <c r="M230" s="227"/>
      <c r="N230" s="228"/>
      <c r="O230" s="228"/>
      <c r="P230" s="229">
        <f>SUM(P231:P238)</f>
        <v>0</v>
      </c>
      <c r="Q230" s="228"/>
      <c r="R230" s="229">
        <f>SUM(R231:R238)</f>
        <v>1.1605168800000001</v>
      </c>
      <c r="S230" s="228"/>
      <c r="T230" s="230">
        <f>SUM(T231:T238)</f>
        <v>0</v>
      </c>
      <c r="U230" s="12"/>
      <c r="V230" s="12"/>
      <c r="W230" s="12"/>
      <c r="X230" s="12"/>
      <c r="Y230" s="12"/>
      <c r="Z230" s="12"/>
      <c r="AA230" s="12"/>
      <c r="AB230" s="12"/>
      <c r="AC230" s="12"/>
      <c r="AD230" s="12"/>
      <c r="AE230" s="12"/>
      <c r="AR230" s="231" t="s">
        <v>89</v>
      </c>
      <c r="AT230" s="232" t="s">
        <v>80</v>
      </c>
      <c r="AU230" s="232" t="s">
        <v>89</v>
      </c>
      <c r="AY230" s="231" t="s">
        <v>159</v>
      </c>
      <c r="BK230" s="233">
        <f>SUM(BK231:BK238)</f>
        <v>0</v>
      </c>
    </row>
    <row r="231" s="2" customFormat="1" ht="21.75" customHeight="1">
      <c r="A231" s="38"/>
      <c r="B231" s="39"/>
      <c r="C231" s="236" t="s">
        <v>330</v>
      </c>
      <c r="D231" s="236" t="s">
        <v>161</v>
      </c>
      <c r="E231" s="237" t="s">
        <v>1775</v>
      </c>
      <c r="F231" s="238" t="s">
        <v>1776</v>
      </c>
      <c r="G231" s="239" t="s">
        <v>171</v>
      </c>
      <c r="H231" s="240">
        <v>0.062</v>
      </c>
      <c r="I231" s="241"/>
      <c r="J231" s="242">
        <f>ROUND(I231*H231,2)</f>
        <v>0</v>
      </c>
      <c r="K231" s="243"/>
      <c r="L231" s="44"/>
      <c r="M231" s="244" t="s">
        <v>1</v>
      </c>
      <c r="N231" s="245" t="s">
        <v>46</v>
      </c>
      <c r="O231" s="91"/>
      <c r="P231" s="246">
        <f>O231*H231</f>
        <v>0</v>
      </c>
      <c r="Q231" s="246">
        <v>0.85540000000000005</v>
      </c>
      <c r="R231" s="246">
        <f>Q231*H231</f>
        <v>0.0530348</v>
      </c>
      <c r="S231" s="246">
        <v>0</v>
      </c>
      <c r="T231" s="247">
        <f>S231*H231</f>
        <v>0</v>
      </c>
      <c r="U231" s="38"/>
      <c r="V231" s="38"/>
      <c r="W231" s="38"/>
      <c r="X231" s="38"/>
      <c r="Y231" s="38"/>
      <c r="Z231" s="38"/>
      <c r="AA231" s="38"/>
      <c r="AB231" s="38"/>
      <c r="AC231" s="38"/>
      <c r="AD231" s="38"/>
      <c r="AE231" s="38"/>
      <c r="AR231" s="248" t="s">
        <v>165</v>
      </c>
      <c r="AT231" s="248" t="s">
        <v>161</v>
      </c>
      <c r="AU231" s="248" t="s">
        <v>21</v>
      </c>
      <c r="AY231" s="16" t="s">
        <v>159</v>
      </c>
      <c r="BE231" s="249">
        <f>IF(N231="základní",J231,0)</f>
        <v>0</v>
      </c>
      <c r="BF231" s="249">
        <f>IF(N231="snížená",J231,0)</f>
        <v>0</v>
      </c>
      <c r="BG231" s="249">
        <f>IF(N231="zákl. přenesená",J231,0)</f>
        <v>0</v>
      </c>
      <c r="BH231" s="249">
        <f>IF(N231="sníž. přenesená",J231,0)</f>
        <v>0</v>
      </c>
      <c r="BI231" s="249">
        <f>IF(N231="nulová",J231,0)</f>
        <v>0</v>
      </c>
      <c r="BJ231" s="16" t="s">
        <v>89</v>
      </c>
      <c r="BK231" s="249">
        <f>ROUND(I231*H231,2)</f>
        <v>0</v>
      </c>
      <c r="BL231" s="16" t="s">
        <v>165</v>
      </c>
      <c r="BM231" s="248" t="s">
        <v>1777</v>
      </c>
    </row>
    <row r="232" s="2" customFormat="1">
      <c r="A232" s="38"/>
      <c r="B232" s="39"/>
      <c r="C232" s="40"/>
      <c r="D232" s="250" t="s">
        <v>167</v>
      </c>
      <c r="E232" s="40"/>
      <c r="F232" s="251" t="s">
        <v>1778</v>
      </c>
      <c r="G232" s="40"/>
      <c r="H232" s="40"/>
      <c r="I232" s="144"/>
      <c r="J232" s="40"/>
      <c r="K232" s="40"/>
      <c r="L232" s="44"/>
      <c r="M232" s="252"/>
      <c r="N232" s="253"/>
      <c r="O232" s="91"/>
      <c r="P232" s="91"/>
      <c r="Q232" s="91"/>
      <c r="R232" s="91"/>
      <c r="S232" s="91"/>
      <c r="T232" s="92"/>
      <c r="U232" s="38"/>
      <c r="V232" s="38"/>
      <c r="W232" s="38"/>
      <c r="X232" s="38"/>
      <c r="Y232" s="38"/>
      <c r="Z232" s="38"/>
      <c r="AA232" s="38"/>
      <c r="AB232" s="38"/>
      <c r="AC232" s="38"/>
      <c r="AD232" s="38"/>
      <c r="AE232" s="38"/>
      <c r="AT232" s="16" t="s">
        <v>167</v>
      </c>
      <c r="AU232" s="16" t="s">
        <v>21</v>
      </c>
    </row>
    <row r="233" s="13" customFormat="1">
      <c r="A233" s="13"/>
      <c r="B233" s="254"/>
      <c r="C233" s="255"/>
      <c r="D233" s="250" t="s">
        <v>174</v>
      </c>
      <c r="E233" s="256" t="s">
        <v>1</v>
      </c>
      <c r="F233" s="257" t="s">
        <v>1779</v>
      </c>
      <c r="G233" s="255"/>
      <c r="H233" s="258">
        <v>0.062</v>
      </c>
      <c r="I233" s="259"/>
      <c r="J233" s="255"/>
      <c r="K233" s="255"/>
      <c r="L233" s="260"/>
      <c r="M233" s="261"/>
      <c r="N233" s="262"/>
      <c r="O233" s="262"/>
      <c r="P233" s="262"/>
      <c r="Q233" s="262"/>
      <c r="R233" s="262"/>
      <c r="S233" s="262"/>
      <c r="T233" s="263"/>
      <c r="U233" s="13"/>
      <c r="V233" s="13"/>
      <c r="W233" s="13"/>
      <c r="X233" s="13"/>
      <c r="Y233" s="13"/>
      <c r="Z233" s="13"/>
      <c r="AA233" s="13"/>
      <c r="AB233" s="13"/>
      <c r="AC233" s="13"/>
      <c r="AD233" s="13"/>
      <c r="AE233" s="13"/>
      <c r="AT233" s="264" t="s">
        <v>174</v>
      </c>
      <c r="AU233" s="264" t="s">
        <v>21</v>
      </c>
      <c r="AV233" s="13" t="s">
        <v>21</v>
      </c>
      <c r="AW233" s="13" t="s">
        <v>38</v>
      </c>
      <c r="AX233" s="13" t="s">
        <v>89</v>
      </c>
      <c r="AY233" s="264" t="s">
        <v>159</v>
      </c>
    </row>
    <row r="234" s="2" customFormat="1" ht="21.75" customHeight="1">
      <c r="A234" s="38"/>
      <c r="B234" s="39"/>
      <c r="C234" s="236" t="s">
        <v>335</v>
      </c>
      <c r="D234" s="236" t="s">
        <v>161</v>
      </c>
      <c r="E234" s="237" t="s">
        <v>1780</v>
      </c>
      <c r="F234" s="238" t="s">
        <v>1781</v>
      </c>
      <c r="G234" s="239" t="s">
        <v>171</v>
      </c>
      <c r="H234" s="240">
        <v>0.84799999999999998</v>
      </c>
      <c r="I234" s="241"/>
      <c r="J234" s="242">
        <f>ROUND(I234*H234,2)</f>
        <v>0</v>
      </c>
      <c r="K234" s="243"/>
      <c r="L234" s="44"/>
      <c r="M234" s="244" t="s">
        <v>1</v>
      </c>
      <c r="N234" s="245" t="s">
        <v>46</v>
      </c>
      <c r="O234" s="91"/>
      <c r="P234" s="246">
        <f>O234*H234</f>
        <v>0</v>
      </c>
      <c r="Q234" s="246">
        <v>1.06071</v>
      </c>
      <c r="R234" s="246">
        <f>Q234*H234</f>
        <v>0.89948207999999996</v>
      </c>
      <c r="S234" s="246">
        <v>0</v>
      </c>
      <c r="T234" s="247">
        <f>S234*H234</f>
        <v>0</v>
      </c>
      <c r="U234" s="38"/>
      <c r="V234" s="38"/>
      <c r="W234" s="38"/>
      <c r="X234" s="38"/>
      <c r="Y234" s="38"/>
      <c r="Z234" s="38"/>
      <c r="AA234" s="38"/>
      <c r="AB234" s="38"/>
      <c r="AC234" s="38"/>
      <c r="AD234" s="38"/>
      <c r="AE234" s="38"/>
      <c r="AR234" s="248" t="s">
        <v>165</v>
      </c>
      <c r="AT234" s="248" t="s">
        <v>161</v>
      </c>
      <c r="AU234" s="248" t="s">
        <v>21</v>
      </c>
      <c r="AY234" s="16" t="s">
        <v>159</v>
      </c>
      <c r="BE234" s="249">
        <f>IF(N234="základní",J234,0)</f>
        <v>0</v>
      </c>
      <c r="BF234" s="249">
        <f>IF(N234="snížená",J234,0)</f>
        <v>0</v>
      </c>
      <c r="BG234" s="249">
        <f>IF(N234="zákl. přenesená",J234,0)</f>
        <v>0</v>
      </c>
      <c r="BH234" s="249">
        <f>IF(N234="sníž. přenesená",J234,0)</f>
        <v>0</v>
      </c>
      <c r="BI234" s="249">
        <f>IF(N234="nulová",J234,0)</f>
        <v>0</v>
      </c>
      <c r="BJ234" s="16" t="s">
        <v>89</v>
      </c>
      <c r="BK234" s="249">
        <f>ROUND(I234*H234,2)</f>
        <v>0</v>
      </c>
      <c r="BL234" s="16" t="s">
        <v>165</v>
      </c>
      <c r="BM234" s="248" t="s">
        <v>1782</v>
      </c>
    </row>
    <row r="235" s="2" customFormat="1">
      <c r="A235" s="38"/>
      <c r="B235" s="39"/>
      <c r="C235" s="40"/>
      <c r="D235" s="250" t="s">
        <v>167</v>
      </c>
      <c r="E235" s="40"/>
      <c r="F235" s="251" t="s">
        <v>1783</v>
      </c>
      <c r="G235" s="40"/>
      <c r="H235" s="40"/>
      <c r="I235" s="144"/>
      <c r="J235" s="40"/>
      <c r="K235" s="40"/>
      <c r="L235" s="44"/>
      <c r="M235" s="252"/>
      <c r="N235" s="253"/>
      <c r="O235" s="91"/>
      <c r="P235" s="91"/>
      <c r="Q235" s="91"/>
      <c r="R235" s="91"/>
      <c r="S235" s="91"/>
      <c r="T235" s="92"/>
      <c r="U235" s="38"/>
      <c r="V235" s="38"/>
      <c r="W235" s="38"/>
      <c r="X235" s="38"/>
      <c r="Y235" s="38"/>
      <c r="Z235" s="38"/>
      <c r="AA235" s="38"/>
      <c r="AB235" s="38"/>
      <c r="AC235" s="38"/>
      <c r="AD235" s="38"/>
      <c r="AE235" s="38"/>
      <c r="AT235" s="16" t="s">
        <v>167</v>
      </c>
      <c r="AU235" s="16" t="s">
        <v>21</v>
      </c>
    </row>
    <row r="236" s="2" customFormat="1" ht="16.5" customHeight="1">
      <c r="A236" s="38"/>
      <c r="B236" s="39"/>
      <c r="C236" s="236" t="s">
        <v>342</v>
      </c>
      <c r="D236" s="236" t="s">
        <v>161</v>
      </c>
      <c r="E236" s="237" t="s">
        <v>1784</v>
      </c>
      <c r="F236" s="238" t="s">
        <v>1785</v>
      </c>
      <c r="G236" s="239" t="s">
        <v>164</v>
      </c>
      <c r="H236" s="240">
        <v>80</v>
      </c>
      <c r="I236" s="241"/>
      <c r="J236" s="242">
        <f>ROUND(I236*H236,2)</f>
        <v>0</v>
      </c>
      <c r="K236" s="243"/>
      <c r="L236" s="44"/>
      <c r="M236" s="244" t="s">
        <v>1</v>
      </c>
      <c r="N236" s="245" t="s">
        <v>46</v>
      </c>
      <c r="O236" s="91"/>
      <c r="P236" s="246">
        <f>O236*H236</f>
        <v>0</v>
      </c>
      <c r="Q236" s="246">
        <v>0.0022000000000000001</v>
      </c>
      <c r="R236" s="246">
        <f>Q236*H236</f>
        <v>0.17600000000000002</v>
      </c>
      <c r="S236" s="246">
        <v>0</v>
      </c>
      <c r="T236" s="247">
        <f>S236*H236</f>
        <v>0</v>
      </c>
      <c r="U236" s="38"/>
      <c r="V236" s="38"/>
      <c r="W236" s="38"/>
      <c r="X236" s="38"/>
      <c r="Y236" s="38"/>
      <c r="Z236" s="38"/>
      <c r="AA236" s="38"/>
      <c r="AB236" s="38"/>
      <c r="AC236" s="38"/>
      <c r="AD236" s="38"/>
      <c r="AE236" s="38"/>
      <c r="AR236" s="248" t="s">
        <v>165</v>
      </c>
      <c r="AT236" s="248" t="s">
        <v>161</v>
      </c>
      <c r="AU236" s="248" t="s">
        <v>21</v>
      </c>
      <c r="AY236" s="16" t="s">
        <v>159</v>
      </c>
      <c r="BE236" s="249">
        <f>IF(N236="základní",J236,0)</f>
        <v>0</v>
      </c>
      <c r="BF236" s="249">
        <f>IF(N236="snížená",J236,0)</f>
        <v>0</v>
      </c>
      <c r="BG236" s="249">
        <f>IF(N236="zákl. přenesená",J236,0)</f>
        <v>0</v>
      </c>
      <c r="BH236" s="249">
        <f>IF(N236="sníž. přenesená",J236,0)</f>
        <v>0</v>
      </c>
      <c r="BI236" s="249">
        <f>IF(N236="nulová",J236,0)</f>
        <v>0</v>
      </c>
      <c r="BJ236" s="16" t="s">
        <v>89</v>
      </c>
      <c r="BK236" s="249">
        <f>ROUND(I236*H236,2)</f>
        <v>0</v>
      </c>
      <c r="BL236" s="16" t="s">
        <v>165</v>
      </c>
      <c r="BM236" s="248" t="s">
        <v>1786</v>
      </c>
    </row>
    <row r="237" s="2" customFormat="1" ht="16.5" customHeight="1">
      <c r="A237" s="38"/>
      <c r="B237" s="39"/>
      <c r="C237" s="276" t="s">
        <v>347</v>
      </c>
      <c r="D237" s="276" t="s">
        <v>289</v>
      </c>
      <c r="E237" s="277" t="s">
        <v>1787</v>
      </c>
      <c r="F237" s="278" t="s">
        <v>1788</v>
      </c>
      <c r="G237" s="279" t="s">
        <v>164</v>
      </c>
      <c r="H237" s="280">
        <v>80</v>
      </c>
      <c r="I237" s="281"/>
      <c r="J237" s="282">
        <f>ROUND(I237*H237,2)</f>
        <v>0</v>
      </c>
      <c r="K237" s="283"/>
      <c r="L237" s="284"/>
      <c r="M237" s="285" t="s">
        <v>1</v>
      </c>
      <c r="N237" s="286" t="s">
        <v>46</v>
      </c>
      <c r="O237" s="91"/>
      <c r="P237" s="246">
        <f>O237*H237</f>
        <v>0</v>
      </c>
      <c r="Q237" s="246">
        <v>0.00040000000000000002</v>
      </c>
      <c r="R237" s="246">
        <f>Q237*H237</f>
        <v>0.032000000000000001</v>
      </c>
      <c r="S237" s="246">
        <v>0</v>
      </c>
      <c r="T237" s="247">
        <f>S237*H237</f>
        <v>0</v>
      </c>
      <c r="U237" s="38"/>
      <c r="V237" s="38"/>
      <c r="W237" s="38"/>
      <c r="X237" s="38"/>
      <c r="Y237" s="38"/>
      <c r="Z237" s="38"/>
      <c r="AA237" s="38"/>
      <c r="AB237" s="38"/>
      <c r="AC237" s="38"/>
      <c r="AD237" s="38"/>
      <c r="AE237" s="38"/>
      <c r="AR237" s="248" t="s">
        <v>203</v>
      </c>
      <c r="AT237" s="248" t="s">
        <v>289</v>
      </c>
      <c r="AU237" s="248" t="s">
        <v>21</v>
      </c>
      <c r="AY237" s="16" t="s">
        <v>159</v>
      </c>
      <c r="BE237" s="249">
        <f>IF(N237="základní",J237,0)</f>
        <v>0</v>
      </c>
      <c r="BF237" s="249">
        <f>IF(N237="snížená",J237,0)</f>
        <v>0</v>
      </c>
      <c r="BG237" s="249">
        <f>IF(N237="zákl. přenesená",J237,0)</f>
        <v>0</v>
      </c>
      <c r="BH237" s="249">
        <f>IF(N237="sníž. přenesená",J237,0)</f>
        <v>0</v>
      </c>
      <c r="BI237" s="249">
        <f>IF(N237="nulová",J237,0)</f>
        <v>0</v>
      </c>
      <c r="BJ237" s="16" t="s">
        <v>89</v>
      </c>
      <c r="BK237" s="249">
        <f>ROUND(I237*H237,2)</f>
        <v>0</v>
      </c>
      <c r="BL237" s="16" t="s">
        <v>165</v>
      </c>
      <c r="BM237" s="248" t="s">
        <v>1789</v>
      </c>
    </row>
    <row r="238" s="2" customFormat="1">
      <c r="A238" s="38"/>
      <c r="B238" s="39"/>
      <c r="C238" s="40"/>
      <c r="D238" s="250" t="s">
        <v>167</v>
      </c>
      <c r="E238" s="40"/>
      <c r="F238" s="251" t="s">
        <v>1790</v>
      </c>
      <c r="G238" s="40"/>
      <c r="H238" s="40"/>
      <c r="I238" s="144"/>
      <c r="J238" s="40"/>
      <c r="K238" s="40"/>
      <c r="L238" s="44"/>
      <c r="M238" s="252"/>
      <c r="N238" s="253"/>
      <c r="O238" s="91"/>
      <c r="P238" s="91"/>
      <c r="Q238" s="91"/>
      <c r="R238" s="91"/>
      <c r="S238" s="91"/>
      <c r="T238" s="92"/>
      <c r="U238" s="38"/>
      <c r="V238" s="38"/>
      <c r="W238" s="38"/>
      <c r="X238" s="38"/>
      <c r="Y238" s="38"/>
      <c r="Z238" s="38"/>
      <c r="AA238" s="38"/>
      <c r="AB238" s="38"/>
      <c r="AC238" s="38"/>
      <c r="AD238" s="38"/>
      <c r="AE238" s="38"/>
      <c r="AT238" s="16" t="s">
        <v>167</v>
      </c>
      <c r="AU238" s="16" t="s">
        <v>21</v>
      </c>
    </row>
    <row r="239" s="12" customFormat="1" ht="22.8" customHeight="1">
      <c r="A239" s="12"/>
      <c r="B239" s="220"/>
      <c r="C239" s="221"/>
      <c r="D239" s="222" t="s">
        <v>80</v>
      </c>
      <c r="E239" s="234" t="s">
        <v>209</v>
      </c>
      <c r="F239" s="234" t="s">
        <v>482</v>
      </c>
      <c r="G239" s="221"/>
      <c r="H239" s="221"/>
      <c r="I239" s="224"/>
      <c r="J239" s="235">
        <f>BK239</f>
        <v>0</v>
      </c>
      <c r="K239" s="221"/>
      <c r="L239" s="226"/>
      <c r="M239" s="227"/>
      <c r="N239" s="228"/>
      <c r="O239" s="228"/>
      <c r="P239" s="229">
        <f>P240+SUM(P241:P272)</f>
        <v>0</v>
      </c>
      <c r="Q239" s="228"/>
      <c r="R239" s="229">
        <f>R240+SUM(R241:R272)</f>
        <v>101.54304999999999</v>
      </c>
      <c r="S239" s="228"/>
      <c r="T239" s="230">
        <f>T240+SUM(T241:T272)</f>
        <v>0</v>
      </c>
      <c r="U239" s="12"/>
      <c r="V239" s="12"/>
      <c r="W239" s="12"/>
      <c r="X239" s="12"/>
      <c r="Y239" s="12"/>
      <c r="Z239" s="12"/>
      <c r="AA239" s="12"/>
      <c r="AB239" s="12"/>
      <c r="AC239" s="12"/>
      <c r="AD239" s="12"/>
      <c r="AE239" s="12"/>
      <c r="AR239" s="231" t="s">
        <v>89</v>
      </c>
      <c r="AT239" s="232" t="s">
        <v>80</v>
      </c>
      <c r="AU239" s="232" t="s">
        <v>89</v>
      </c>
      <c r="AY239" s="231" t="s">
        <v>159</v>
      </c>
      <c r="BK239" s="233">
        <f>BK240+SUM(BK241:BK272)</f>
        <v>0</v>
      </c>
    </row>
    <row r="240" s="2" customFormat="1" ht="21.75" customHeight="1">
      <c r="A240" s="38"/>
      <c r="B240" s="39"/>
      <c r="C240" s="236" t="s">
        <v>351</v>
      </c>
      <c r="D240" s="236" t="s">
        <v>161</v>
      </c>
      <c r="E240" s="237" t="s">
        <v>536</v>
      </c>
      <c r="F240" s="238" t="s">
        <v>537</v>
      </c>
      <c r="G240" s="239" t="s">
        <v>230</v>
      </c>
      <c r="H240" s="240">
        <v>40</v>
      </c>
      <c r="I240" s="241"/>
      <c r="J240" s="242">
        <f>ROUND(I240*H240,2)</f>
        <v>0</v>
      </c>
      <c r="K240" s="243"/>
      <c r="L240" s="44"/>
      <c r="M240" s="244" t="s">
        <v>1</v>
      </c>
      <c r="N240" s="245" t="s">
        <v>46</v>
      </c>
      <c r="O240" s="91"/>
      <c r="P240" s="246">
        <f>O240*H240</f>
        <v>0</v>
      </c>
      <c r="Q240" s="246">
        <v>0.10095</v>
      </c>
      <c r="R240" s="246">
        <f>Q240*H240</f>
        <v>4.0380000000000003</v>
      </c>
      <c r="S240" s="246">
        <v>0</v>
      </c>
      <c r="T240" s="247">
        <f>S240*H240</f>
        <v>0</v>
      </c>
      <c r="U240" s="38"/>
      <c r="V240" s="38"/>
      <c r="W240" s="38"/>
      <c r="X240" s="38"/>
      <c r="Y240" s="38"/>
      <c r="Z240" s="38"/>
      <c r="AA240" s="38"/>
      <c r="AB240" s="38"/>
      <c r="AC240" s="38"/>
      <c r="AD240" s="38"/>
      <c r="AE240" s="38"/>
      <c r="AR240" s="248" t="s">
        <v>165</v>
      </c>
      <c r="AT240" s="248" t="s">
        <v>161</v>
      </c>
      <c r="AU240" s="248" t="s">
        <v>21</v>
      </c>
      <c r="AY240" s="16" t="s">
        <v>159</v>
      </c>
      <c r="BE240" s="249">
        <f>IF(N240="základní",J240,0)</f>
        <v>0</v>
      </c>
      <c r="BF240" s="249">
        <f>IF(N240="snížená",J240,0)</f>
        <v>0</v>
      </c>
      <c r="BG240" s="249">
        <f>IF(N240="zákl. přenesená",J240,0)</f>
        <v>0</v>
      </c>
      <c r="BH240" s="249">
        <f>IF(N240="sníž. přenesená",J240,0)</f>
        <v>0</v>
      </c>
      <c r="BI240" s="249">
        <f>IF(N240="nulová",J240,0)</f>
        <v>0</v>
      </c>
      <c r="BJ240" s="16" t="s">
        <v>89</v>
      </c>
      <c r="BK240" s="249">
        <f>ROUND(I240*H240,2)</f>
        <v>0</v>
      </c>
      <c r="BL240" s="16" t="s">
        <v>165</v>
      </c>
      <c r="BM240" s="248" t="s">
        <v>1791</v>
      </c>
    </row>
    <row r="241" s="2" customFormat="1" ht="16.5" customHeight="1">
      <c r="A241" s="38"/>
      <c r="B241" s="39"/>
      <c r="C241" s="276" t="s">
        <v>356</v>
      </c>
      <c r="D241" s="276" t="s">
        <v>289</v>
      </c>
      <c r="E241" s="277" t="s">
        <v>1792</v>
      </c>
      <c r="F241" s="278" t="s">
        <v>1793</v>
      </c>
      <c r="G241" s="279" t="s">
        <v>230</v>
      </c>
      <c r="H241" s="280">
        <v>80</v>
      </c>
      <c r="I241" s="281"/>
      <c r="J241" s="282">
        <f>ROUND(I241*H241,2)</f>
        <v>0</v>
      </c>
      <c r="K241" s="283"/>
      <c r="L241" s="284"/>
      <c r="M241" s="285" t="s">
        <v>1</v>
      </c>
      <c r="N241" s="286" t="s">
        <v>46</v>
      </c>
      <c r="O241" s="91"/>
      <c r="P241" s="246">
        <f>O241*H241</f>
        <v>0</v>
      </c>
      <c r="Q241" s="246">
        <v>0.028000000000000001</v>
      </c>
      <c r="R241" s="246">
        <f>Q241*H241</f>
        <v>2.2400000000000002</v>
      </c>
      <c r="S241" s="246">
        <v>0</v>
      </c>
      <c r="T241" s="247">
        <f>S241*H241</f>
        <v>0</v>
      </c>
      <c r="U241" s="38"/>
      <c r="V241" s="38"/>
      <c r="W241" s="38"/>
      <c r="X241" s="38"/>
      <c r="Y241" s="38"/>
      <c r="Z241" s="38"/>
      <c r="AA241" s="38"/>
      <c r="AB241" s="38"/>
      <c r="AC241" s="38"/>
      <c r="AD241" s="38"/>
      <c r="AE241" s="38"/>
      <c r="AR241" s="248" t="s">
        <v>203</v>
      </c>
      <c r="AT241" s="248" t="s">
        <v>289</v>
      </c>
      <c r="AU241" s="248" t="s">
        <v>21</v>
      </c>
      <c r="AY241" s="16" t="s">
        <v>159</v>
      </c>
      <c r="BE241" s="249">
        <f>IF(N241="základní",J241,0)</f>
        <v>0</v>
      </c>
      <c r="BF241" s="249">
        <f>IF(N241="snížená",J241,0)</f>
        <v>0</v>
      </c>
      <c r="BG241" s="249">
        <f>IF(N241="zákl. přenesená",J241,0)</f>
        <v>0</v>
      </c>
      <c r="BH241" s="249">
        <f>IF(N241="sníž. přenesená",J241,0)</f>
        <v>0</v>
      </c>
      <c r="BI241" s="249">
        <f>IF(N241="nulová",J241,0)</f>
        <v>0</v>
      </c>
      <c r="BJ241" s="16" t="s">
        <v>89</v>
      </c>
      <c r="BK241" s="249">
        <f>ROUND(I241*H241,2)</f>
        <v>0</v>
      </c>
      <c r="BL241" s="16" t="s">
        <v>165</v>
      </c>
      <c r="BM241" s="248" t="s">
        <v>1794</v>
      </c>
    </row>
    <row r="242" s="2" customFormat="1">
      <c r="A242" s="38"/>
      <c r="B242" s="39"/>
      <c r="C242" s="40"/>
      <c r="D242" s="250" t="s">
        <v>167</v>
      </c>
      <c r="E242" s="40"/>
      <c r="F242" s="251" t="s">
        <v>1795</v>
      </c>
      <c r="G242" s="40"/>
      <c r="H242" s="40"/>
      <c r="I242" s="144"/>
      <c r="J242" s="40"/>
      <c r="K242" s="40"/>
      <c r="L242" s="44"/>
      <c r="M242" s="252"/>
      <c r="N242" s="253"/>
      <c r="O242" s="91"/>
      <c r="P242" s="91"/>
      <c r="Q242" s="91"/>
      <c r="R242" s="91"/>
      <c r="S242" s="91"/>
      <c r="T242" s="92"/>
      <c r="U242" s="38"/>
      <c r="V242" s="38"/>
      <c r="W242" s="38"/>
      <c r="X242" s="38"/>
      <c r="Y242" s="38"/>
      <c r="Z242" s="38"/>
      <c r="AA242" s="38"/>
      <c r="AB242" s="38"/>
      <c r="AC242" s="38"/>
      <c r="AD242" s="38"/>
      <c r="AE242" s="38"/>
      <c r="AT242" s="16" t="s">
        <v>167</v>
      </c>
      <c r="AU242" s="16" t="s">
        <v>21</v>
      </c>
    </row>
    <row r="243" s="13" customFormat="1">
      <c r="A243" s="13"/>
      <c r="B243" s="254"/>
      <c r="C243" s="255"/>
      <c r="D243" s="250" t="s">
        <v>174</v>
      </c>
      <c r="E243" s="256" t="s">
        <v>1</v>
      </c>
      <c r="F243" s="257" t="s">
        <v>1796</v>
      </c>
      <c r="G243" s="255"/>
      <c r="H243" s="258">
        <v>80</v>
      </c>
      <c r="I243" s="259"/>
      <c r="J243" s="255"/>
      <c r="K243" s="255"/>
      <c r="L243" s="260"/>
      <c r="M243" s="261"/>
      <c r="N243" s="262"/>
      <c r="O243" s="262"/>
      <c r="P243" s="262"/>
      <c r="Q243" s="262"/>
      <c r="R243" s="262"/>
      <c r="S243" s="262"/>
      <c r="T243" s="263"/>
      <c r="U243" s="13"/>
      <c r="V243" s="13"/>
      <c r="W243" s="13"/>
      <c r="X243" s="13"/>
      <c r="Y243" s="13"/>
      <c r="Z243" s="13"/>
      <c r="AA243" s="13"/>
      <c r="AB243" s="13"/>
      <c r="AC243" s="13"/>
      <c r="AD243" s="13"/>
      <c r="AE243" s="13"/>
      <c r="AT243" s="264" t="s">
        <v>174</v>
      </c>
      <c r="AU243" s="264" t="s">
        <v>21</v>
      </c>
      <c r="AV243" s="13" t="s">
        <v>21</v>
      </c>
      <c r="AW243" s="13" t="s">
        <v>38</v>
      </c>
      <c r="AX243" s="13" t="s">
        <v>81</v>
      </c>
      <c r="AY243" s="264" t="s">
        <v>159</v>
      </c>
    </row>
    <row r="244" s="14" customFormat="1">
      <c r="A244" s="14"/>
      <c r="B244" s="265"/>
      <c r="C244" s="266"/>
      <c r="D244" s="250" t="s">
        <v>174</v>
      </c>
      <c r="E244" s="267" t="s">
        <v>1</v>
      </c>
      <c r="F244" s="268" t="s">
        <v>197</v>
      </c>
      <c r="G244" s="266"/>
      <c r="H244" s="269">
        <v>80</v>
      </c>
      <c r="I244" s="270"/>
      <c r="J244" s="266"/>
      <c r="K244" s="266"/>
      <c r="L244" s="271"/>
      <c r="M244" s="272"/>
      <c r="N244" s="273"/>
      <c r="O244" s="273"/>
      <c r="P244" s="273"/>
      <c r="Q244" s="273"/>
      <c r="R244" s="273"/>
      <c r="S244" s="273"/>
      <c r="T244" s="274"/>
      <c r="U244" s="14"/>
      <c r="V244" s="14"/>
      <c r="W244" s="14"/>
      <c r="X244" s="14"/>
      <c r="Y244" s="14"/>
      <c r="Z244" s="14"/>
      <c r="AA244" s="14"/>
      <c r="AB244" s="14"/>
      <c r="AC244" s="14"/>
      <c r="AD244" s="14"/>
      <c r="AE244" s="14"/>
      <c r="AT244" s="275" t="s">
        <v>174</v>
      </c>
      <c r="AU244" s="275" t="s">
        <v>21</v>
      </c>
      <c r="AV244" s="14" t="s">
        <v>165</v>
      </c>
      <c r="AW244" s="14" t="s">
        <v>38</v>
      </c>
      <c r="AX244" s="14" t="s">
        <v>89</v>
      </c>
      <c r="AY244" s="275" t="s">
        <v>159</v>
      </c>
    </row>
    <row r="245" s="2" customFormat="1" ht="21.75" customHeight="1">
      <c r="A245" s="38"/>
      <c r="B245" s="39"/>
      <c r="C245" s="236" t="s">
        <v>360</v>
      </c>
      <c r="D245" s="236" t="s">
        <v>161</v>
      </c>
      <c r="E245" s="237" t="s">
        <v>1797</v>
      </c>
      <c r="F245" s="238" t="s">
        <v>1798</v>
      </c>
      <c r="G245" s="239" t="s">
        <v>164</v>
      </c>
      <c r="H245" s="240">
        <v>17</v>
      </c>
      <c r="I245" s="241"/>
      <c r="J245" s="242">
        <f>ROUND(I245*H245,2)</f>
        <v>0</v>
      </c>
      <c r="K245" s="243"/>
      <c r="L245" s="44"/>
      <c r="M245" s="244" t="s">
        <v>1</v>
      </c>
      <c r="N245" s="245" t="s">
        <v>46</v>
      </c>
      <c r="O245" s="91"/>
      <c r="P245" s="246">
        <f>O245*H245</f>
        <v>0</v>
      </c>
      <c r="Q245" s="246">
        <v>0</v>
      </c>
      <c r="R245" s="246">
        <f>Q245*H245</f>
        <v>0</v>
      </c>
      <c r="S245" s="246">
        <v>0</v>
      </c>
      <c r="T245" s="247">
        <f>S245*H245</f>
        <v>0</v>
      </c>
      <c r="U245" s="38"/>
      <c r="V245" s="38"/>
      <c r="W245" s="38"/>
      <c r="X245" s="38"/>
      <c r="Y245" s="38"/>
      <c r="Z245" s="38"/>
      <c r="AA245" s="38"/>
      <c r="AB245" s="38"/>
      <c r="AC245" s="38"/>
      <c r="AD245" s="38"/>
      <c r="AE245" s="38"/>
      <c r="AR245" s="248" t="s">
        <v>165</v>
      </c>
      <c r="AT245" s="248" t="s">
        <v>161</v>
      </c>
      <c r="AU245" s="248" t="s">
        <v>21</v>
      </c>
      <c r="AY245" s="16" t="s">
        <v>159</v>
      </c>
      <c r="BE245" s="249">
        <f>IF(N245="základní",J245,0)</f>
        <v>0</v>
      </c>
      <c r="BF245" s="249">
        <f>IF(N245="snížená",J245,0)</f>
        <v>0</v>
      </c>
      <c r="BG245" s="249">
        <f>IF(N245="zákl. přenesená",J245,0)</f>
        <v>0</v>
      </c>
      <c r="BH245" s="249">
        <f>IF(N245="sníž. přenesená",J245,0)</f>
        <v>0</v>
      </c>
      <c r="BI245" s="249">
        <f>IF(N245="nulová",J245,0)</f>
        <v>0</v>
      </c>
      <c r="BJ245" s="16" t="s">
        <v>89</v>
      </c>
      <c r="BK245" s="249">
        <f>ROUND(I245*H245,2)</f>
        <v>0</v>
      </c>
      <c r="BL245" s="16" t="s">
        <v>165</v>
      </c>
      <c r="BM245" s="248" t="s">
        <v>1799</v>
      </c>
    </row>
    <row r="246" s="2" customFormat="1" ht="16.5" customHeight="1">
      <c r="A246" s="38"/>
      <c r="B246" s="39"/>
      <c r="C246" s="276" t="s">
        <v>366</v>
      </c>
      <c r="D246" s="276" t="s">
        <v>289</v>
      </c>
      <c r="E246" s="277" t="s">
        <v>1800</v>
      </c>
      <c r="F246" s="278" t="s">
        <v>1801</v>
      </c>
      <c r="G246" s="279" t="s">
        <v>171</v>
      </c>
      <c r="H246" s="280">
        <v>1.05</v>
      </c>
      <c r="I246" s="281"/>
      <c r="J246" s="282">
        <f>ROUND(I246*H246,2)</f>
        <v>0</v>
      </c>
      <c r="K246" s="283"/>
      <c r="L246" s="284"/>
      <c r="M246" s="285" t="s">
        <v>1</v>
      </c>
      <c r="N246" s="286" t="s">
        <v>46</v>
      </c>
      <c r="O246" s="91"/>
      <c r="P246" s="246">
        <f>O246*H246</f>
        <v>0</v>
      </c>
      <c r="Q246" s="246">
        <v>1</v>
      </c>
      <c r="R246" s="246">
        <f>Q246*H246</f>
        <v>1.05</v>
      </c>
      <c r="S246" s="246">
        <v>0</v>
      </c>
      <c r="T246" s="247">
        <f>S246*H246</f>
        <v>0</v>
      </c>
      <c r="U246" s="38"/>
      <c r="V246" s="38"/>
      <c r="W246" s="38"/>
      <c r="X246" s="38"/>
      <c r="Y246" s="38"/>
      <c r="Z246" s="38"/>
      <c r="AA246" s="38"/>
      <c r="AB246" s="38"/>
      <c r="AC246" s="38"/>
      <c r="AD246" s="38"/>
      <c r="AE246" s="38"/>
      <c r="AR246" s="248" t="s">
        <v>203</v>
      </c>
      <c r="AT246" s="248" t="s">
        <v>289</v>
      </c>
      <c r="AU246" s="248" t="s">
        <v>21</v>
      </c>
      <c r="AY246" s="16" t="s">
        <v>159</v>
      </c>
      <c r="BE246" s="249">
        <f>IF(N246="základní",J246,0)</f>
        <v>0</v>
      </c>
      <c r="BF246" s="249">
        <f>IF(N246="snížená",J246,0)</f>
        <v>0</v>
      </c>
      <c r="BG246" s="249">
        <f>IF(N246="zákl. přenesená",J246,0)</f>
        <v>0</v>
      </c>
      <c r="BH246" s="249">
        <f>IF(N246="sníž. přenesená",J246,0)</f>
        <v>0</v>
      </c>
      <c r="BI246" s="249">
        <f>IF(N246="nulová",J246,0)</f>
        <v>0</v>
      </c>
      <c r="BJ246" s="16" t="s">
        <v>89</v>
      </c>
      <c r="BK246" s="249">
        <f>ROUND(I246*H246,2)</f>
        <v>0</v>
      </c>
      <c r="BL246" s="16" t="s">
        <v>165</v>
      </c>
      <c r="BM246" s="248" t="s">
        <v>1802</v>
      </c>
    </row>
    <row r="247" s="2" customFormat="1">
      <c r="A247" s="38"/>
      <c r="B247" s="39"/>
      <c r="C247" s="40"/>
      <c r="D247" s="250" t="s">
        <v>167</v>
      </c>
      <c r="E247" s="40"/>
      <c r="F247" s="251" t="s">
        <v>1795</v>
      </c>
      <c r="G247" s="40"/>
      <c r="H247" s="40"/>
      <c r="I247" s="144"/>
      <c r="J247" s="40"/>
      <c r="K247" s="40"/>
      <c r="L247" s="44"/>
      <c r="M247" s="252"/>
      <c r="N247" s="253"/>
      <c r="O247" s="91"/>
      <c r="P247" s="91"/>
      <c r="Q247" s="91"/>
      <c r="R247" s="91"/>
      <c r="S247" s="91"/>
      <c r="T247" s="92"/>
      <c r="U247" s="38"/>
      <c r="V247" s="38"/>
      <c r="W247" s="38"/>
      <c r="X247" s="38"/>
      <c r="Y247" s="38"/>
      <c r="Z247" s="38"/>
      <c r="AA247" s="38"/>
      <c r="AB247" s="38"/>
      <c r="AC247" s="38"/>
      <c r="AD247" s="38"/>
      <c r="AE247" s="38"/>
      <c r="AT247" s="16" t="s">
        <v>167</v>
      </c>
      <c r="AU247" s="16" t="s">
        <v>21</v>
      </c>
    </row>
    <row r="248" s="13" customFormat="1">
      <c r="A248" s="13"/>
      <c r="B248" s="254"/>
      <c r="C248" s="255"/>
      <c r="D248" s="250" t="s">
        <v>174</v>
      </c>
      <c r="E248" s="256" t="s">
        <v>1</v>
      </c>
      <c r="F248" s="257" t="s">
        <v>1803</v>
      </c>
      <c r="G248" s="255"/>
      <c r="H248" s="258">
        <v>4.2000000000000002</v>
      </c>
      <c r="I248" s="259"/>
      <c r="J248" s="255"/>
      <c r="K248" s="255"/>
      <c r="L248" s="260"/>
      <c r="M248" s="261"/>
      <c r="N248" s="262"/>
      <c r="O248" s="262"/>
      <c r="P248" s="262"/>
      <c r="Q248" s="262"/>
      <c r="R248" s="262"/>
      <c r="S248" s="262"/>
      <c r="T248" s="263"/>
      <c r="U248" s="13"/>
      <c r="V248" s="13"/>
      <c r="W248" s="13"/>
      <c r="X248" s="13"/>
      <c r="Y248" s="13"/>
      <c r="Z248" s="13"/>
      <c r="AA248" s="13"/>
      <c r="AB248" s="13"/>
      <c r="AC248" s="13"/>
      <c r="AD248" s="13"/>
      <c r="AE248" s="13"/>
      <c r="AT248" s="264" t="s">
        <v>174</v>
      </c>
      <c r="AU248" s="264" t="s">
        <v>21</v>
      </c>
      <c r="AV248" s="13" t="s">
        <v>21</v>
      </c>
      <c r="AW248" s="13" t="s">
        <v>38</v>
      </c>
      <c r="AX248" s="13" t="s">
        <v>81</v>
      </c>
      <c r="AY248" s="264" t="s">
        <v>159</v>
      </c>
    </row>
    <row r="249" s="14" customFormat="1">
      <c r="A249" s="14"/>
      <c r="B249" s="265"/>
      <c r="C249" s="266"/>
      <c r="D249" s="250" t="s">
        <v>174</v>
      </c>
      <c r="E249" s="267" t="s">
        <v>1</v>
      </c>
      <c r="F249" s="268" t="s">
        <v>197</v>
      </c>
      <c r="G249" s="266"/>
      <c r="H249" s="269">
        <v>4.2000000000000002</v>
      </c>
      <c r="I249" s="270"/>
      <c r="J249" s="266"/>
      <c r="K249" s="266"/>
      <c r="L249" s="271"/>
      <c r="M249" s="272"/>
      <c r="N249" s="273"/>
      <c r="O249" s="273"/>
      <c r="P249" s="273"/>
      <c r="Q249" s="273"/>
      <c r="R249" s="273"/>
      <c r="S249" s="273"/>
      <c r="T249" s="274"/>
      <c r="U249" s="14"/>
      <c r="V249" s="14"/>
      <c r="W249" s="14"/>
      <c r="X249" s="14"/>
      <c r="Y249" s="14"/>
      <c r="Z249" s="14"/>
      <c r="AA249" s="14"/>
      <c r="AB249" s="14"/>
      <c r="AC249" s="14"/>
      <c r="AD249" s="14"/>
      <c r="AE249" s="14"/>
      <c r="AT249" s="275" t="s">
        <v>174</v>
      </c>
      <c r="AU249" s="275" t="s">
        <v>21</v>
      </c>
      <c r="AV249" s="14" t="s">
        <v>165</v>
      </c>
      <c r="AW249" s="14" t="s">
        <v>38</v>
      </c>
      <c r="AX249" s="14" t="s">
        <v>89</v>
      </c>
      <c r="AY249" s="275" t="s">
        <v>159</v>
      </c>
    </row>
    <row r="250" s="13" customFormat="1">
      <c r="A250" s="13"/>
      <c r="B250" s="254"/>
      <c r="C250" s="255"/>
      <c r="D250" s="250" t="s">
        <v>174</v>
      </c>
      <c r="E250" s="255"/>
      <c r="F250" s="257" t="s">
        <v>1804</v>
      </c>
      <c r="G250" s="255"/>
      <c r="H250" s="258">
        <v>1.05</v>
      </c>
      <c r="I250" s="259"/>
      <c r="J250" s="255"/>
      <c r="K250" s="255"/>
      <c r="L250" s="260"/>
      <c r="M250" s="261"/>
      <c r="N250" s="262"/>
      <c r="O250" s="262"/>
      <c r="P250" s="262"/>
      <c r="Q250" s="262"/>
      <c r="R250" s="262"/>
      <c r="S250" s="262"/>
      <c r="T250" s="263"/>
      <c r="U250" s="13"/>
      <c r="V250" s="13"/>
      <c r="W250" s="13"/>
      <c r="X250" s="13"/>
      <c r="Y250" s="13"/>
      <c r="Z250" s="13"/>
      <c r="AA250" s="13"/>
      <c r="AB250" s="13"/>
      <c r="AC250" s="13"/>
      <c r="AD250" s="13"/>
      <c r="AE250" s="13"/>
      <c r="AT250" s="264" t="s">
        <v>174</v>
      </c>
      <c r="AU250" s="264" t="s">
        <v>21</v>
      </c>
      <c r="AV250" s="13" t="s">
        <v>21</v>
      </c>
      <c r="AW250" s="13" t="s">
        <v>4</v>
      </c>
      <c r="AX250" s="13" t="s">
        <v>89</v>
      </c>
      <c r="AY250" s="264" t="s">
        <v>159</v>
      </c>
    </row>
    <row r="251" s="2" customFormat="1" ht="21.75" customHeight="1">
      <c r="A251" s="38"/>
      <c r="B251" s="39"/>
      <c r="C251" s="236" t="s">
        <v>372</v>
      </c>
      <c r="D251" s="236" t="s">
        <v>161</v>
      </c>
      <c r="E251" s="237" t="s">
        <v>1805</v>
      </c>
      <c r="F251" s="238" t="s">
        <v>1806</v>
      </c>
      <c r="G251" s="239" t="s">
        <v>206</v>
      </c>
      <c r="H251" s="240">
        <v>20.100000000000001</v>
      </c>
      <c r="I251" s="241"/>
      <c r="J251" s="242">
        <f>ROUND(I251*H251,2)</f>
        <v>0</v>
      </c>
      <c r="K251" s="243"/>
      <c r="L251" s="44"/>
      <c r="M251" s="244" t="s">
        <v>1</v>
      </c>
      <c r="N251" s="245" t="s">
        <v>46</v>
      </c>
      <c r="O251" s="91"/>
      <c r="P251" s="246">
        <f>O251*H251</f>
        <v>0</v>
      </c>
      <c r="Q251" s="246">
        <v>0.3276</v>
      </c>
      <c r="R251" s="246">
        <f>Q251*H251</f>
        <v>6.5847600000000002</v>
      </c>
      <c r="S251" s="246">
        <v>0</v>
      </c>
      <c r="T251" s="247">
        <f>S251*H251</f>
        <v>0</v>
      </c>
      <c r="U251" s="38"/>
      <c r="V251" s="38"/>
      <c r="W251" s="38"/>
      <c r="X251" s="38"/>
      <c r="Y251" s="38"/>
      <c r="Z251" s="38"/>
      <c r="AA251" s="38"/>
      <c r="AB251" s="38"/>
      <c r="AC251" s="38"/>
      <c r="AD251" s="38"/>
      <c r="AE251" s="38"/>
      <c r="AR251" s="248" t="s">
        <v>165</v>
      </c>
      <c r="AT251" s="248" t="s">
        <v>161</v>
      </c>
      <c r="AU251" s="248" t="s">
        <v>21</v>
      </c>
      <c r="AY251" s="16" t="s">
        <v>159</v>
      </c>
      <c r="BE251" s="249">
        <f>IF(N251="základní",J251,0)</f>
        <v>0</v>
      </c>
      <c r="BF251" s="249">
        <f>IF(N251="snížená",J251,0)</f>
        <v>0</v>
      </c>
      <c r="BG251" s="249">
        <f>IF(N251="zákl. přenesená",J251,0)</f>
        <v>0</v>
      </c>
      <c r="BH251" s="249">
        <f>IF(N251="sníž. přenesená",J251,0)</f>
        <v>0</v>
      </c>
      <c r="BI251" s="249">
        <f>IF(N251="nulová",J251,0)</f>
        <v>0</v>
      </c>
      <c r="BJ251" s="16" t="s">
        <v>89</v>
      </c>
      <c r="BK251" s="249">
        <f>ROUND(I251*H251,2)</f>
        <v>0</v>
      </c>
      <c r="BL251" s="16" t="s">
        <v>165</v>
      </c>
      <c r="BM251" s="248" t="s">
        <v>1807</v>
      </c>
    </row>
    <row r="252" s="2" customFormat="1">
      <c r="A252" s="38"/>
      <c r="B252" s="39"/>
      <c r="C252" s="40"/>
      <c r="D252" s="250" t="s">
        <v>167</v>
      </c>
      <c r="E252" s="40"/>
      <c r="F252" s="251" t="s">
        <v>1808</v>
      </c>
      <c r="G252" s="40"/>
      <c r="H252" s="40"/>
      <c r="I252" s="144"/>
      <c r="J252" s="40"/>
      <c r="K252" s="40"/>
      <c r="L252" s="44"/>
      <c r="M252" s="252"/>
      <c r="N252" s="253"/>
      <c r="O252" s="91"/>
      <c r="P252" s="91"/>
      <c r="Q252" s="91"/>
      <c r="R252" s="91"/>
      <c r="S252" s="91"/>
      <c r="T252" s="92"/>
      <c r="U252" s="38"/>
      <c r="V252" s="38"/>
      <c r="W252" s="38"/>
      <c r="X252" s="38"/>
      <c r="Y252" s="38"/>
      <c r="Z252" s="38"/>
      <c r="AA252" s="38"/>
      <c r="AB252" s="38"/>
      <c r="AC252" s="38"/>
      <c r="AD252" s="38"/>
      <c r="AE252" s="38"/>
      <c r="AT252" s="16" t="s">
        <v>167</v>
      </c>
      <c r="AU252" s="16" t="s">
        <v>21</v>
      </c>
    </row>
    <row r="253" s="13" customFormat="1">
      <c r="A253" s="13"/>
      <c r="B253" s="254"/>
      <c r="C253" s="255"/>
      <c r="D253" s="250" t="s">
        <v>174</v>
      </c>
      <c r="E253" s="256" t="s">
        <v>1</v>
      </c>
      <c r="F253" s="257" t="s">
        <v>1809</v>
      </c>
      <c r="G253" s="255"/>
      <c r="H253" s="258">
        <v>20.100000000000001</v>
      </c>
      <c r="I253" s="259"/>
      <c r="J253" s="255"/>
      <c r="K253" s="255"/>
      <c r="L253" s="260"/>
      <c r="M253" s="261"/>
      <c r="N253" s="262"/>
      <c r="O253" s="262"/>
      <c r="P253" s="262"/>
      <c r="Q253" s="262"/>
      <c r="R253" s="262"/>
      <c r="S253" s="262"/>
      <c r="T253" s="263"/>
      <c r="U253" s="13"/>
      <c r="V253" s="13"/>
      <c r="W253" s="13"/>
      <c r="X253" s="13"/>
      <c r="Y253" s="13"/>
      <c r="Z253" s="13"/>
      <c r="AA253" s="13"/>
      <c r="AB253" s="13"/>
      <c r="AC253" s="13"/>
      <c r="AD253" s="13"/>
      <c r="AE253" s="13"/>
      <c r="AT253" s="264" t="s">
        <v>174</v>
      </c>
      <c r="AU253" s="264" t="s">
        <v>21</v>
      </c>
      <c r="AV253" s="13" t="s">
        <v>21</v>
      </c>
      <c r="AW253" s="13" t="s">
        <v>38</v>
      </c>
      <c r="AX253" s="13" t="s">
        <v>81</v>
      </c>
      <c r="AY253" s="264" t="s">
        <v>159</v>
      </c>
    </row>
    <row r="254" s="14" customFormat="1">
      <c r="A254" s="14"/>
      <c r="B254" s="265"/>
      <c r="C254" s="266"/>
      <c r="D254" s="250" t="s">
        <v>174</v>
      </c>
      <c r="E254" s="267" t="s">
        <v>1</v>
      </c>
      <c r="F254" s="268" t="s">
        <v>197</v>
      </c>
      <c r="G254" s="266"/>
      <c r="H254" s="269">
        <v>20.100000000000001</v>
      </c>
      <c r="I254" s="270"/>
      <c r="J254" s="266"/>
      <c r="K254" s="266"/>
      <c r="L254" s="271"/>
      <c r="M254" s="272"/>
      <c r="N254" s="273"/>
      <c r="O254" s="273"/>
      <c r="P254" s="273"/>
      <c r="Q254" s="273"/>
      <c r="R254" s="273"/>
      <c r="S254" s="273"/>
      <c r="T254" s="274"/>
      <c r="U254" s="14"/>
      <c r="V254" s="14"/>
      <c r="W254" s="14"/>
      <c r="X254" s="14"/>
      <c r="Y254" s="14"/>
      <c r="Z254" s="14"/>
      <c r="AA254" s="14"/>
      <c r="AB254" s="14"/>
      <c r="AC254" s="14"/>
      <c r="AD254" s="14"/>
      <c r="AE254" s="14"/>
      <c r="AT254" s="275" t="s">
        <v>174</v>
      </c>
      <c r="AU254" s="275" t="s">
        <v>21</v>
      </c>
      <c r="AV254" s="14" t="s">
        <v>165</v>
      </c>
      <c r="AW254" s="14" t="s">
        <v>38</v>
      </c>
      <c r="AX254" s="14" t="s">
        <v>89</v>
      </c>
      <c r="AY254" s="275" t="s">
        <v>159</v>
      </c>
    </row>
    <row r="255" s="2" customFormat="1" ht="16.5" customHeight="1">
      <c r="A255" s="38"/>
      <c r="B255" s="39"/>
      <c r="C255" s="236" t="s">
        <v>378</v>
      </c>
      <c r="D255" s="236" t="s">
        <v>161</v>
      </c>
      <c r="E255" s="237" t="s">
        <v>1810</v>
      </c>
      <c r="F255" s="238" t="s">
        <v>1811</v>
      </c>
      <c r="G255" s="239" t="s">
        <v>164</v>
      </c>
      <c r="H255" s="240">
        <v>65</v>
      </c>
      <c r="I255" s="241"/>
      <c r="J255" s="242">
        <f>ROUND(I255*H255,2)</f>
        <v>0</v>
      </c>
      <c r="K255" s="243"/>
      <c r="L255" s="44"/>
      <c r="M255" s="244" t="s">
        <v>1</v>
      </c>
      <c r="N255" s="245" t="s">
        <v>46</v>
      </c>
      <c r="O255" s="91"/>
      <c r="P255" s="246">
        <f>O255*H255</f>
        <v>0</v>
      </c>
      <c r="Q255" s="246">
        <v>0</v>
      </c>
      <c r="R255" s="246">
        <f>Q255*H255</f>
        <v>0</v>
      </c>
      <c r="S255" s="246">
        <v>0</v>
      </c>
      <c r="T255" s="247">
        <f>S255*H255</f>
        <v>0</v>
      </c>
      <c r="U255" s="38"/>
      <c r="V255" s="38"/>
      <c r="W255" s="38"/>
      <c r="X255" s="38"/>
      <c r="Y255" s="38"/>
      <c r="Z255" s="38"/>
      <c r="AA255" s="38"/>
      <c r="AB255" s="38"/>
      <c r="AC255" s="38"/>
      <c r="AD255" s="38"/>
      <c r="AE255" s="38"/>
      <c r="AR255" s="248" t="s">
        <v>250</v>
      </c>
      <c r="AT255" s="248" t="s">
        <v>161</v>
      </c>
      <c r="AU255" s="248" t="s">
        <v>21</v>
      </c>
      <c r="AY255" s="16" t="s">
        <v>159</v>
      </c>
      <c r="BE255" s="249">
        <f>IF(N255="základní",J255,0)</f>
        <v>0</v>
      </c>
      <c r="BF255" s="249">
        <f>IF(N255="snížená",J255,0)</f>
        <v>0</v>
      </c>
      <c r="BG255" s="249">
        <f>IF(N255="zákl. přenesená",J255,0)</f>
        <v>0</v>
      </c>
      <c r="BH255" s="249">
        <f>IF(N255="sníž. přenesená",J255,0)</f>
        <v>0</v>
      </c>
      <c r="BI255" s="249">
        <f>IF(N255="nulová",J255,0)</f>
        <v>0</v>
      </c>
      <c r="BJ255" s="16" t="s">
        <v>89</v>
      </c>
      <c r="BK255" s="249">
        <f>ROUND(I255*H255,2)</f>
        <v>0</v>
      </c>
      <c r="BL255" s="16" t="s">
        <v>250</v>
      </c>
      <c r="BM255" s="248" t="s">
        <v>1812</v>
      </c>
    </row>
    <row r="256" s="2" customFormat="1">
      <c r="A256" s="38"/>
      <c r="B256" s="39"/>
      <c r="C256" s="40"/>
      <c r="D256" s="250" t="s">
        <v>167</v>
      </c>
      <c r="E256" s="40"/>
      <c r="F256" s="251" t="s">
        <v>1813</v>
      </c>
      <c r="G256" s="40"/>
      <c r="H256" s="40"/>
      <c r="I256" s="144"/>
      <c r="J256" s="40"/>
      <c r="K256" s="40"/>
      <c r="L256" s="44"/>
      <c r="M256" s="252"/>
      <c r="N256" s="253"/>
      <c r="O256" s="91"/>
      <c r="P256" s="91"/>
      <c r="Q256" s="91"/>
      <c r="R256" s="91"/>
      <c r="S256" s="91"/>
      <c r="T256" s="92"/>
      <c r="U256" s="38"/>
      <c r="V256" s="38"/>
      <c r="W256" s="38"/>
      <c r="X256" s="38"/>
      <c r="Y256" s="38"/>
      <c r="Z256" s="38"/>
      <c r="AA256" s="38"/>
      <c r="AB256" s="38"/>
      <c r="AC256" s="38"/>
      <c r="AD256" s="38"/>
      <c r="AE256" s="38"/>
      <c r="AT256" s="16" t="s">
        <v>167</v>
      </c>
      <c r="AU256" s="16" t="s">
        <v>21</v>
      </c>
    </row>
    <row r="257" s="13" customFormat="1">
      <c r="A257" s="13"/>
      <c r="B257" s="254"/>
      <c r="C257" s="255"/>
      <c r="D257" s="250" t="s">
        <v>174</v>
      </c>
      <c r="E257" s="256" t="s">
        <v>1</v>
      </c>
      <c r="F257" s="257" t="s">
        <v>488</v>
      </c>
      <c r="G257" s="255"/>
      <c r="H257" s="258">
        <v>65</v>
      </c>
      <c r="I257" s="259"/>
      <c r="J257" s="255"/>
      <c r="K257" s="255"/>
      <c r="L257" s="260"/>
      <c r="M257" s="261"/>
      <c r="N257" s="262"/>
      <c r="O257" s="262"/>
      <c r="P257" s="262"/>
      <c r="Q257" s="262"/>
      <c r="R257" s="262"/>
      <c r="S257" s="262"/>
      <c r="T257" s="263"/>
      <c r="U257" s="13"/>
      <c r="V257" s="13"/>
      <c r="W257" s="13"/>
      <c r="X257" s="13"/>
      <c r="Y257" s="13"/>
      <c r="Z257" s="13"/>
      <c r="AA257" s="13"/>
      <c r="AB257" s="13"/>
      <c r="AC257" s="13"/>
      <c r="AD257" s="13"/>
      <c r="AE257" s="13"/>
      <c r="AT257" s="264" t="s">
        <v>174</v>
      </c>
      <c r="AU257" s="264" t="s">
        <v>21</v>
      </c>
      <c r="AV257" s="13" t="s">
        <v>21</v>
      </c>
      <c r="AW257" s="13" t="s">
        <v>38</v>
      </c>
      <c r="AX257" s="13" t="s">
        <v>89</v>
      </c>
      <c r="AY257" s="264" t="s">
        <v>159</v>
      </c>
    </row>
    <row r="258" s="2" customFormat="1" ht="21.75" customHeight="1">
      <c r="A258" s="38"/>
      <c r="B258" s="39"/>
      <c r="C258" s="236" t="s">
        <v>29</v>
      </c>
      <c r="D258" s="236" t="s">
        <v>161</v>
      </c>
      <c r="E258" s="237" t="s">
        <v>1814</v>
      </c>
      <c r="F258" s="238" t="s">
        <v>1815</v>
      </c>
      <c r="G258" s="239" t="s">
        <v>230</v>
      </c>
      <c r="H258" s="240">
        <v>38.5</v>
      </c>
      <c r="I258" s="241"/>
      <c r="J258" s="242">
        <f>ROUND(I258*H258,2)</f>
        <v>0</v>
      </c>
      <c r="K258" s="243"/>
      <c r="L258" s="44"/>
      <c r="M258" s="244" t="s">
        <v>1</v>
      </c>
      <c r="N258" s="245" t="s">
        <v>46</v>
      </c>
      <c r="O258" s="91"/>
      <c r="P258" s="246">
        <f>O258*H258</f>
        <v>0</v>
      </c>
      <c r="Q258" s="246">
        <v>0.046339999999999999</v>
      </c>
      <c r="R258" s="246">
        <f>Q258*H258</f>
        <v>1.78409</v>
      </c>
      <c r="S258" s="246">
        <v>0</v>
      </c>
      <c r="T258" s="247">
        <f>S258*H258</f>
        <v>0</v>
      </c>
      <c r="U258" s="38"/>
      <c r="V258" s="38"/>
      <c r="W258" s="38"/>
      <c r="X258" s="38"/>
      <c r="Y258" s="38"/>
      <c r="Z258" s="38"/>
      <c r="AA258" s="38"/>
      <c r="AB258" s="38"/>
      <c r="AC258" s="38"/>
      <c r="AD258" s="38"/>
      <c r="AE258" s="38"/>
      <c r="AR258" s="248" t="s">
        <v>165</v>
      </c>
      <c r="AT258" s="248" t="s">
        <v>161</v>
      </c>
      <c r="AU258" s="248" t="s">
        <v>21</v>
      </c>
      <c r="AY258" s="16" t="s">
        <v>159</v>
      </c>
      <c r="BE258" s="249">
        <f>IF(N258="základní",J258,0)</f>
        <v>0</v>
      </c>
      <c r="BF258" s="249">
        <f>IF(N258="snížená",J258,0)</f>
        <v>0</v>
      </c>
      <c r="BG258" s="249">
        <f>IF(N258="zákl. přenesená",J258,0)</f>
        <v>0</v>
      </c>
      <c r="BH258" s="249">
        <f>IF(N258="sníž. přenesená",J258,0)</f>
        <v>0</v>
      </c>
      <c r="BI258" s="249">
        <f>IF(N258="nulová",J258,0)</f>
        <v>0</v>
      </c>
      <c r="BJ258" s="16" t="s">
        <v>89</v>
      </c>
      <c r="BK258" s="249">
        <f>ROUND(I258*H258,2)</f>
        <v>0</v>
      </c>
      <c r="BL258" s="16" t="s">
        <v>165</v>
      </c>
      <c r="BM258" s="248" t="s">
        <v>1816</v>
      </c>
    </row>
    <row r="259" s="2" customFormat="1">
      <c r="A259" s="38"/>
      <c r="B259" s="39"/>
      <c r="C259" s="40"/>
      <c r="D259" s="250" t="s">
        <v>167</v>
      </c>
      <c r="E259" s="40"/>
      <c r="F259" s="251" t="s">
        <v>1817</v>
      </c>
      <c r="G259" s="40"/>
      <c r="H259" s="40"/>
      <c r="I259" s="144"/>
      <c r="J259" s="40"/>
      <c r="K259" s="40"/>
      <c r="L259" s="44"/>
      <c r="M259" s="252"/>
      <c r="N259" s="253"/>
      <c r="O259" s="91"/>
      <c r="P259" s="91"/>
      <c r="Q259" s="91"/>
      <c r="R259" s="91"/>
      <c r="S259" s="91"/>
      <c r="T259" s="92"/>
      <c r="U259" s="38"/>
      <c r="V259" s="38"/>
      <c r="W259" s="38"/>
      <c r="X259" s="38"/>
      <c r="Y259" s="38"/>
      <c r="Z259" s="38"/>
      <c r="AA259" s="38"/>
      <c r="AB259" s="38"/>
      <c r="AC259" s="38"/>
      <c r="AD259" s="38"/>
      <c r="AE259" s="38"/>
      <c r="AT259" s="16" t="s">
        <v>167</v>
      </c>
      <c r="AU259" s="16" t="s">
        <v>21</v>
      </c>
    </row>
    <row r="260" s="13" customFormat="1">
      <c r="A260" s="13"/>
      <c r="B260" s="254"/>
      <c r="C260" s="255"/>
      <c r="D260" s="250" t="s">
        <v>174</v>
      </c>
      <c r="E260" s="256" t="s">
        <v>1</v>
      </c>
      <c r="F260" s="257" t="s">
        <v>1818</v>
      </c>
      <c r="G260" s="255"/>
      <c r="H260" s="258">
        <v>38.5</v>
      </c>
      <c r="I260" s="259"/>
      <c r="J260" s="255"/>
      <c r="K260" s="255"/>
      <c r="L260" s="260"/>
      <c r="M260" s="261"/>
      <c r="N260" s="262"/>
      <c r="O260" s="262"/>
      <c r="P260" s="262"/>
      <c r="Q260" s="262"/>
      <c r="R260" s="262"/>
      <c r="S260" s="262"/>
      <c r="T260" s="263"/>
      <c r="U260" s="13"/>
      <c r="V260" s="13"/>
      <c r="W260" s="13"/>
      <c r="X260" s="13"/>
      <c r="Y260" s="13"/>
      <c r="Z260" s="13"/>
      <c r="AA260" s="13"/>
      <c r="AB260" s="13"/>
      <c r="AC260" s="13"/>
      <c r="AD260" s="13"/>
      <c r="AE260" s="13"/>
      <c r="AT260" s="264" t="s">
        <v>174</v>
      </c>
      <c r="AU260" s="264" t="s">
        <v>21</v>
      </c>
      <c r="AV260" s="13" t="s">
        <v>21</v>
      </c>
      <c r="AW260" s="13" t="s">
        <v>38</v>
      </c>
      <c r="AX260" s="13" t="s">
        <v>81</v>
      </c>
      <c r="AY260" s="264" t="s">
        <v>159</v>
      </c>
    </row>
    <row r="261" s="14" customFormat="1">
      <c r="A261" s="14"/>
      <c r="B261" s="265"/>
      <c r="C261" s="266"/>
      <c r="D261" s="250" t="s">
        <v>174</v>
      </c>
      <c r="E261" s="267" t="s">
        <v>1</v>
      </c>
      <c r="F261" s="268" t="s">
        <v>197</v>
      </c>
      <c r="G261" s="266"/>
      <c r="H261" s="269">
        <v>38.5</v>
      </c>
      <c r="I261" s="270"/>
      <c r="J261" s="266"/>
      <c r="K261" s="266"/>
      <c r="L261" s="271"/>
      <c r="M261" s="272"/>
      <c r="N261" s="273"/>
      <c r="O261" s="273"/>
      <c r="P261" s="273"/>
      <c r="Q261" s="273"/>
      <c r="R261" s="273"/>
      <c r="S261" s="273"/>
      <c r="T261" s="274"/>
      <c r="U261" s="14"/>
      <c r="V261" s="14"/>
      <c r="W261" s="14"/>
      <c r="X261" s="14"/>
      <c r="Y261" s="14"/>
      <c r="Z261" s="14"/>
      <c r="AA261" s="14"/>
      <c r="AB261" s="14"/>
      <c r="AC261" s="14"/>
      <c r="AD261" s="14"/>
      <c r="AE261" s="14"/>
      <c r="AT261" s="275" t="s">
        <v>174</v>
      </c>
      <c r="AU261" s="275" t="s">
        <v>21</v>
      </c>
      <c r="AV261" s="14" t="s">
        <v>165</v>
      </c>
      <c r="AW261" s="14" t="s">
        <v>38</v>
      </c>
      <c r="AX261" s="14" t="s">
        <v>89</v>
      </c>
      <c r="AY261" s="275" t="s">
        <v>159</v>
      </c>
    </row>
    <row r="262" s="2" customFormat="1" ht="21.75" customHeight="1">
      <c r="A262" s="38"/>
      <c r="B262" s="39"/>
      <c r="C262" s="276" t="s">
        <v>387</v>
      </c>
      <c r="D262" s="276" t="s">
        <v>289</v>
      </c>
      <c r="E262" s="277" t="s">
        <v>1819</v>
      </c>
      <c r="F262" s="278" t="s">
        <v>1820</v>
      </c>
      <c r="G262" s="279" t="s">
        <v>179</v>
      </c>
      <c r="H262" s="280">
        <v>70</v>
      </c>
      <c r="I262" s="281"/>
      <c r="J262" s="282">
        <f>ROUND(I262*H262,2)</f>
        <v>0</v>
      </c>
      <c r="K262" s="283"/>
      <c r="L262" s="284"/>
      <c r="M262" s="285" t="s">
        <v>1</v>
      </c>
      <c r="N262" s="286" t="s">
        <v>46</v>
      </c>
      <c r="O262" s="91"/>
      <c r="P262" s="246">
        <f>O262*H262</f>
        <v>0</v>
      </c>
      <c r="Q262" s="246">
        <v>0.026100000000000002</v>
      </c>
      <c r="R262" s="246">
        <f>Q262*H262</f>
        <v>1.8270000000000002</v>
      </c>
      <c r="S262" s="246">
        <v>0</v>
      </c>
      <c r="T262" s="247">
        <f>S262*H262</f>
        <v>0</v>
      </c>
      <c r="U262" s="38"/>
      <c r="V262" s="38"/>
      <c r="W262" s="38"/>
      <c r="X262" s="38"/>
      <c r="Y262" s="38"/>
      <c r="Z262" s="38"/>
      <c r="AA262" s="38"/>
      <c r="AB262" s="38"/>
      <c r="AC262" s="38"/>
      <c r="AD262" s="38"/>
      <c r="AE262" s="38"/>
      <c r="AR262" s="248" t="s">
        <v>203</v>
      </c>
      <c r="AT262" s="248" t="s">
        <v>289</v>
      </c>
      <c r="AU262" s="248" t="s">
        <v>21</v>
      </c>
      <c r="AY262" s="16" t="s">
        <v>159</v>
      </c>
      <c r="BE262" s="249">
        <f>IF(N262="základní",J262,0)</f>
        <v>0</v>
      </c>
      <c r="BF262" s="249">
        <f>IF(N262="snížená",J262,0)</f>
        <v>0</v>
      </c>
      <c r="BG262" s="249">
        <f>IF(N262="zákl. přenesená",J262,0)</f>
        <v>0</v>
      </c>
      <c r="BH262" s="249">
        <f>IF(N262="sníž. přenesená",J262,0)</f>
        <v>0</v>
      </c>
      <c r="BI262" s="249">
        <f>IF(N262="nulová",J262,0)</f>
        <v>0</v>
      </c>
      <c r="BJ262" s="16" t="s">
        <v>89</v>
      </c>
      <c r="BK262" s="249">
        <f>ROUND(I262*H262,2)</f>
        <v>0</v>
      </c>
      <c r="BL262" s="16" t="s">
        <v>165</v>
      </c>
      <c r="BM262" s="248" t="s">
        <v>1821</v>
      </c>
    </row>
    <row r="263" s="2" customFormat="1">
      <c r="A263" s="38"/>
      <c r="B263" s="39"/>
      <c r="C263" s="40"/>
      <c r="D263" s="250" t="s">
        <v>167</v>
      </c>
      <c r="E263" s="40"/>
      <c r="F263" s="251" t="s">
        <v>1822</v>
      </c>
      <c r="G263" s="40"/>
      <c r="H263" s="40"/>
      <c r="I263" s="144"/>
      <c r="J263" s="40"/>
      <c r="K263" s="40"/>
      <c r="L263" s="44"/>
      <c r="M263" s="252"/>
      <c r="N263" s="253"/>
      <c r="O263" s="91"/>
      <c r="P263" s="91"/>
      <c r="Q263" s="91"/>
      <c r="R263" s="91"/>
      <c r="S263" s="91"/>
      <c r="T263" s="92"/>
      <c r="U263" s="38"/>
      <c r="V263" s="38"/>
      <c r="W263" s="38"/>
      <c r="X263" s="38"/>
      <c r="Y263" s="38"/>
      <c r="Z263" s="38"/>
      <c r="AA263" s="38"/>
      <c r="AB263" s="38"/>
      <c r="AC263" s="38"/>
      <c r="AD263" s="38"/>
      <c r="AE263" s="38"/>
      <c r="AT263" s="16" t="s">
        <v>167</v>
      </c>
      <c r="AU263" s="16" t="s">
        <v>21</v>
      </c>
    </row>
    <row r="264" s="13" customFormat="1">
      <c r="A264" s="13"/>
      <c r="B264" s="254"/>
      <c r="C264" s="255"/>
      <c r="D264" s="250" t="s">
        <v>174</v>
      </c>
      <c r="E264" s="256" t="s">
        <v>1</v>
      </c>
      <c r="F264" s="257" t="s">
        <v>510</v>
      </c>
      <c r="G264" s="255"/>
      <c r="H264" s="258">
        <v>70</v>
      </c>
      <c r="I264" s="259"/>
      <c r="J264" s="255"/>
      <c r="K264" s="255"/>
      <c r="L264" s="260"/>
      <c r="M264" s="261"/>
      <c r="N264" s="262"/>
      <c r="O264" s="262"/>
      <c r="P264" s="262"/>
      <c r="Q264" s="262"/>
      <c r="R264" s="262"/>
      <c r="S264" s="262"/>
      <c r="T264" s="263"/>
      <c r="U264" s="13"/>
      <c r="V264" s="13"/>
      <c r="W264" s="13"/>
      <c r="X264" s="13"/>
      <c r="Y264" s="13"/>
      <c r="Z264" s="13"/>
      <c r="AA264" s="13"/>
      <c r="AB264" s="13"/>
      <c r="AC264" s="13"/>
      <c r="AD264" s="13"/>
      <c r="AE264" s="13"/>
      <c r="AT264" s="264" t="s">
        <v>174</v>
      </c>
      <c r="AU264" s="264" t="s">
        <v>21</v>
      </c>
      <c r="AV264" s="13" t="s">
        <v>21</v>
      </c>
      <c r="AW264" s="13" t="s">
        <v>38</v>
      </c>
      <c r="AX264" s="13" t="s">
        <v>89</v>
      </c>
      <c r="AY264" s="264" t="s">
        <v>159</v>
      </c>
    </row>
    <row r="265" s="2" customFormat="1" ht="21.75" customHeight="1">
      <c r="A265" s="38"/>
      <c r="B265" s="39"/>
      <c r="C265" s="236" t="s">
        <v>391</v>
      </c>
      <c r="D265" s="236" t="s">
        <v>161</v>
      </c>
      <c r="E265" s="237" t="s">
        <v>1823</v>
      </c>
      <c r="F265" s="238" t="s">
        <v>1824</v>
      </c>
      <c r="G265" s="239" t="s">
        <v>206</v>
      </c>
      <c r="H265" s="240">
        <v>40</v>
      </c>
      <c r="I265" s="241"/>
      <c r="J265" s="242">
        <f>ROUND(I265*H265,2)</f>
        <v>0</v>
      </c>
      <c r="K265" s="243"/>
      <c r="L265" s="44"/>
      <c r="M265" s="244" t="s">
        <v>1</v>
      </c>
      <c r="N265" s="245" t="s">
        <v>46</v>
      </c>
      <c r="O265" s="91"/>
      <c r="P265" s="246">
        <f>O265*H265</f>
        <v>0</v>
      </c>
      <c r="Q265" s="246">
        <v>0</v>
      </c>
      <c r="R265" s="246">
        <f>Q265*H265</f>
        <v>0</v>
      </c>
      <c r="S265" s="246">
        <v>0</v>
      </c>
      <c r="T265" s="247">
        <f>S265*H265</f>
        <v>0</v>
      </c>
      <c r="U265" s="38"/>
      <c r="V265" s="38"/>
      <c r="W265" s="38"/>
      <c r="X265" s="38"/>
      <c r="Y265" s="38"/>
      <c r="Z265" s="38"/>
      <c r="AA265" s="38"/>
      <c r="AB265" s="38"/>
      <c r="AC265" s="38"/>
      <c r="AD265" s="38"/>
      <c r="AE265" s="38"/>
      <c r="AR265" s="248" t="s">
        <v>165</v>
      </c>
      <c r="AT265" s="248" t="s">
        <v>161</v>
      </c>
      <c r="AU265" s="248" t="s">
        <v>21</v>
      </c>
      <c r="AY265" s="16" t="s">
        <v>159</v>
      </c>
      <c r="BE265" s="249">
        <f>IF(N265="základní",J265,0)</f>
        <v>0</v>
      </c>
      <c r="BF265" s="249">
        <f>IF(N265="snížená",J265,0)</f>
        <v>0</v>
      </c>
      <c r="BG265" s="249">
        <f>IF(N265="zákl. přenesená",J265,0)</f>
        <v>0</v>
      </c>
      <c r="BH265" s="249">
        <f>IF(N265="sníž. přenesená",J265,0)</f>
        <v>0</v>
      </c>
      <c r="BI265" s="249">
        <f>IF(N265="nulová",J265,0)</f>
        <v>0</v>
      </c>
      <c r="BJ265" s="16" t="s">
        <v>89</v>
      </c>
      <c r="BK265" s="249">
        <f>ROUND(I265*H265,2)</f>
        <v>0</v>
      </c>
      <c r="BL265" s="16" t="s">
        <v>165</v>
      </c>
      <c r="BM265" s="248" t="s">
        <v>1825</v>
      </c>
    </row>
    <row r="266" s="2" customFormat="1" ht="16.5" customHeight="1">
      <c r="A266" s="38"/>
      <c r="B266" s="39"/>
      <c r="C266" s="276" t="s">
        <v>232</v>
      </c>
      <c r="D266" s="276" t="s">
        <v>289</v>
      </c>
      <c r="E266" s="277" t="s">
        <v>1826</v>
      </c>
      <c r="F266" s="278" t="s">
        <v>1827</v>
      </c>
      <c r="G266" s="279" t="s">
        <v>171</v>
      </c>
      <c r="H266" s="280">
        <v>84</v>
      </c>
      <c r="I266" s="281"/>
      <c r="J266" s="282">
        <f>ROUND(I266*H266,2)</f>
        <v>0</v>
      </c>
      <c r="K266" s="283"/>
      <c r="L266" s="284"/>
      <c r="M266" s="285" t="s">
        <v>1</v>
      </c>
      <c r="N266" s="286" t="s">
        <v>46</v>
      </c>
      <c r="O266" s="91"/>
      <c r="P266" s="246">
        <f>O266*H266</f>
        <v>0</v>
      </c>
      <c r="Q266" s="246">
        <v>1</v>
      </c>
      <c r="R266" s="246">
        <f>Q266*H266</f>
        <v>84</v>
      </c>
      <c r="S266" s="246">
        <v>0</v>
      </c>
      <c r="T266" s="247">
        <f>S266*H266</f>
        <v>0</v>
      </c>
      <c r="U266" s="38"/>
      <c r="V266" s="38"/>
      <c r="W266" s="38"/>
      <c r="X266" s="38"/>
      <c r="Y266" s="38"/>
      <c r="Z266" s="38"/>
      <c r="AA266" s="38"/>
      <c r="AB266" s="38"/>
      <c r="AC266" s="38"/>
      <c r="AD266" s="38"/>
      <c r="AE266" s="38"/>
      <c r="AR266" s="248" t="s">
        <v>203</v>
      </c>
      <c r="AT266" s="248" t="s">
        <v>289</v>
      </c>
      <c r="AU266" s="248" t="s">
        <v>21</v>
      </c>
      <c r="AY266" s="16" t="s">
        <v>159</v>
      </c>
      <c r="BE266" s="249">
        <f>IF(N266="základní",J266,0)</f>
        <v>0</v>
      </c>
      <c r="BF266" s="249">
        <f>IF(N266="snížená",J266,0)</f>
        <v>0</v>
      </c>
      <c r="BG266" s="249">
        <f>IF(N266="zákl. přenesená",J266,0)</f>
        <v>0</v>
      </c>
      <c r="BH266" s="249">
        <f>IF(N266="sníž. přenesená",J266,0)</f>
        <v>0</v>
      </c>
      <c r="BI266" s="249">
        <f>IF(N266="nulová",J266,0)</f>
        <v>0</v>
      </c>
      <c r="BJ266" s="16" t="s">
        <v>89</v>
      </c>
      <c r="BK266" s="249">
        <f>ROUND(I266*H266,2)</f>
        <v>0</v>
      </c>
      <c r="BL266" s="16" t="s">
        <v>165</v>
      </c>
      <c r="BM266" s="248" t="s">
        <v>1828</v>
      </c>
    </row>
    <row r="267" s="2" customFormat="1">
      <c r="A267" s="38"/>
      <c r="B267" s="39"/>
      <c r="C267" s="40"/>
      <c r="D267" s="250" t="s">
        <v>167</v>
      </c>
      <c r="E267" s="40"/>
      <c r="F267" s="251" t="s">
        <v>1829</v>
      </c>
      <c r="G267" s="40"/>
      <c r="H267" s="40"/>
      <c r="I267" s="144"/>
      <c r="J267" s="40"/>
      <c r="K267" s="40"/>
      <c r="L267" s="44"/>
      <c r="M267" s="252"/>
      <c r="N267" s="253"/>
      <c r="O267" s="91"/>
      <c r="P267" s="91"/>
      <c r="Q267" s="91"/>
      <c r="R267" s="91"/>
      <c r="S267" s="91"/>
      <c r="T267" s="92"/>
      <c r="U267" s="38"/>
      <c r="V267" s="38"/>
      <c r="W267" s="38"/>
      <c r="X267" s="38"/>
      <c r="Y267" s="38"/>
      <c r="Z267" s="38"/>
      <c r="AA267" s="38"/>
      <c r="AB267" s="38"/>
      <c r="AC267" s="38"/>
      <c r="AD267" s="38"/>
      <c r="AE267" s="38"/>
      <c r="AT267" s="16" t="s">
        <v>167</v>
      </c>
      <c r="AU267" s="16" t="s">
        <v>21</v>
      </c>
    </row>
    <row r="268" s="13" customFormat="1">
      <c r="A268" s="13"/>
      <c r="B268" s="254"/>
      <c r="C268" s="255"/>
      <c r="D268" s="250" t="s">
        <v>174</v>
      </c>
      <c r="E268" s="256" t="s">
        <v>1</v>
      </c>
      <c r="F268" s="257" t="s">
        <v>1830</v>
      </c>
      <c r="G268" s="255"/>
      <c r="H268" s="258">
        <v>84</v>
      </c>
      <c r="I268" s="259"/>
      <c r="J268" s="255"/>
      <c r="K268" s="255"/>
      <c r="L268" s="260"/>
      <c r="M268" s="261"/>
      <c r="N268" s="262"/>
      <c r="O268" s="262"/>
      <c r="P268" s="262"/>
      <c r="Q268" s="262"/>
      <c r="R268" s="262"/>
      <c r="S268" s="262"/>
      <c r="T268" s="263"/>
      <c r="U268" s="13"/>
      <c r="V268" s="13"/>
      <c r="W268" s="13"/>
      <c r="X268" s="13"/>
      <c r="Y268" s="13"/>
      <c r="Z268" s="13"/>
      <c r="AA268" s="13"/>
      <c r="AB268" s="13"/>
      <c r="AC268" s="13"/>
      <c r="AD268" s="13"/>
      <c r="AE268" s="13"/>
      <c r="AT268" s="264" t="s">
        <v>174</v>
      </c>
      <c r="AU268" s="264" t="s">
        <v>21</v>
      </c>
      <c r="AV268" s="13" t="s">
        <v>21</v>
      </c>
      <c r="AW268" s="13" t="s">
        <v>38</v>
      </c>
      <c r="AX268" s="13" t="s">
        <v>81</v>
      </c>
      <c r="AY268" s="264" t="s">
        <v>159</v>
      </c>
    </row>
    <row r="269" s="14" customFormat="1">
      <c r="A269" s="14"/>
      <c r="B269" s="265"/>
      <c r="C269" s="266"/>
      <c r="D269" s="250" t="s">
        <v>174</v>
      </c>
      <c r="E269" s="267" t="s">
        <v>1</v>
      </c>
      <c r="F269" s="268" t="s">
        <v>197</v>
      </c>
      <c r="G269" s="266"/>
      <c r="H269" s="269">
        <v>84</v>
      </c>
      <c r="I269" s="270"/>
      <c r="J269" s="266"/>
      <c r="K269" s="266"/>
      <c r="L269" s="271"/>
      <c r="M269" s="272"/>
      <c r="N269" s="273"/>
      <c r="O269" s="273"/>
      <c r="P269" s="273"/>
      <c r="Q269" s="273"/>
      <c r="R269" s="273"/>
      <c r="S269" s="273"/>
      <c r="T269" s="274"/>
      <c r="U269" s="14"/>
      <c r="V269" s="14"/>
      <c r="W269" s="14"/>
      <c r="X269" s="14"/>
      <c r="Y269" s="14"/>
      <c r="Z269" s="14"/>
      <c r="AA269" s="14"/>
      <c r="AB269" s="14"/>
      <c r="AC269" s="14"/>
      <c r="AD269" s="14"/>
      <c r="AE269" s="14"/>
      <c r="AT269" s="275" t="s">
        <v>174</v>
      </c>
      <c r="AU269" s="275" t="s">
        <v>21</v>
      </c>
      <c r="AV269" s="14" t="s">
        <v>165</v>
      </c>
      <c r="AW269" s="14" t="s">
        <v>38</v>
      </c>
      <c r="AX269" s="14" t="s">
        <v>89</v>
      </c>
      <c r="AY269" s="275" t="s">
        <v>159</v>
      </c>
    </row>
    <row r="270" s="2" customFormat="1" ht="16.5" customHeight="1">
      <c r="A270" s="38"/>
      <c r="B270" s="39"/>
      <c r="C270" s="236" t="s">
        <v>400</v>
      </c>
      <c r="D270" s="236" t="s">
        <v>161</v>
      </c>
      <c r="E270" s="237" t="s">
        <v>1831</v>
      </c>
      <c r="F270" s="238" t="s">
        <v>1832</v>
      </c>
      <c r="G270" s="239" t="s">
        <v>230</v>
      </c>
      <c r="H270" s="240">
        <v>40</v>
      </c>
      <c r="I270" s="241"/>
      <c r="J270" s="242">
        <f>ROUND(I270*H270,2)</f>
        <v>0</v>
      </c>
      <c r="K270" s="243"/>
      <c r="L270" s="44"/>
      <c r="M270" s="244" t="s">
        <v>1</v>
      </c>
      <c r="N270" s="245" t="s">
        <v>46</v>
      </c>
      <c r="O270" s="91"/>
      <c r="P270" s="246">
        <f>O270*H270</f>
        <v>0</v>
      </c>
      <c r="Q270" s="246">
        <v>0.00048000000000000001</v>
      </c>
      <c r="R270" s="246">
        <f>Q270*H270</f>
        <v>0.019200000000000002</v>
      </c>
      <c r="S270" s="246">
        <v>0</v>
      </c>
      <c r="T270" s="247">
        <f>S270*H270</f>
        <v>0</v>
      </c>
      <c r="U270" s="38"/>
      <c r="V270" s="38"/>
      <c r="W270" s="38"/>
      <c r="X270" s="38"/>
      <c r="Y270" s="38"/>
      <c r="Z270" s="38"/>
      <c r="AA270" s="38"/>
      <c r="AB270" s="38"/>
      <c r="AC270" s="38"/>
      <c r="AD270" s="38"/>
      <c r="AE270" s="38"/>
      <c r="AR270" s="248" t="s">
        <v>165</v>
      </c>
      <c r="AT270" s="248" t="s">
        <v>161</v>
      </c>
      <c r="AU270" s="248" t="s">
        <v>21</v>
      </c>
      <c r="AY270" s="16" t="s">
        <v>159</v>
      </c>
      <c r="BE270" s="249">
        <f>IF(N270="základní",J270,0)</f>
        <v>0</v>
      </c>
      <c r="BF270" s="249">
        <f>IF(N270="snížená",J270,0)</f>
        <v>0</v>
      </c>
      <c r="BG270" s="249">
        <f>IF(N270="zákl. přenesená",J270,0)</f>
        <v>0</v>
      </c>
      <c r="BH270" s="249">
        <f>IF(N270="sníž. přenesená",J270,0)</f>
        <v>0</v>
      </c>
      <c r="BI270" s="249">
        <f>IF(N270="nulová",J270,0)</f>
        <v>0</v>
      </c>
      <c r="BJ270" s="16" t="s">
        <v>89</v>
      </c>
      <c r="BK270" s="249">
        <f>ROUND(I270*H270,2)</f>
        <v>0</v>
      </c>
      <c r="BL270" s="16" t="s">
        <v>165</v>
      </c>
      <c r="BM270" s="248" t="s">
        <v>1833</v>
      </c>
    </row>
    <row r="271" s="2" customFormat="1">
      <c r="A271" s="38"/>
      <c r="B271" s="39"/>
      <c r="C271" s="40"/>
      <c r="D271" s="250" t="s">
        <v>167</v>
      </c>
      <c r="E271" s="40"/>
      <c r="F271" s="251" t="s">
        <v>1834</v>
      </c>
      <c r="G271" s="40"/>
      <c r="H271" s="40"/>
      <c r="I271" s="144"/>
      <c r="J271" s="40"/>
      <c r="K271" s="40"/>
      <c r="L271" s="44"/>
      <c r="M271" s="252"/>
      <c r="N271" s="253"/>
      <c r="O271" s="91"/>
      <c r="P271" s="91"/>
      <c r="Q271" s="91"/>
      <c r="R271" s="91"/>
      <c r="S271" s="91"/>
      <c r="T271" s="92"/>
      <c r="U271" s="38"/>
      <c r="V271" s="38"/>
      <c r="W271" s="38"/>
      <c r="X271" s="38"/>
      <c r="Y271" s="38"/>
      <c r="Z271" s="38"/>
      <c r="AA271" s="38"/>
      <c r="AB271" s="38"/>
      <c r="AC271" s="38"/>
      <c r="AD271" s="38"/>
      <c r="AE271" s="38"/>
      <c r="AT271" s="16" t="s">
        <v>167</v>
      </c>
      <c r="AU271" s="16" t="s">
        <v>21</v>
      </c>
    </row>
    <row r="272" s="12" customFormat="1" ht="20.88" customHeight="1">
      <c r="A272" s="12"/>
      <c r="B272" s="220"/>
      <c r="C272" s="221"/>
      <c r="D272" s="222" t="s">
        <v>80</v>
      </c>
      <c r="E272" s="234" t="s">
        <v>611</v>
      </c>
      <c r="F272" s="234" t="s">
        <v>612</v>
      </c>
      <c r="G272" s="221"/>
      <c r="H272" s="221"/>
      <c r="I272" s="224"/>
      <c r="J272" s="235">
        <f>BK272</f>
        <v>0</v>
      </c>
      <c r="K272" s="221"/>
      <c r="L272" s="226"/>
      <c r="M272" s="227"/>
      <c r="N272" s="228"/>
      <c r="O272" s="228"/>
      <c r="P272" s="229">
        <f>P273</f>
        <v>0</v>
      </c>
      <c r="Q272" s="228"/>
      <c r="R272" s="229">
        <f>R273</f>
        <v>0</v>
      </c>
      <c r="S272" s="228"/>
      <c r="T272" s="230">
        <f>T273</f>
        <v>0</v>
      </c>
      <c r="U272" s="12"/>
      <c r="V272" s="12"/>
      <c r="W272" s="12"/>
      <c r="X272" s="12"/>
      <c r="Y272" s="12"/>
      <c r="Z272" s="12"/>
      <c r="AA272" s="12"/>
      <c r="AB272" s="12"/>
      <c r="AC272" s="12"/>
      <c r="AD272" s="12"/>
      <c r="AE272" s="12"/>
      <c r="AR272" s="231" t="s">
        <v>89</v>
      </c>
      <c r="AT272" s="232" t="s">
        <v>80</v>
      </c>
      <c r="AU272" s="232" t="s">
        <v>21</v>
      </c>
      <c r="AY272" s="231" t="s">
        <v>159</v>
      </c>
      <c r="BK272" s="233">
        <f>BK273</f>
        <v>0</v>
      </c>
    </row>
    <row r="273" s="2" customFormat="1" ht="16.5" customHeight="1">
      <c r="A273" s="38"/>
      <c r="B273" s="39"/>
      <c r="C273" s="236" t="s">
        <v>405</v>
      </c>
      <c r="D273" s="236" t="s">
        <v>161</v>
      </c>
      <c r="E273" s="237" t="s">
        <v>1835</v>
      </c>
      <c r="F273" s="238" t="s">
        <v>612</v>
      </c>
      <c r="G273" s="239" t="s">
        <v>171</v>
      </c>
      <c r="H273" s="240">
        <v>159.97399999999999</v>
      </c>
      <c r="I273" s="241"/>
      <c r="J273" s="242">
        <f>ROUND(I273*H273,2)</f>
        <v>0</v>
      </c>
      <c r="K273" s="243"/>
      <c r="L273" s="44"/>
      <c r="M273" s="287" t="s">
        <v>1</v>
      </c>
      <c r="N273" s="288" t="s">
        <v>46</v>
      </c>
      <c r="O273" s="289"/>
      <c r="P273" s="290">
        <f>O273*H273</f>
        <v>0</v>
      </c>
      <c r="Q273" s="290">
        <v>0</v>
      </c>
      <c r="R273" s="290">
        <f>Q273*H273</f>
        <v>0</v>
      </c>
      <c r="S273" s="290">
        <v>0</v>
      </c>
      <c r="T273" s="291">
        <f>S273*H273</f>
        <v>0</v>
      </c>
      <c r="U273" s="38"/>
      <c r="V273" s="38"/>
      <c r="W273" s="38"/>
      <c r="X273" s="38"/>
      <c r="Y273" s="38"/>
      <c r="Z273" s="38"/>
      <c r="AA273" s="38"/>
      <c r="AB273" s="38"/>
      <c r="AC273" s="38"/>
      <c r="AD273" s="38"/>
      <c r="AE273" s="38"/>
      <c r="AR273" s="248" t="s">
        <v>165</v>
      </c>
      <c r="AT273" s="248" t="s">
        <v>161</v>
      </c>
      <c r="AU273" s="248" t="s">
        <v>176</v>
      </c>
      <c r="AY273" s="16" t="s">
        <v>159</v>
      </c>
      <c r="BE273" s="249">
        <f>IF(N273="základní",J273,0)</f>
        <v>0</v>
      </c>
      <c r="BF273" s="249">
        <f>IF(N273="snížená",J273,0)</f>
        <v>0</v>
      </c>
      <c r="BG273" s="249">
        <f>IF(N273="zákl. přenesená",J273,0)</f>
        <v>0</v>
      </c>
      <c r="BH273" s="249">
        <f>IF(N273="sníž. přenesená",J273,0)</f>
        <v>0</v>
      </c>
      <c r="BI273" s="249">
        <f>IF(N273="nulová",J273,0)</f>
        <v>0</v>
      </c>
      <c r="BJ273" s="16" t="s">
        <v>89</v>
      </c>
      <c r="BK273" s="249">
        <f>ROUND(I273*H273,2)</f>
        <v>0</v>
      </c>
      <c r="BL273" s="16" t="s">
        <v>165</v>
      </c>
      <c r="BM273" s="248" t="s">
        <v>1836</v>
      </c>
    </row>
    <row r="274" s="2" customFormat="1" ht="6.96" customHeight="1">
      <c r="A274" s="38"/>
      <c r="B274" s="66"/>
      <c r="C274" s="67"/>
      <c r="D274" s="67"/>
      <c r="E274" s="67"/>
      <c r="F274" s="67"/>
      <c r="G274" s="67"/>
      <c r="H274" s="67"/>
      <c r="I274" s="183"/>
      <c r="J274" s="67"/>
      <c r="K274" s="67"/>
      <c r="L274" s="44"/>
      <c r="M274" s="38"/>
      <c r="O274" s="38"/>
      <c r="P274" s="38"/>
      <c r="Q274" s="38"/>
      <c r="R274" s="38"/>
      <c r="S274" s="38"/>
      <c r="T274" s="38"/>
      <c r="U274" s="38"/>
      <c r="V274" s="38"/>
      <c r="W274" s="38"/>
      <c r="X274" s="38"/>
      <c r="Y274" s="38"/>
      <c r="Z274" s="38"/>
      <c r="AA274" s="38"/>
      <c r="AB274" s="38"/>
      <c r="AC274" s="38"/>
      <c r="AD274" s="38"/>
      <c r="AE274" s="38"/>
    </row>
  </sheetData>
  <sheetProtection sheet="1" autoFilter="0" formatColumns="0" formatRows="0" objects="1" scenarios="1" spinCount="100000" saltValue="d+Zm5nZdCjCHDt3F94jgbUL/nSNOMZImcmpNYNQda7RGPmRY2+pUz/IHM7wch59tmG1ujASRnFo2M8v/qFLCWA==" hashValue="LuW7E89pFtXA7rie/H4QASTOy45PL9veS0g+zYvXra8ubrovNZ7YK0n2AR3MQGbdsx4/QLnXtJTuVZ+18sDRaA==" algorithmName="SHA-512" password="CC35"/>
  <autoFilter ref="C123:K273"/>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6" t="s">
        <v>123</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1837</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1838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1838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ROUND(J119,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ROUND((SUM(BE119:BE219)),  2)</f>
        <v>0</v>
      </c>
      <c r="G33" s="38"/>
      <c r="H33" s="38"/>
      <c r="I33" s="162">
        <v>0.20999999999999999</v>
      </c>
      <c r="J33" s="161">
        <f>ROUND(((SUM(BE119:BE219))*I33),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ROUND((SUM(BF119:BF219)),  2)</f>
        <v>0</v>
      </c>
      <c r="G34" s="38"/>
      <c r="H34" s="38"/>
      <c r="I34" s="162">
        <v>0.14999999999999999</v>
      </c>
      <c r="J34" s="161">
        <f>ROUND(((SUM(BF119:BF219))*I34),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ROUND((SUM(BG119:BG219)),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ROUND((SUM(BH119:BH219)),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ROUND((SUM(BI119:BI219)),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801 - SO 801 Sadové úpravy</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pan Čada</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pan Čada</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J119</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1839</v>
      </c>
      <c r="E97" s="196"/>
      <c r="F97" s="196"/>
      <c r="G97" s="196"/>
      <c r="H97" s="196"/>
      <c r="I97" s="197"/>
      <c r="J97" s="198">
        <f>J120</f>
        <v>0</v>
      </c>
      <c r="K97" s="194"/>
      <c r="L97" s="199"/>
      <c r="S97" s="9"/>
      <c r="T97" s="9"/>
      <c r="U97" s="9"/>
      <c r="V97" s="9"/>
      <c r="W97" s="9"/>
      <c r="X97" s="9"/>
      <c r="Y97" s="9"/>
      <c r="Z97" s="9"/>
      <c r="AA97" s="9"/>
      <c r="AB97" s="9"/>
      <c r="AC97" s="9"/>
      <c r="AD97" s="9"/>
      <c r="AE97" s="9"/>
    </row>
    <row r="98" s="9" customFormat="1" ht="24.96" customHeight="1">
      <c r="A98" s="9"/>
      <c r="B98" s="193"/>
      <c r="C98" s="194"/>
      <c r="D98" s="195" t="s">
        <v>1840</v>
      </c>
      <c r="E98" s="196"/>
      <c r="F98" s="196"/>
      <c r="G98" s="196"/>
      <c r="H98" s="196"/>
      <c r="I98" s="197"/>
      <c r="J98" s="198">
        <f>J189</f>
        <v>0</v>
      </c>
      <c r="K98" s="194"/>
      <c r="L98" s="199"/>
      <c r="S98" s="9"/>
      <c r="T98" s="9"/>
      <c r="U98" s="9"/>
      <c r="V98" s="9"/>
      <c r="W98" s="9"/>
      <c r="X98" s="9"/>
      <c r="Y98" s="9"/>
      <c r="Z98" s="9"/>
      <c r="AA98" s="9"/>
      <c r="AB98" s="9"/>
      <c r="AC98" s="9"/>
      <c r="AD98" s="9"/>
      <c r="AE98" s="9"/>
    </row>
    <row r="99" s="10" customFormat="1" ht="19.92" customHeight="1">
      <c r="A99" s="10"/>
      <c r="B99" s="200"/>
      <c r="C99" s="201"/>
      <c r="D99" s="202" t="s">
        <v>619</v>
      </c>
      <c r="E99" s="203"/>
      <c r="F99" s="203"/>
      <c r="G99" s="203"/>
      <c r="H99" s="203"/>
      <c r="I99" s="204"/>
      <c r="J99" s="205">
        <f>J198</f>
        <v>0</v>
      </c>
      <c r="K99" s="201"/>
      <c r="L99" s="206"/>
      <c r="S99" s="10"/>
      <c r="T99" s="10"/>
      <c r="U99" s="10"/>
      <c r="V99" s="10"/>
      <c r="W99" s="10"/>
      <c r="X99" s="10"/>
      <c r="Y99" s="10"/>
      <c r="Z99" s="10"/>
      <c r="AA99" s="10"/>
      <c r="AB99" s="10"/>
      <c r="AC99" s="10"/>
      <c r="AD99" s="10"/>
      <c r="AE99" s="10"/>
    </row>
    <row r="100" s="2" customFormat="1" ht="21.84" customHeight="1">
      <c r="A100" s="38"/>
      <c r="B100" s="39"/>
      <c r="C100" s="40"/>
      <c r="D100" s="40"/>
      <c r="E100" s="40"/>
      <c r="F100" s="40"/>
      <c r="G100" s="40"/>
      <c r="H100" s="40"/>
      <c r="I100" s="144"/>
      <c r="J100" s="40"/>
      <c r="K100" s="40"/>
      <c r="L100" s="63"/>
      <c r="S100" s="38"/>
      <c r="T100" s="38"/>
      <c r="U100" s="38"/>
      <c r="V100" s="38"/>
      <c r="W100" s="38"/>
      <c r="X100" s="38"/>
      <c r="Y100" s="38"/>
      <c r="Z100" s="38"/>
      <c r="AA100" s="38"/>
      <c r="AB100" s="38"/>
      <c r="AC100" s="38"/>
      <c r="AD100" s="38"/>
      <c r="AE100" s="38"/>
    </row>
    <row r="101" s="2" customFormat="1" ht="6.96" customHeight="1">
      <c r="A101" s="38"/>
      <c r="B101" s="66"/>
      <c r="C101" s="67"/>
      <c r="D101" s="67"/>
      <c r="E101" s="67"/>
      <c r="F101" s="67"/>
      <c r="G101" s="67"/>
      <c r="H101" s="67"/>
      <c r="I101" s="183"/>
      <c r="J101" s="67"/>
      <c r="K101" s="67"/>
      <c r="L101" s="63"/>
      <c r="S101" s="38"/>
      <c r="T101" s="38"/>
      <c r="U101" s="38"/>
      <c r="V101" s="38"/>
      <c r="W101" s="38"/>
      <c r="X101" s="38"/>
      <c r="Y101" s="38"/>
      <c r="Z101" s="38"/>
      <c r="AA101" s="38"/>
      <c r="AB101" s="38"/>
      <c r="AC101" s="38"/>
      <c r="AD101" s="38"/>
      <c r="AE101" s="38"/>
    </row>
    <row r="105" s="2" customFormat="1" ht="6.96" customHeight="1">
      <c r="A105" s="38"/>
      <c r="B105" s="68"/>
      <c r="C105" s="69"/>
      <c r="D105" s="69"/>
      <c r="E105" s="69"/>
      <c r="F105" s="69"/>
      <c r="G105" s="69"/>
      <c r="H105" s="69"/>
      <c r="I105" s="186"/>
      <c r="J105" s="69"/>
      <c r="K105" s="69"/>
      <c r="L105" s="63"/>
      <c r="S105" s="38"/>
      <c r="T105" s="38"/>
      <c r="U105" s="38"/>
      <c r="V105" s="38"/>
      <c r="W105" s="38"/>
      <c r="X105" s="38"/>
      <c r="Y105" s="38"/>
      <c r="Z105" s="38"/>
      <c r="AA105" s="38"/>
      <c r="AB105" s="38"/>
      <c r="AC105" s="38"/>
      <c r="AD105" s="38"/>
      <c r="AE105" s="38"/>
    </row>
    <row r="106" s="2" customFormat="1" ht="24.96" customHeight="1">
      <c r="A106" s="38"/>
      <c r="B106" s="39"/>
      <c r="C106" s="22" t="s">
        <v>144</v>
      </c>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6.96" customHeight="1">
      <c r="A107" s="38"/>
      <c r="B107" s="39"/>
      <c r="C107" s="40"/>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1" t="s">
        <v>16</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187" t="str">
        <f>E7</f>
        <v xml:space="preserve">822018  Odstavná a parkovací plocha u lékárny v Rotavě</v>
      </c>
      <c r="F109" s="31"/>
      <c r="G109" s="31"/>
      <c r="H109" s="31"/>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1" t="s">
        <v>128</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76" t="str">
        <f>E9</f>
        <v>SO 801 - SO 801 Sadové úpravy</v>
      </c>
      <c r="F111" s="40"/>
      <c r="G111" s="40"/>
      <c r="H111" s="40"/>
      <c r="I111" s="144"/>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1" t="s">
        <v>22</v>
      </c>
      <c r="D113" s="40"/>
      <c r="E113" s="40"/>
      <c r="F113" s="26" t="str">
        <f>F12</f>
        <v>Rotava</v>
      </c>
      <c r="G113" s="40"/>
      <c r="H113" s="40"/>
      <c r="I113" s="147" t="s">
        <v>24</v>
      </c>
      <c r="J113" s="79" t="str">
        <f>IF(J12="","",J12)</f>
        <v>30. 6. 2019</v>
      </c>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5.15" customHeight="1">
      <c r="A115" s="38"/>
      <c r="B115" s="39"/>
      <c r="C115" s="31" t="s">
        <v>30</v>
      </c>
      <c r="D115" s="40"/>
      <c r="E115" s="40"/>
      <c r="F115" s="26" t="str">
        <f>E15</f>
        <v>Město Rotava</v>
      </c>
      <c r="G115" s="40"/>
      <c r="H115" s="40"/>
      <c r="I115" s="147" t="s">
        <v>36</v>
      </c>
      <c r="J115" s="36" t="str">
        <f>E21</f>
        <v>pan Čada</v>
      </c>
      <c r="K115" s="40"/>
      <c r="L115" s="63"/>
      <c r="S115" s="38"/>
      <c r="T115" s="38"/>
      <c r="U115" s="38"/>
      <c r="V115" s="38"/>
      <c r="W115" s="38"/>
      <c r="X115" s="38"/>
      <c r="Y115" s="38"/>
      <c r="Z115" s="38"/>
      <c r="AA115" s="38"/>
      <c r="AB115" s="38"/>
      <c r="AC115" s="38"/>
      <c r="AD115" s="38"/>
      <c r="AE115" s="38"/>
    </row>
    <row r="116" s="2" customFormat="1" ht="15.15" customHeight="1">
      <c r="A116" s="38"/>
      <c r="B116" s="39"/>
      <c r="C116" s="31" t="s">
        <v>34</v>
      </c>
      <c r="D116" s="40"/>
      <c r="E116" s="40"/>
      <c r="F116" s="26" t="str">
        <f>IF(E18="","",E18)</f>
        <v>Vyplň údaj</v>
      </c>
      <c r="G116" s="40"/>
      <c r="H116" s="40"/>
      <c r="I116" s="147" t="s">
        <v>39</v>
      </c>
      <c r="J116" s="36" t="str">
        <f>E24</f>
        <v>pan Čada</v>
      </c>
      <c r="K116" s="40"/>
      <c r="L116" s="63"/>
      <c r="S116" s="38"/>
      <c r="T116" s="38"/>
      <c r="U116" s="38"/>
      <c r="V116" s="38"/>
      <c r="W116" s="38"/>
      <c r="X116" s="38"/>
      <c r="Y116" s="38"/>
      <c r="Z116" s="38"/>
      <c r="AA116" s="38"/>
      <c r="AB116" s="38"/>
      <c r="AC116" s="38"/>
      <c r="AD116" s="38"/>
      <c r="AE116" s="38"/>
    </row>
    <row r="117" s="2" customFormat="1" ht="10.32"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11" customFormat="1" ht="29.28" customHeight="1">
      <c r="A118" s="207"/>
      <c r="B118" s="208"/>
      <c r="C118" s="209" t="s">
        <v>145</v>
      </c>
      <c r="D118" s="210" t="s">
        <v>66</v>
      </c>
      <c r="E118" s="210" t="s">
        <v>62</v>
      </c>
      <c r="F118" s="210" t="s">
        <v>63</v>
      </c>
      <c r="G118" s="210" t="s">
        <v>146</v>
      </c>
      <c r="H118" s="210" t="s">
        <v>147</v>
      </c>
      <c r="I118" s="211" t="s">
        <v>148</v>
      </c>
      <c r="J118" s="212" t="s">
        <v>132</v>
      </c>
      <c r="K118" s="213" t="s">
        <v>149</v>
      </c>
      <c r="L118" s="214"/>
      <c r="M118" s="100" t="s">
        <v>1</v>
      </c>
      <c r="N118" s="101" t="s">
        <v>45</v>
      </c>
      <c r="O118" s="101" t="s">
        <v>150</v>
      </c>
      <c r="P118" s="101" t="s">
        <v>151</v>
      </c>
      <c r="Q118" s="101" t="s">
        <v>152</v>
      </c>
      <c r="R118" s="101" t="s">
        <v>153</v>
      </c>
      <c r="S118" s="101" t="s">
        <v>154</v>
      </c>
      <c r="T118" s="102" t="s">
        <v>155</v>
      </c>
      <c r="U118" s="207"/>
      <c r="V118" s="207"/>
      <c r="W118" s="207"/>
      <c r="X118" s="207"/>
      <c r="Y118" s="207"/>
      <c r="Z118" s="207"/>
      <c r="AA118" s="207"/>
      <c r="AB118" s="207"/>
      <c r="AC118" s="207"/>
      <c r="AD118" s="207"/>
      <c r="AE118" s="207"/>
    </row>
    <row r="119" s="2" customFormat="1" ht="22.8" customHeight="1">
      <c r="A119" s="38"/>
      <c r="B119" s="39"/>
      <c r="C119" s="107" t="s">
        <v>156</v>
      </c>
      <c r="D119" s="40"/>
      <c r="E119" s="40"/>
      <c r="F119" s="40"/>
      <c r="G119" s="40"/>
      <c r="H119" s="40"/>
      <c r="I119" s="144"/>
      <c r="J119" s="215">
        <f>BK119</f>
        <v>0</v>
      </c>
      <c r="K119" s="40"/>
      <c r="L119" s="44"/>
      <c r="M119" s="103"/>
      <c r="N119" s="216"/>
      <c r="O119" s="104"/>
      <c r="P119" s="217">
        <f>P120+P189</f>
        <v>0</v>
      </c>
      <c r="Q119" s="104"/>
      <c r="R119" s="217">
        <f>R120+R189</f>
        <v>7.2673500000000013</v>
      </c>
      <c r="S119" s="104"/>
      <c r="T119" s="218">
        <f>T120+T189</f>
        <v>0</v>
      </c>
      <c r="U119" s="38"/>
      <c r="V119" s="38"/>
      <c r="W119" s="38"/>
      <c r="X119" s="38"/>
      <c r="Y119" s="38"/>
      <c r="Z119" s="38"/>
      <c r="AA119" s="38"/>
      <c r="AB119" s="38"/>
      <c r="AC119" s="38"/>
      <c r="AD119" s="38"/>
      <c r="AE119" s="38"/>
      <c r="AT119" s="16" t="s">
        <v>80</v>
      </c>
      <c r="AU119" s="16" t="s">
        <v>134</v>
      </c>
      <c r="BK119" s="219">
        <f>BK120+BK189</f>
        <v>0</v>
      </c>
    </row>
    <row r="120" s="12" customFormat="1" ht="25.92" customHeight="1">
      <c r="A120" s="12"/>
      <c r="B120" s="220"/>
      <c r="C120" s="221"/>
      <c r="D120" s="222" t="s">
        <v>80</v>
      </c>
      <c r="E120" s="223" t="s">
        <v>259</v>
      </c>
      <c r="F120" s="223" t="s">
        <v>1841</v>
      </c>
      <c r="G120" s="221"/>
      <c r="H120" s="221"/>
      <c r="I120" s="224"/>
      <c r="J120" s="225">
        <f>BK120</f>
        <v>0</v>
      </c>
      <c r="K120" s="221"/>
      <c r="L120" s="226"/>
      <c r="M120" s="227"/>
      <c r="N120" s="228"/>
      <c r="O120" s="228"/>
      <c r="P120" s="229">
        <f>SUM(P121:P188)</f>
        <v>0</v>
      </c>
      <c r="Q120" s="228"/>
      <c r="R120" s="229">
        <f>SUM(R121:R188)</f>
        <v>0.01187</v>
      </c>
      <c r="S120" s="228"/>
      <c r="T120" s="230">
        <f>SUM(T121:T188)</f>
        <v>0</v>
      </c>
      <c r="U120" s="12"/>
      <c r="V120" s="12"/>
      <c r="W120" s="12"/>
      <c r="X120" s="12"/>
      <c r="Y120" s="12"/>
      <c r="Z120" s="12"/>
      <c r="AA120" s="12"/>
      <c r="AB120" s="12"/>
      <c r="AC120" s="12"/>
      <c r="AD120" s="12"/>
      <c r="AE120" s="12"/>
      <c r="AR120" s="231" t="s">
        <v>89</v>
      </c>
      <c r="AT120" s="232" t="s">
        <v>80</v>
      </c>
      <c r="AU120" s="232" t="s">
        <v>81</v>
      </c>
      <c r="AY120" s="231" t="s">
        <v>159</v>
      </c>
      <c r="BK120" s="233">
        <f>SUM(BK121:BK188)</f>
        <v>0</v>
      </c>
    </row>
    <row r="121" s="2" customFormat="1" ht="21.75" customHeight="1">
      <c r="A121" s="38"/>
      <c r="B121" s="39"/>
      <c r="C121" s="236" t="s">
        <v>89</v>
      </c>
      <c r="D121" s="236" t="s">
        <v>161</v>
      </c>
      <c r="E121" s="237" t="s">
        <v>1842</v>
      </c>
      <c r="F121" s="238" t="s">
        <v>1843</v>
      </c>
      <c r="G121" s="239" t="s">
        <v>164</v>
      </c>
      <c r="H121" s="240">
        <v>350</v>
      </c>
      <c r="I121" s="241"/>
      <c r="J121" s="242">
        <f>ROUND(I121*H121,2)</f>
        <v>0</v>
      </c>
      <c r="K121" s="243"/>
      <c r="L121" s="44"/>
      <c r="M121" s="244" t="s">
        <v>1</v>
      </c>
      <c r="N121" s="245" t="s">
        <v>46</v>
      </c>
      <c r="O121" s="91"/>
      <c r="P121" s="246">
        <f>O121*H121</f>
        <v>0</v>
      </c>
      <c r="Q121" s="246">
        <v>0</v>
      </c>
      <c r="R121" s="246">
        <f>Q121*H121</f>
        <v>0</v>
      </c>
      <c r="S121" s="246">
        <v>0</v>
      </c>
      <c r="T121" s="247">
        <f>S121*H121</f>
        <v>0</v>
      </c>
      <c r="U121" s="38"/>
      <c r="V121" s="38"/>
      <c r="W121" s="38"/>
      <c r="X121" s="38"/>
      <c r="Y121" s="38"/>
      <c r="Z121" s="38"/>
      <c r="AA121" s="38"/>
      <c r="AB121" s="38"/>
      <c r="AC121" s="38"/>
      <c r="AD121" s="38"/>
      <c r="AE121" s="38"/>
      <c r="AR121" s="248" t="s">
        <v>165</v>
      </c>
      <c r="AT121" s="248" t="s">
        <v>161</v>
      </c>
      <c r="AU121" s="248" t="s">
        <v>89</v>
      </c>
      <c r="AY121" s="16" t="s">
        <v>159</v>
      </c>
      <c r="BE121" s="249">
        <f>IF(N121="základní",J121,0)</f>
        <v>0</v>
      </c>
      <c r="BF121" s="249">
        <f>IF(N121="snížená",J121,0)</f>
        <v>0</v>
      </c>
      <c r="BG121" s="249">
        <f>IF(N121="zákl. přenesená",J121,0)</f>
        <v>0</v>
      </c>
      <c r="BH121" s="249">
        <f>IF(N121="sníž. přenesená",J121,0)</f>
        <v>0</v>
      </c>
      <c r="BI121" s="249">
        <f>IF(N121="nulová",J121,0)</f>
        <v>0</v>
      </c>
      <c r="BJ121" s="16" t="s">
        <v>89</v>
      </c>
      <c r="BK121" s="249">
        <f>ROUND(I121*H121,2)</f>
        <v>0</v>
      </c>
      <c r="BL121" s="16" t="s">
        <v>165</v>
      </c>
      <c r="BM121" s="248" t="s">
        <v>1844</v>
      </c>
    </row>
    <row r="122" s="2" customFormat="1" ht="21.75" customHeight="1">
      <c r="A122" s="38"/>
      <c r="B122" s="39"/>
      <c r="C122" s="236" t="s">
        <v>21</v>
      </c>
      <c r="D122" s="236" t="s">
        <v>161</v>
      </c>
      <c r="E122" s="237" t="s">
        <v>1845</v>
      </c>
      <c r="F122" s="238" t="s">
        <v>1846</v>
      </c>
      <c r="G122" s="239" t="s">
        <v>164</v>
      </c>
      <c r="H122" s="240">
        <v>350</v>
      </c>
      <c r="I122" s="241"/>
      <c r="J122" s="242">
        <f>ROUND(I122*H122,2)</f>
        <v>0</v>
      </c>
      <c r="K122" s="243"/>
      <c r="L122" s="44"/>
      <c r="M122" s="244" t="s">
        <v>1</v>
      </c>
      <c r="N122" s="245" t="s">
        <v>46</v>
      </c>
      <c r="O122" s="91"/>
      <c r="P122" s="246">
        <f>O122*H122</f>
        <v>0</v>
      </c>
      <c r="Q122" s="246">
        <v>0</v>
      </c>
      <c r="R122" s="246">
        <f>Q122*H122</f>
        <v>0</v>
      </c>
      <c r="S122" s="246">
        <v>0</v>
      </c>
      <c r="T122" s="247">
        <f>S122*H122</f>
        <v>0</v>
      </c>
      <c r="U122" s="38"/>
      <c r="V122" s="38"/>
      <c r="W122" s="38"/>
      <c r="X122" s="38"/>
      <c r="Y122" s="38"/>
      <c r="Z122" s="38"/>
      <c r="AA122" s="38"/>
      <c r="AB122" s="38"/>
      <c r="AC122" s="38"/>
      <c r="AD122" s="38"/>
      <c r="AE122" s="38"/>
      <c r="AR122" s="248" t="s">
        <v>165</v>
      </c>
      <c r="AT122" s="248" t="s">
        <v>161</v>
      </c>
      <c r="AU122" s="248" t="s">
        <v>89</v>
      </c>
      <c r="AY122" s="16" t="s">
        <v>159</v>
      </c>
      <c r="BE122" s="249">
        <f>IF(N122="základní",J122,0)</f>
        <v>0</v>
      </c>
      <c r="BF122" s="249">
        <f>IF(N122="snížená",J122,0)</f>
        <v>0</v>
      </c>
      <c r="BG122" s="249">
        <f>IF(N122="zákl. přenesená",J122,0)</f>
        <v>0</v>
      </c>
      <c r="BH122" s="249">
        <f>IF(N122="sníž. přenesená",J122,0)</f>
        <v>0</v>
      </c>
      <c r="BI122" s="249">
        <f>IF(N122="nulová",J122,0)</f>
        <v>0</v>
      </c>
      <c r="BJ122" s="16" t="s">
        <v>89</v>
      </c>
      <c r="BK122" s="249">
        <f>ROUND(I122*H122,2)</f>
        <v>0</v>
      </c>
      <c r="BL122" s="16" t="s">
        <v>165</v>
      </c>
      <c r="BM122" s="248" t="s">
        <v>1847</v>
      </c>
    </row>
    <row r="123" s="2" customFormat="1" ht="16.5" customHeight="1">
      <c r="A123" s="38"/>
      <c r="B123" s="39"/>
      <c r="C123" s="236" t="s">
        <v>176</v>
      </c>
      <c r="D123" s="236" t="s">
        <v>161</v>
      </c>
      <c r="E123" s="237" t="s">
        <v>1848</v>
      </c>
      <c r="F123" s="238" t="s">
        <v>1849</v>
      </c>
      <c r="G123" s="239" t="s">
        <v>1850</v>
      </c>
      <c r="H123" s="240">
        <v>0.070000000000000007</v>
      </c>
      <c r="I123" s="241"/>
      <c r="J123" s="242">
        <f>ROUND(I123*H123,2)</f>
        <v>0</v>
      </c>
      <c r="K123" s="243"/>
      <c r="L123" s="44"/>
      <c r="M123" s="244" t="s">
        <v>1</v>
      </c>
      <c r="N123" s="245" t="s">
        <v>46</v>
      </c>
      <c r="O123" s="91"/>
      <c r="P123" s="246">
        <f>O123*H123</f>
        <v>0</v>
      </c>
      <c r="Q123" s="246">
        <v>0</v>
      </c>
      <c r="R123" s="246">
        <f>Q123*H123</f>
        <v>0</v>
      </c>
      <c r="S123" s="246">
        <v>0</v>
      </c>
      <c r="T123" s="247">
        <f>S123*H123</f>
        <v>0</v>
      </c>
      <c r="U123" s="38"/>
      <c r="V123" s="38"/>
      <c r="W123" s="38"/>
      <c r="X123" s="38"/>
      <c r="Y123" s="38"/>
      <c r="Z123" s="38"/>
      <c r="AA123" s="38"/>
      <c r="AB123" s="38"/>
      <c r="AC123" s="38"/>
      <c r="AD123" s="38"/>
      <c r="AE123" s="38"/>
      <c r="AR123" s="248" t="s">
        <v>165</v>
      </c>
      <c r="AT123" s="248" t="s">
        <v>161</v>
      </c>
      <c r="AU123" s="248" t="s">
        <v>89</v>
      </c>
      <c r="AY123" s="16" t="s">
        <v>159</v>
      </c>
      <c r="BE123" s="249">
        <f>IF(N123="základní",J123,0)</f>
        <v>0</v>
      </c>
      <c r="BF123" s="249">
        <f>IF(N123="snížená",J123,0)</f>
        <v>0</v>
      </c>
      <c r="BG123" s="249">
        <f>IF(N123="zákl. přenesená",J123,0)</f>
        <v>0</v>
      </c>
      <c r="BH123" s="249">
        <f>IF(N123="sníž. přenesená",J123,0)</f>
        <v>0</v>
      </c>
      <c r="BI123" s="249">
        <f>IF(N123="nulová",J123,0)</f>
        <v>0</v>
      </c>
      <c r="BJ123" s="16" t="s">
        <v>89</v>
      </c>
      <c r="BK123" s="249">
        <f>ROUND(I123*H123,2)</f>
        <v>0</v>
      </c>
      <c r="BL123" s="16" t="s">
        <v>165</v>
      </c>
      <c r="BM123" s="248" t="s">
        <v>1851</v>
      </c>
    </row>
    <row r="124" s="13" customFormat="1">
      <c r="A124" s="13"/>
      <c r="B124" s="254"/>
      <c r="C124" s="255"/>
      <c r="D124" s="250" t="s">
        <v>174</v>
      </c>
      <c r="E124" s="256" t="s">
        <v>1</v>
      </c>
      <c r="F124" s="257" t="s">
        <v>1852</v>
      </c>
      <c r="G124" s="255"/>
      <c r="H124" s="258">
        <v>0.070000000000000007</v>
      </c>
      <c r="I124" s="259"/>
      <c r="J124" s="255"/>
      <c r="K124" s="255"/>
      <c r="L124" s="260"/>
      <c r="M124" s="261"/>
      <c r="N124" s="262"/>
      <c r="O124" s="262"/>
      <c r="P124" s="262"/>
      <c r="Q124" s="262"/>
      <c r="R124" s="262"/>
      <c r="S124" s="262"/>
      <c r="T124" s="263"/>
      <c r="U124" s="13"/>
      <c r="V124" s="13"/>
      <c r="W124" s="13"/>
      <c r="X124" s="13"/>
      <c r="Y124" s="13"/>
      <c r="Z124" s="13"/>
      <c r="AA124" s="13"/>
      <c r="AB124" s="13"/>
      <c r="AC124" s="13"/>
      <c r="AD124" s="13"/>
      <c r="AE124" s="13"/>
      <c r="AT124" s="264" t="s">
        <v>174</v>
      </c>
      <c r="AU124" s="264" t="s">
        <v>89</v>
      </c>
      <c r="AV124" s="13" t="s">
        <v>21</v>
      </c>
      <c r="AW124" s="13" t="s">
        <v>38</v>
      </c>
      <c r="AX124" s="13" t="s">
        <v>81</v>
      </c>
      <c r="AY124" s="264" t="s">
        <v>159</v>
      </c>
    </row>
    <row r="125" s="14" customFormat="1">
      <c r="A125" s="14"/>
      <c r="B125" s="265"/>
      <c r="C125" s="266"/>
      <c r="D125" s="250" t="s">
        <v>174</v>
      </c>
      <c r="E125" s="267" t="s">
        <v>1</v>
      </c>
      <c r="F125" s="268" t="s">
        <v>197</v>
      </c>
      <c r="G125" s="266"/>
      <c r="H125" s="269">
        <v>0.070000000000000007</v>
      </c>
      <c r="I125" s="270"/>
      <c r="J125" s="266"/>
      <c r="K125" s="266"/>
      <c r="L125" s="271"/>
      <c r="M125" s="272"/>
      <c r="N125" s="273"/>
      <c r="O125" s="273"/>
      <c r="P125" s="273"/>
      <c r="Q125" s="273"/>
      <c r="R125" s="273"/>
      <c r="S125" s="273"/>
      <c r="T125" s="274"/>
      <c r="U125" s="14"/>
      <c r="V125" s="14"/>
      <c r="W125" s="14"/>
      <c r="X125" s="14"/>
      <c r="Y125" s="14"/>
      <c r="Z125" s="14"/>
      <c r="AA125" s="14"/>
      <c r="AB125" s="14"/>
      <c r="AC125" s="14"/>
      <c r="AD125" s="14"/>
      <c r="AE125" s="14"/>
      <c r="AT125" s="275" t="s">
        <v>174</v>
      </c>
      <c r="AU125" s="275" t="s">
        <v>89</v>
      </c>
      <c r="AV125" s="14" t="s">
        <v>165</v>
      </c>
      <c r="AW125" s="14" t="s">
        <v>38</v>
      </c>
      <c r="AX125" s="14" t="s">
        <v>89</v>
      </c>
      <c r="AY125" s="275" t="s">
        <v>159</v>
      </c>
    </row>
    <row r="126" s="2" customFormat="1" ht="16.5" customHeight="1">
      <c r="A126" s="38"/>
      <c r="B126" s="39"/>
      <c r="C126" s="236" t="s">
        <v>165</v>
      </c>
      <c r="D126" s="236" t="s">
        <v>161</v>
      </c>
      <c r="E126" s="237" t="s">
        <v>1853</v>
      </c>
      <c r="F126" s="238" t="s">
        <v>1854</v>
      </c>
      <c r="G126" s="239" t="s">
        <v>164</v>
      </c>
      <c r="H126" s="240">
        <v>350</v>
      </c>
      <c r="I126" s="241"/>
      <c r="J126" s="242">
        <f>ROUND(I126*H126,2)</f>
        <v>0</v>
      </c>
      <c r="K126" s="243"/>
      <c r="L126" s="44"/>
      <c r="M126" s="244" t="s">
        <v>1</v>
      </c>
      <c r="N126" s="245" t="s">
        <v>46</v>
      </c>
      <c r="O126" s="91"/>
      <c r="P126" s="246">
        <f>O126*H126</f>
        <v>0</v>
      </c>
      <c r="Q126" s="246">
        <v>0</v>
      </c>
      <c r="R126" s="246">
        <f>Q126*H126</f>
        <v>0</v>
      </c>
      <c r="S126" s="246">
        <v>0</v>
      </c>
      <c r="T126" s="247">
        <f>S126*H126</f>
        <v>0</v>
      </c>
      <c r="U126" s="38"/>
      <c r="V126" s="38"/>
      <c r="W126" s="38"/>
      <c r="X126" s="38"/>
      <c r="Y126" s="38"/>
      <c r="Z126" s="38"/>
      <c r="AA126" s="38"/>
      <c r="AB126" s="38"/>
      <c r="AC126" s="38"/>
      <c r="AD126" s="38"/>
      <c r="AE126" s="38"/>
      <c r="AR126" s="248" t="s">
        <v>165</v>
      </c>
      <c r="AT126" s="248" t="s">
        <v>161</v>
      </c>
      <c r="AU126" s="248" t="s">
        <v>89</v>
      </c>
      <c r="AY126" s="16" t="s">
        <v>159</v>
      </c>
      <c r="BE126" s="249">
        <f>IF(N126="základní",J126,0)</f>
        <v>0</v>
      </c>
      <c r="BF126" s="249">
        <f>IF(N126="snížená",J126,0)</f>
        <v>0</v>
      </c>
      <c r="BG126" s="249">
        <f>IF(N126="zákl. přenesená",J126,0)</f>
        <v>0</v>
      </c>
      <c r="BH126" s="249">
        <f>IF(N126="sníž. přenesená",J126,0)</f>
        <v>0</v>
      </c>
      <c r="BI126" s="249">
        <f>IF(N126="nulová",J126,0)</f>
        <v>0</v>
      </c>
      <c r="BJ126" s="16" t="s">
        <v>89</v>
      </c>
      <c r="BK126" s="249">
        <f>ROUND(I126*H126,2)</f>
        <v>0</v>
      </c>
      <c r="BL126" s="16" t="s">
        <v>165</v>
      </c>
      <c r="BM126" s="248" t="s">
        <v>1855</v>
      </c>
    </row>
    <row r="127" s="2" customFormat="1" ht="21.75" customHeight="1">
      <c r="A127" s="38"/>
      <c r="B127" s="39"/>
      <c r="C127" s="236" t="s">
        <v>186</v>
      </c>
      <c r="D127" s="236" t="s">
        <v>161</v>
      </c>
      <c r="E127" s="237" t="s">
        <v>1856</v>
      </c>
      <c r="F127" s="238" t="s">
        <v>1857</v>
      </c>
      <c r="G127" s="239" t="s">
        <v>164</v>
      </c>
      <c r="H127" s="240">
        <v>350</v>
      </c>
      <c r="I127" s="241"/>
      <c r="J127" s="242">
        <f>ROUND(I127*H127,2)</f>
        <v>0</v>
      </c>
      <c r="K127" s="243"/>
      <c r="L127" s="44"/>
      <c r="M127" s="244" t="s">
        <v>1</v>
      </c>
      <c r="N127" s="245" t="s">
        <v>46</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165</v>
      </c>
      <c r="AT127" s="248" t="s">
        <v>161</v>
      </c>
      <c r="AU127" s="248" t="s">
        <v>89</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165</v>
      </c>
      <c r="BM127" s="248" t="s">
        <v>1858</v>
      </c>
    </row>
    <row r="128" s="2" customFormat="1" ht="16.5" customHeight="1">
      <c r="A128" s="38"/>
      <c r="B128" s="39"/>
      <c r="C128" s="236" t="s">
        <v>191</v>
      </c>
      <c r="D128" s="236" t="s">
        <v>161</v>
      </c>
      <c r="E128" s="237" t="s">
        <v>1859</v>
      </c>
      <c r="F128" s="238" t="s">
        <v>1860</v>
      </c>
      <c r="G128" s="239" t="s">
        <v>206</v>
      </c>
      <c r="H128" s="240">
        <v>35</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165</v>
      </c>
      <c r="AT128" s="248" t="s">
        <v>161</v>
      </c>
      <c r="AU128" s="248" t="s">
        <v>89</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1861</v>
      </c>
    </row>
    <row r="129" s="2" customFormat="1">
      <c r="A129" s="38"/>
      <c r="B129" s="39"/>
      <c r="C129" s="40"/>
      <c r="D129" s="250" t="s">
        <v>167</v>
      </c>
      <c r="E129" s="40"/>
      <c r="F129" s="251" t="s">
        <v>1862</v>
      </c>
      <c r="G129" s="40"/>
      <c r="H129" s="40"/>
      <c r="I129" s="144"/>
      <c r="J129" s="40"/>
      <c r="K129" s="40"/>
      <c r="L129" s="44"/>
      <c r="M129" s="252"/>
      <c r="N129" s="253"/>
      <c r="O129" s="91"/>
      <c r="P129" s="91"/>
      <c r="Q129" s="91"/>
      <c r="R129" s="91"/>
      <c r="S129" s="91"/>
      <c r="T129" s="92"/>
      <c r="U129" s="38"/>
      <c r="V129" s="38"/>
      <c r="W129" s="38"/>
      <c r="X129" s="38"/>
      <c r="Y129" s="38"/>
      <c r="Z129" s="38"/>
      <c r="AA129" s="38"/>
      <c r="AB129" s="38"/>
      <c r="AC129" s="38"/>
      <c r="AD129" s="38"/>
      <c r="AE129" s="38"/>
      <c r="AT129" s="16" t="s">
        <v>167</v>
      </c>
      <c r="AU129" s="16" t="s">
        <v>89</v>
      </c>
    </row>
    <row r="130" s="13" customFormat="1">
      <c r="A130" s="13"/>
      <c r="B130" s="254"/>
      <c r="C130" s="255"/>
      <c r="D130" s="250" t="s">
        <v>174</v>
      </c>
      <c r="E130" s="256" t="s">
        <v>1</v>
      </c>
      <c r="F130" s="257" t="s">
        <v>1863</v>
      </c>
      <c r="G130" s="255"/>
      <c r="H130" s="258">
        <v>35</v>
      </c>
      <c r="I130" s="259"/>
      <c r="J130" s="255"/>
      <c r="K130" s="255"/>
      <c r="L130" s="260"/>
      <c r="M130" s="261"/>
      <c r="N130" s="262"/>
      <c r="O130" s="262"/>
      <c r="P130" s="262"/>
      <c r="Q130" s="262"/>
      <c r="R130" s="262"/>
      <c r="S130" s="262"/>
      <c r="T130" s="263"/>
      <c r="U130" s="13"/>
      <c r="V130" s="13"/>
      <c r="W130" s="13"/>
      <c r="X130" s="13"/>
      <c r="Y130" s="13"/>
      <c r="Z130" s="13"/>
      <c r="AA130" s="13"/>
      <c r="AB130" s="13"/>
      <c r="AC130" s="13"/>
      <c r="AD130" s="13"/>
      <c r="AE130" s="13"/>
      <c r="AT130" s="264" t="s">
        <v>174</v>
      </c>
      <c r="AU130" s="264" t="s">
        <v>89</v>
      </c>
      <c r="AV130" s="13" t="s">
        <v>21</v>
      </c>
      <c r="AW130" s="13" t="s">
        <v>38</v>
      </c>
      <c r="AX130" s="13" t="s">
        <v>89</v>
      </c>
      <c r="AY130" s="264" t="s">
        <v>159</v>
      </c>
    </row>
    <row r="131" s="2" customFormat="1" ht="16.5" customHeight="1">
      <c r="A131" s="38"/>
      <c r="B131" s="39"/>
      <c r="C131" s="236" t="s">
        <v>198</v>
      </c>
      <c r="D131" s="236" t="s">
        <v>161</v>
      </c>
      <c r="E131" s="237" t="s">
        <v>1864</v>
      </c>
      <c r="F131" s="238" t="s">
        <v>1865</v>
      </c>
      <c r="G131" s="239" t="s">
        <v>164</v>
      </c>
      <c r="H131" s="240">
        <v>350</v>
      </c>
      <c r="I131" s="241"/>
      <c r="J131" s="242">
        <f>ROUND(I131*H131,2)</f>
        <v>0</v>
      </c>
      <c r="K131" s="243"/>
      <c r="L131" s="44"/>
      <c r="M131" s="244" t="s">
        <v>1</v>
      </c>
      <c r="N131" s="245" t="s">
        <v>46</v>
      </c>
      <c r="O131" s="91"/>
      <c r="P131" s="246">
        <f>O131*H131</f>
        <v>0</v>
      </c>
      <c r="Q131" s="246">
        <v>0</v>
      </c>
      <c r="R131" s="246">
        <f>Q131*H131</f>
        <v>0</v>
      </c>
      <c r="S131" s="246">
        <v>0</v>
      </c>
      <c r="T131" s="247">
        <f>S131*H131</f>
        <v>0</v>
      </c>
      <c r="U131" s="38"/>
      <c r="V131" s="38"/>
      <c r="W131" s="38"/>
      <c r="X131" s="38"/>
      <c r="Y131" s="38"/>
      <c r="Z131" s="38"/>
      <c r="AA131" s="38"/>
      <c r="AB131" s="38"/>
      <c r="AC131" s="38"/>
      <c r="AD131" s="38"/>
      <c r="AE131" s="38"/>
      <c r="AR131" s="248" t="s">
        <v>165</v>
      </c>
      <c r="AT131" s="248" t="s">
        <v>161</v>
      </c>
      <c r="AU131" s="248" t="s">
        <v>89</v>
      </c>
      <c r="AY131" s="16" t="s">
        <v>159</v>
      </c>
      <c r="BE131" s="249">
        <f>IF(N131="základní",J131,0)</f>
        <v>0</v>
      </c>
      <c r="BF131" s="249">
        <f>IF(N131="snížená",J131,0)</f>
        <v>0</v>
      </c>
      <c r="BG131" s="249">
        <f>IF(N131="zákl. přenesená",J131,0)</f>
        <v>0</v>
      </c>
      <c r="BH131" s="249">
        <f>IF(N131="sníž. přenesená",J131,0)</f>
        <v>0</v>
      </c>
      <c r="BI131" s="249">
        <f>IF(N131="nulová",J131,0)</f>
        <v>0</v>
      </c>
      <c r="BJ131" s="16" t="s">
        <v>89</v>
      </c>
      <c r="BK131" s="249">
        <f>ROUND(I131*H131,2)</f>
        <v>0</v>
      </c>
      <c r="BL131" s="16" t="s">
        <v>165</v>
      </c>
      <c r="BM131" s="248" t="s">
        <v>1866</v>
      </c>
    </row>
    <row r="132" s="2" customFormat="1" ht="21.75" customHeight="1">
      <c r="A132" s="38"/>
      <c r="B132" s="39"/>
      <c r="C132" s="236" t="s">
        <v>203</v>
      </c>
      <c r="D132" s="236" t="s">
        <v>161</v>
      </c>
      <c r="E132" s="237" t="s">
        <v>1867</v>
      </c>
      <c r="F132" s="238" t="s">
        <v>1868</v>
      </c>
      <c r="G132" s="239" t="s">
        <v>171</v>
      </c>
      <c r="H132" s="240">
        <v>0.010999999999999999</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89</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1869</v>
      </c>
    </row>
    <row r="133" s="2" customFormat="1">
      <c r="A133" s="38"/>
      <c r="B133" s="39"/>
      <c r="C133" s="40"/>
      <c r="D133" s="250" t="s">
        <v>167</v>
      </c>
      <c r="E133" s="40"/>
      <c r="F133" s="251" t="s">
        <v>1870</v>
      </c>
      <c r="G133" s="40"/>
      <c r="H133" s="40"/>
      <c r="I133" s="144"/>
      <c r="J133" s="40"/>
      <c r="K133" s="40"/>
      <c r="L133" s="44"/>
      <c r="M133" s="252"/>
      <c r="N133" s="253"/>
      <c r="O133" s="91"/>
      <c r="P133" s="91"/>
      <c r="Q133" s="91"/>
      <c r="R133" s="91"/>
      <c r="S133" s="91"/>
      <c r="T133" s="92"/>
      <c r="U133" s="38"/>
      <c r="V133" s="38"/>
      <c r="W133" s="38"/>
      <c r="X133" s="38"/>
      <c r="Y133" s="38"/>
      <c r="Z133" s="38"/>
      <c r="AA133" s="38"/>
      <c r="AB133" s="38"/>
      <c r="AC133" s="38"/>
      <c r="AD133" s="38"/>
      <c r="AE133" s="38"/>
      <c r="AT133" s="16" t="s">
        <v>167</v>
      </c>
      <c r="AU133" s="16" t="s">
        <v>89</v>
      </c>
    </row>
    <row r="134" s="13" customFormat="1">
      <c r="A134" s="13"/>
      <c r="B134" s="254"/>
      <c r="C134" s="255"/>
      <c r="D134" s="250" t="s">
        <v>174</v>
      </c>
      <c r="E134" s="256" t="s">
        <v>1</v>
      </c>
      <c r="F134" s="257" t="s">
        <v>1871</v>
      </c>
      <c r="G134" s="255"/>
      <c r="H134" s="258">
        <v>0.010999999999999999</v>
      </c>
      <c r="I134" s="259"/>
      <c r="J134" s="255"/>
      <c r="K134" s="255"/>
      <c r="L134" s="260"/>
      <c r="M134" s="261"/>
      <c r="N134" s="262"/>
      <c r="O134" s="262"/>
      <c r="P134" s="262"/>
      <c r="Q134" s="262"/>
      <c r="R134" s="262"/>
      <c r="S134" s="262"/>
      <c r="T134" s="263"/>
      <c r="U134" s="13"/>
      <c r="V134" s="13"/>
      <c r="W134" s="13"/>
      <c r="X134" s="13"/>
      <c r="Y134" s="13"/>
      <c r="Z134" s="13"/>
      <c r="AA134" s="13"/>
      <c r="AB134" s="13"/>
      <c r="AC134" s="13"/>
      <c r="AD134" s="13"/>
      <c r="AE134" s="13"/>
      <c r="AT134" s="264" t="s">
        <v>174</v>
      </c>
      <c r="AU134" s="264" t="s">
        <v>89</v>
      </c>
      <c r="AV134" s="13" t="s">
        <v>21</v>
      </c>
      <c r="AW134" s="13" t="s">
        <v>38</v>
      </c>
      <c r="AX134" s="13" t="s">
        <v>81</v>
      </c>
      <c r="AY134" s="264" t="s">
        <v>159</v>
      </c>
    </row>
    <row r="135" s="14" customFormat="1">
      <c r="A135" s="14"/>
      <c r="B135" s="265"/>
      <c r="C135" s="266"/>
      <c r="D135" s="250" t="s">
        <v>174</v>
      </c>
      <c r="E135" s="267" t="s">
        <v>1</v>
      </c>
      <c r="F135" s="268" t="s">
        <v>197</v>
      </c>
      <c r="G135" s="266"/>
      <c r="H135" s="269">
        <v>0.010999999999999999</v>
      </c>
      <c r="I135" s="270"/>
      <c r="J135" s="266"/>
      <c r="K135" s="266"/>
      <c r="L135" s="271"/>
      <c r="M135" s="272"/>
      <c r="N135" s="273"/>
      <c r="O135" s="273"/>
      <c r="P135" s="273"/>
      <c r="Q135" s="273"/>
      <c r="R135" s="273"/>
      <c r="S135" s="273"/>
      <c r="T135" s="274"/>
      <c r="U135" s="14"/>
      <c r="V135" s="14"/>
      <c r="W135" s="14"/>
      <c r="X135" s="14"/>
      <c r="Y135" s="14"/>
      <c r="Z135" s="14"/>
      <c r="AA135" s="14"/>
      <c r="AB135" s="14"/>
      <c r="AC135" s="14"/>
      <c r="AD135" s="14"/>
      <c r="AE135" s="14"/>
      <c r="AT135" s="275" t="s">
        <v>174</v>
      </c>
      <c r="AU135" s="275" t="s">
        <v>89</v>
      </c>
      <c r="AV135" s="14" t="s">
        <v>165</v>
      </c>
      <c r="AW135" s="14" t="s">
        <v>38</v>
      </c>
      <c r="AX135" s="14" t="s">
        <v>89</v>
      </c>
      <c r="AY135" s="275" t="s">
        <v>159</v>
      </c>
    </row>
    <row r="136" s="2" customFormat="1" ht="16.5" customHeight="1">
      <c r="A136" s="38"/>
      <c r="B136" s="39"/>
      <c r="C136" s="276" t="s">
        <v>209</v>
      </c>
      <c r="D136" s="276" t="s">
        <v>289</v>
      </c>
      <c r="E136" s="277" t="s">
        <v>1872</v>
      </c>
      <c r="F136" s="278" t="s">
        <v>1873</v>
      </c>
      <c r="G136" s="279" t="s">
        <v>314</v>
      </c>
      <c r="H136" s="280">
        <v>10.5</v>
      </c>
      <c r="I136" s="281"/>
      <c r="J136" s="282">
        <f>ROUND(I136*H136,2)</f>
        <v>0</v>
      </c>
      <c r="K136" s="283"/>
      <c r="L136" s="284"/>
      <c r="M136" s="285" t="s">
        <v>1</v>
      </c>
      <c r="N136" s="286" t="s">
        <v>46</v>
      </c>
      <c r="O136" s="91"/>
      <c r="P136" s="246">
        <f>O136*H136</f>
        <v>0</v>
      </c>
      <c r="Q136" s="246">
        <v>0.001</v>
      </c>
      <c r="R136" s="246">
        <f>Q136*H136</f>
        <v>0.010500000000000001</v>
      </c>
      <c r="S136" s="246">
        <v>0</v>
      </c>
      <c r="T136" s="247">
        <f>S136*H136</f>
        <v>0</v>
      </c>
      <c r="U136" s="38"/>
      <c r="V136" s="38"/>
      <c r="W136" s="38"/>
      <c r="X136" s="38"/>
      <c r="Y136" s="38"/>
      <c r="Z136" s="38"/>
      <c r="AA136" s="38"/>
      <c r="AB136" s="38"/>
      <c r="AC136" s="38"/>
      <c r="AD136" s="38"/>
      <c r="AE136" s="38"/>
      <c r="AR136" s="248" t="s">
        <v>203</v>
      </c>
      <c r="AT136" s="248" t="s">
        <v>289</v>
      </c>
      <c r="AU136" s="248" t="s">
        <v>89</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1874</v>
      </c>
    </row>
    <row r="137" s="2" customFormat="1">
      <c r="A137" s="38"/>
      <c r="B137" s="39"/>
      <c r="C137" s="40"/>
      <c r="D137" s="250" t="s">
        <v>167</v>
      </c>
      <c r="E137" s="40"/>
      <c r="F137" s="251" t="s">
        <v>1875</v>
      </c>
      <c r="G137" s="40"/>
      <c r="H137" s="40"/>
      <c r="I137" s="144"/>
      <c r="J137" s="40"/>
      <c r="K137" s="40"/>
      <c r="L137" s="44"/>
      <c r="M137" s="252"/>
      <c r="N137" s="253"/>
      <c r="O137" s="91"/>
      <c r="P137" s="91"/>
      <c r="Q137" s="91"/>
      <c r="R137" s="91"/>
      <c r="S137" s="91"/>
      <c r="T137" s="92"/>
      <c r="U137" s="38"/>
      <c r="V137" s="38"/>
      <c r="W137" s="38"/>
      <c r="X137" s="38"/>
      <c r="Y137" s="38"/>
      <c r="Z137" s="38"/>
      <c r="AA137" s="38"/>
      <c r="AB137" s="38"/>
      <c r="AC137" s="38"/>
      <c r="AD137" s="38"/>
      <c r="AE137" s="38"/>
      <c r="AT137" s="16" t="s">
        <v>167</v>
      </c>
      <c r="AU137" s="16" t="s">
        <v>89</v>
      </c>
    </row>
    <row r="138" s="13" customFormat="1">
      <c r="A138" s="13"/>
      <c r="B138" s="254"/>
      <c r="C138" s="255"/>
      <c r="D138" s="250" t="s">
        <v>174</v>
      </c>
      <c r="E138" s="256" t="s">
        <v>1</v>
      </c>
      <c r="F138" s="257" t="s">
        <v>1876</v>
      </c>
      <c r="G138" s="255"/>
      <c r="H138" s="258">
        <v>10.5</v>
      </c>
      <c r="I138" s="259"/>
      <c r="J138" s="255"/>
      <c r="K138" s="255"/>
      <c r="L138" s="260"/>
      <c r="M138" s="261"/>
      <c r="N138" s="262"/>
      <c r="O138" s="262"/>
      <c r="P138" s="262"/>
      <c r="Q138" s="262"/>
      <c r="R138" s="262"/>
      <c r="S138" s="262"/>
      <c r="T138" s="263"/>
      <c r="U138" s="13"/>
      <c r="V138" s="13"/>
      <c r="W138" s="13"/>
      <c r="X138" s="13"/>
      <c r="Y138" s="13"/>
      <c r="Z138" s="13"/>
      <c r="AA138" s="13"/>
      <c r="AB138" s="13"/>
      <c r="AC138" s="13"/>
      <c r="AD138" s="13"/>
      <c r="AE138" s="13"/>
      <c r="AT138" s="264" t="s">
        <v>174</v>
      </c>
      <c r="AU138" s="264" t="s">
        <v>89</v>
      </c>
      <c r="AV138" s="13" t="s">
        <v>21</v>
      </c>
      <c r="AW138" s="13" t="s">
        <v>38</v>
      </c>
      <c r="AX138" s="13" t="s">
        <v>81</v>
      </c>
      <c r="AY138" s="264" t="s">
        <v>159</v>
      </c>
    </row>
    <row r="139" s="14" customFormat="1">
      <c r="A139" s="14"/>
      <c r="B139" s="265"/>
      <c r="C139" s="266"/>
      <c r="D139" s="250" t="s">
        <v>174</v>
      </c>
      <c r="E139" s="267" t="s">
        <v>1</v>
      </c>
      <c r="F139" s="268" t="s">
        <v>197</v>
      </c>
      <c r="G139" s="266"/>
      <c r="H139" s="269">
        <v>10.5</v>
      </c>
      <c r="I139" s="270"/>
      <c r="J139" s="266"/>
      <c r="K139" s="266"/>
      <c r="L139" s="271"/>
      <c r="M139" s="272"/>
      <c r="N139" s="273"/>
      <c r="O139" s="273"/>
      <c r="P139" s="273"/>
      <c r="Q139" s="273"/>
      <c r="R139" s="273"/>
      <c r="S139" s="273"/>
      <c r="T139" s="274"/>
      <c r="U139" s="14"/>
      <c r="V139" s="14"/>
      <c r="W139" s="14"/>
      <c r="X139" s="14"/>
      <c r="Y139" s="14"/>
      <c r="Z139" s="14"/>
      <c r="AA139" s="14"/>
      <c r="AB139" s="14"/>
      <c r="AC139" s="14"/>
      <c r="AD139" s="14"/>
      <c r="AE139" s="14"/>
      <c r="AT139" s="275" t="s">
        <v>174</v>
      </c>
      <c r="AU139" s="275" t="s">
        <v>89</v>
      </c>
      <c r="AV139" s="14" t="s">
        <v>165</v>
      </c>
      <c r="AW139" s="14" t="s">
        <v>38</v>
      </c>
      <c r="AX139" s="14" t="s">
        <v>89</v>
      </c>
      <c r="AY139" s="275" t="s">
        <v>159</v>
      </c>
    </row>
    <row r="140" s="2" customFormat="1" ht="16.5" customHeight="1">
      <c r="A140" s="38"/>
      <c r="B140" s="39"/>
      <c r="C140" s="236" t="s">
        <v>175</v>
      </c>
      <c r="D140" s="236" t="s">
        <v>161</v>
      </c>
      <c r="E140" s="237" t="s">
        <v>1877</v>
      </c>
      <c r="F140" s="238" t="s">
        <v>1878</v>
      </c>
      <c r="G140" s="239" t="s">
        <v>164</v>
      </c>
      <c r="H140" s="240">
        <v>350</v>
      </c>
      <c r="I140" s="241"/>
      <c r="J140" s="242">
        <f>ROUND(I140*H140,2)</f>
        <v>0</v>
      </c>
      <c r="K140" s="243"/>
      <c r="L140" s="44"/>
      <c r="M140" s="244" t="s">
        <v>1</v>
      </c>
      <c r="N140" s="245" t="s">
        <v>46</v>
      </c>
      <c r="O140" s="91"/>
      <c r="P140" s="246">
        <f>O140*H140</f>
        <v>0</v>
      </c>
      <c r="Q140" s="246">
        <v>0</v>
      </c>
      <c r="R140" s="246">
        <f>Q140*H140</f>
        <v>0</v>
      </c>
      <c r="S140" s="246">
        <v>0</v>
      </c>
      <c r="T140" s="247">
        <f>S140*H140</f>
        <v>0</v>
      </c>
      <c r="U140" s="38"/>
      <c r="V140" s="38"/>
      <c r="W140" s="38"/>
      <c r="X140" s="38"/>
      <c r="Y140" s="38"/>
      <c r="Z140" s="38"/>
      <c r="AA140" s="38"/>
      <c r="AB140" s="38"/>
      <c r="AC140" s="38"/>
      <c r="AD140" s="38"/>
      <c r="AE140" s="38"/>
      <c r="AR140" s="248" t="s">
        <v>165</v>
      </c>
      <c r="AT140" s="248" t="s">
        <v>161</v>
      </c>
      <c r="AU140" s="248" t="s">
        <v>89</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165</v>
      </c>
      <c r="BM140" s="248" t="s">
        <v>1879</v>
      </c>
    </row>
    <row r="141" s="2" customFormat="1" ht="16.5" customHeight="1">
      <c r="A141" s="38"/>
      <c r="B141" s="39"/>
      <c r="C141" s="236" t="s">
        <v>222</v>
      </c>
      <c r="D141" s="236" t="s">
        <v>161</v>
      </c>
      <c r="E141" s="237" t="s">
        <v>1880</v>
      </c>
      <c r="F141" s="238" t="s">
        <v>1881</v>
      </c>
      <c r="G141" s="239" t="s">
        <v>164</v>
      </c>
      <c r="H141" s="240">
        <v>350</v>
      </c>
      <c r="I141" s="241"/>
      <c r="J141" s="242">
        <f>ROUND(I141*H141,2)</f>
        <v>0</v>
      </c>
      <c r="K141" s="243"/>
      <c r="L141" s="44"/>
      <c r="M141" s="244" t="s">
        <v>1</v>
      </c>
      <c r="N141" s="245" t="s">
        <v>46</v>
      </c>
      <c r="O141" s="91"/>
      <c r="P141" s="246">
        <f>O141*H141</f>
        <v>0</v>
      </c>
      <c r="Q141" s="246">
        <v>0</v>
      </c>
      <c r="R141" s="246">
        <f>Q141*H141</f>
        <v>0</v>
      </c>
      <c r="S141" s="246">
        <v>0</v>
      </c>
      <c r="T141" s="247">
        <f>S141*H141</f>
        <v>0</v>
      </c>
      <c r="U141" s="38"/>
      <c r="V141" s="38"/>
      <c r="W141" s="38"/>
      <c r="X141" s="38"/>
      <c r="Y141" s="38"/>
      <c r="Z141" s="38"/>
      <c r="AA141" s="38"/>
      <c r="AB141" s="38"/>
      <c r="AC141" s="38"/>
      <c r="AD141" s="38"/>
      <c r="AE141" s="38"/>
      <c r="AR141" s="248" t="s">
        <v>165</v>
      </c>
      <c r="AT141" s="248" t="s">
        <v>161</v>
      </c>
      <c r="AU141" s="248" t="s">
        <v>89</v>
      </c>
      <c r="AY141" s="16" t="s">
        <v>159</v>
      </c>
      <c r="BE141" s="249">
        <f>IF(N141="základní",J141,0)</f>
        <v>0</v>
      </c>
      <c r="BF141" s="249">
        <f>IF(N141="snížená",J141,0)</f>
        <v>0</v>
      </c>
      <c r="BG141" s="249">
        <f>IF(N141="zákl. přenesená",J141,0)</f>
        <v>0</v>
      </c>
      <c r="BH141" s="249">
        <f>IF(N141="sníž. přenesená",J141,0)</f>
        <v>0</v>
      </c>
      <c r="BI141" s="249">
        <f>IF(N141="nulová",J141,0)</f>
        <v>0</v>
      </c>
      <c r="BJ141" s="16" t="s">
        <v>89</v>
      </c>
      <c r="BK141" s="249">
        <f>ROUND(I141*H141,2)</f>
        <v>0</v>
      </c>
      <c r="BL141" s="16" t="s">
        <v>165</v>
      </c>
      <c r="BM141" s="248" t="s">
        <v>1882</v>
      </c>
    </row>
    <row r="142" s="2" customFormat="1">
      <c r="A142" s="38"/>
      <c r="B142" s="39"/>
      <c r="C142" s="40"/>
      <c r="D142" s="250" t="s">
        <v>167</v>
      </c>
      <c r="E142" s="40"/>
      <c r="F142" s="251" t="s">
        <v>1883</v>
      </c>
      <c r="G142" s="40"/>
      <c r="H142" s="40"/>
      <c r="I142" s="144"/>
      <c r="J142" s="40"/>
      <c r="K142" s="40"/>
      <c r="L142" s="44"/>
      <c r="M142" s="252"/>
      <c r="N142" s="253"/>
      <c r="O142" s="91"/>
      <c r="P142" s="91"/>
      <c r="Q142" s="91"/>
      <c r="R142" s="91"/>
      <c r="S142" s="91"/>
      <c r="T142" s="92"/>
      <c r="U142" s="38"/>
      <c r="V142" s="38"/>
      <c r="W142" s="38"/>
      <c r="X142" s="38"/>
      <c r="Y142" s="38"/>
      <c r="Z142" s="38"/>
      <c r="AA142" s="38"/>
      <c r="AB142" s="38"/>
      <c r="AC142" s="38"/>
      <c r="AD142" s="38"/>
      <c r="AE142" s="38"/>
      <c r="AT142" s="16" t="s">
        <v>167</v>
      </c>
      <c r="AU142" s="16" t="s">
        <v>89</v>
      </c>
    </row>
    <row r="143" s="2" customFormat="1" ht="21.75" customHeight="1">
      <c r="A143" s="38"/>
      <c r="B143" s="39"/>
      <c r="C143" s="236" t="s">
        <v>227</v>
      </c>
      <c r="D143" s="236" t="s">
        <v>161</v>
      </c>
      <c r="E143" s="237" t="s">
        <v>1884</v>
      </c>
      <c r="F143" s="238" t="s">
        <v>1885</v>
      </c>
      <c r="G143" s="239" t="s">
        <v>179</v>
      </c>
      <c r="H143" s="240">
        <v>1458</v>
      </c>
      <c r="I143" s="241"/>
      <c r="J143" s="242">
        <f>ROUND(I143*H143,2)</f>
        <v>0</v>
      </c>
      <c r="K143" s="243"/>
      <c r="L143" s="44"/>
      <c r="M143" s="244" t="s">
        <v>1</v>
      </c>
      <c r="N143" s="245" t="s">
        <v>46</v>
      </c>
      <c r="O143" s="91"/>
      <c r="P143" s="246">
        <f>O143*H143</f>
        <v>0</v>
      </c>
      <c r="Q143" s="246">
        <v>0</v>
      </c>
      <c r="R143" s="246">
        <f>Q143*H143</f>
        <v>0</v>
      </c>
      <c r="S143" s="246">
        <v>0</v>
      </c>
      <c r="T143" s="247">
        <f>S143*H143</f>
        <v>0</v>
      </c>
      <c r="U143" s="38"/>
      <c r="V143" s="38"/>
      <c r="W143" s="38"/>
      <c r="X143" s="38"/>
      <c r="Y143" s="38"/>
      <c r="Z143" s="38"/>
      <c r="AA143" s="38"/>
      <c r="AB143" s="38"/>
      <c r="AC143" s="38"/>
      <c r="AD143" s="38"/>
      <c r="AE143" s="38"/>
      <c r="AR143" s="248" t="s">
        <v>165</v>
      </c>
      <c r="AT143" s="248" t="s">
        <v>161</v>
      </c>
      <c r="AU143" s="248" t="s">
        <v>89</v>
      </c>
      <c r="AY143" s="16" t="s">
        <v>159</v>
      </c>
      <c r="BE143" s="249">
        <f>IF(N143="základní",J143,0)</f>
        <v>0</v>
      </c>
      <c r="BF143" s="249">
        <f>IF(N143="snížená",J143,0)</f>
        <v>0</v>
      </c>
      <c r="BG143" s="249">
        <f>IF(N143="zákl. přenesená",J143,0)</f>
        <v>0</v>
      </c>
      <c r="BH143" s="249">
        <f>IF(N143="sníž. přenesená",J143,0)</f>
        <v>0</v>
      </c>
      <c r="BI143" s="249">
        <f>IF(N143="nulová",J143,0)</f>
        <v>0</v>
      </c>
      <c r="BJ143" s="16" t="s">
        <v>89</v>
      </c>
      <c r="BK143" s="249">
        <f>ROUND(I143*H143,2)</f>
        <v>0</v>
      </c>
      <c r="BL143" s="16" t="s">
        <v>165</v>
      </c>
      <c r="BM143" s="248" t="s">
        <v>1886</v>
      </c>
    </row>
    <row r="144" s="13" customFormat="1">
      <c r="A144" s="13"/>
      <c r="B144" s="254"/>
      <c r="C144" s="255"/>
      <c r="D144" s="250" t="s">
        <v>174</v>
      </c>
      <c r="E144" s="256" t="s">
        <v>1</v>
      </c>
      <c r="F144" s="257" t="s">
        <v>1887</v>
      </c>
      <c r="G144" s="255"/>
      <c r="H144" s="258">
        <v>1458</v>
      </c>
      <c r="I144" s="259"/>
      <c r="J144" s="255"/>
      <c r="K144" s="255"/>
      <c r="L144" s="260"/>
      <c r="M144" s="261"/>
      <c r="N144" s="262"/>
      <c r="O144" s="262"/>
      <c r="P144" s="262"/>
      <c r="Q144" s="262"/>
      <c r="R144" s="262"/>
      <c r="S144" s="262"/>
      <c r="T144" s="263"/>
      <c r="U144" s="13"/>
      <c r="V144" s="13"/>
      <c r="W144" s="13"/>
      <c r="X144" s="13"/>
      <c r="Y144" s="13"/>
      <c r="Z144" s="13"/>
      <c r="AA144" s="13"/>
      <c r="AB144" s="13"/>
      <c r="AC144" s="13"/>
      <c r="AD144" s="13"/>
      <c r="AE144" s="13"/>
      <c r="AT144" s="264" t="s">
        <v>174</v>
      </c>
      <c r="AU144" s="264" t="s">
        <v>89</v>
      </c>
      <c r="AV144" s="13" t="s">
        <v>21</v>
      </c>
      <c r="AW144" s="13" t="s">
        <v>38</v>
      </c>
      <c r="AX144" s="13" t="s">
        <v>81</v>
      </c>
      <c r="AY144" s="264" t="s">
        <v>159</v>
      </c>
    </row>
    <row r="145" s="14" customFormat="1">
      <c r="A145" s="14"/>
      <c r="B145" s="265"/>
      <c r="C145" s="266"/>
      <c r="D145" s="250" t="s">
        <v>174</v>
      </c>
      <c r="E145" s="267" t="s">
        <v>1</v>
      </c>
      <c r="F145" s="268" t="s">
        <v>197</v>
      </c>
      <c r="G145" s="266"/>
      <c r="H145" s="269">
        <v>1458</v>
      </c>
      <c r="I145" s="270"/>
      <c r="J145" s="266"/>
      <c r="K145" s="266"/>
      <c r="L145" s="271"/>
      <c r="M145" s="272"/>
      <c r="N145" s="273"/>
      <c r="O145" s="273"/>
      <c r="P145" s="273"/>
      <c r="Q145" s="273"/>
      <c r="R145" s="273"/>
      <c r="S145" s="273"/>
      <c r="T145" s="274"/>
      <c r="U145" s="14"/>
      <c r="V145" s="14"/>
      <c r="W145" s="14"/>
      <c r="X145" s="14"/>
      <c r="Y145" s="14"/>
      <c r="Z145" s="14"/>
      <c r="AA145" s="14"/>
      <c r="AB145" s="14"/>
      <c r="AC145" s="14"/>
      <c r="AD145" s="14"/>
      <c r="AE145" s="14"/>
      <c r="AT145" s="275" t="s">
        <v>174</v>
      </c>
      <c r="AU145" s="275" t="s">
        <v>89</v>
      </c>
      <c r="AV145" s="14" t="s">
        <v>165</v>
      </c>
      <c r="AW145" s="14" t="s">
        <v>38</v>
      </c>
      <c r="AX145" s="14" t="s">
        <v>89</v>
      </c>
      <c r="AY145" s="275" t="s">
        <v>159</v>
      </c>
    </row>
    <row r="146" s="2" customFormat="1" ht="21.75" customHeight="1">
      <c r="A146" s="38"/>
      <c r="B146" s="39"/>
      <c r="C146" s="236" t="s">
        <v>233</v>
      </c>
      <c r="D146" s="236" t="s">
        <v>161</v>
      </c>
      <c r="E146" s="237" t="s">
        <v>1888</v>
      </c>
      <c r="F146" s="238" t="s">
        <v>1889</v>
      </c>
      <c r="G146" s="239" t="s">
        <v>179</v>
      </c>
      <c r="H146" s="240">
        <v>93</v>
      </c>
      <c r="I146" s="241"/>
      <c r="J146" s="242">
        <f>ROUND(I146*H146,2)</f>
        <v>0</v>
      </c>
      <c r="K146" s="243"/>
      <c r="L146" s="44"/>
      <c r="M146" s="244" t="s">
        <v>1</v>
      </c>
      <c r="N146" s="245" t="s">
        <v>46</v>
      </c>
      <c r="O146" s="91"/>
      <c r="P146" s="246">
        <f>O146*H146</f>
        <v>0</v>
      </c>
      <c r="Q146" s="246">
        <v>0</v>
      </c>
      <c r="R146" s="246">
        <f>Q146*H146</f>
        <v>0</v>
      </c>
      <c r="S146" s="246">
        <v>0</v>
      </c>
      <c r="T146" s="247">
        <f>S146*H146</f>
        <v>0</v>
      </c>
      <c r="U146" s="38"/>
      <c r="V146" s="38"/>
      <c r="W146" s="38"/>
      <c r="X146" s="38"/>
      <c r="Y146" s="38"/>
      <c r="Z146" s="38"/>
      <c r="AA146" s="38"/>
      <c r="AB146" s="38"/>
      <c r="AC146" s="38"/>
      <c r="AD146" s="38"/>
      <c r="AE146" s="38"/>
      <c r="AR146" s="248" t="s">
        <v>165</v>
      </c>
      <c r="AT146" s="248" t="s">
        <v>161</v>
      </c>
      <c r="AU146" s="248" t="s">
        <v>89</v>
      </c>
      <c r="AY146" s="16" t="s">
        <v>159</v>
      </c>
      <c r="BE146" s="249">
        <f>IF(N146="základní",J146,0)</f>
        <v>0</v>
      </c>
      <c r="BF146" s="249">
        <f>IF(N146="snížená",J146,0)</f>
        <v>0</v>
      </c>
      <c r="BG146" s="249">
        <f>IF(N146="zákl. přenesená",J146,0)</f>
        <v>0</v>
      </c>
      <c r="BH146" s="249">
        <f>IF(N146="sníž. přenesená",J146,0)</f>
        <v>0</v>
      </c>
      <c r="BI146" s="249">
        <f>IF(N146="nulová",J146,0)</f>
        <v>0</v>
      </c>
      <c r="BJ146" s="16" t="s">
        <v>89</v>
      </c>
      <c r="BK146" s="249">
        <f>ROUND(I146*H146,2)</f>
        <v>0</v>
      </c>
      <c r="BL146" s="16" t="s">
        <v>165</v>
      </c>
      <c r="BM146" s="248" t="s">
        <v>1890</v>
      </c>
    </row>
    <row r="147" s="13" customFormat="1">
      <c r="A147" s="13"/>
      <c r="B147" s="254"/>
      <c r="C147" s="255"/>
      <c r="D147" s="250" t="s">
        <v>174</v>
      </c>
      <c r="E147" s="256" t="s">
        <v>1</v>
      </c>
      <c r="F147" s="257" t="s">
        <v>1891</v>
      </c>
      <c r="G147" s="255"/>
      <c r="H147" s="258">
        <v>93</v>
      </c>
      <c r="I147" s="259"/>
      <c r="J147" s="255"/>
      <c r="K147" s="255"/>
      <c r="L147" s="260"/>
      <c r="M147" s="261"/>
      <c r="N147" s="262"/>
      <c r="O147" s="262"/>
      <c r="P147" s="262"/>
      <c r="Q147" s="262"/>
      <c r="R147" s="262"/>
      <c r="S147" s="262"/>
      <c r="T147" s="263"/>
      <c r="U147" s="13"/>
      <c r="V147" s="13"/>
      <c r="W147" s="13"/>
      <c r="X147" s="13"/>
      <c r="Y147" s="13"/>
      <c r="Z147" s="13"/>
      <c r="AA147" s="13"/>
      <c r="AB147" s="13"/>
      <c r="AC147" s="13"/>
      <c r="AD147" s="13"/>
      <c r="AE147" s="13"/>
      <c r="AT147" s="264" t="s">
        <v>174</v>
      </c>
      <c r="AU147" s="264" t="s">
        <v>89</v>
      </c>
      <c r="AV147" s="13" t="s">
        <v>21</v>
      </c>
      <c r="AW147" s="13" t="s">
        <v>38</v>
      </c>
      <c r="AX147" s="13" t="s">
        <v>81</v>
      </c>
      <c r="AY147" s="264" t="s">
        <v>159</v>
      </c>
    </row>
    <row r="148" s="14" customFormat="1">
      <c r="A148" s="14"/>
      <c r="B148" s="265"/>
      <c r="C148" s="266"/>
      <c r="D148" s="250" t="s">
        <v>174</v>
      </c>
      <c r="E148" s="267" t="s">
        <v>1</v>
      </c>
      <c r="F148" s="268" t="s">
        <v>197</v>
      </c>
      <c r="G148" s="266"/>
      <c r="H148" s="269">
        <v>93</v>
      </c>
      <c r="I148" s="270"/>
      <c r="J148" s="266"/>
      <c r="K148" s="266"/>
      <c r="L148" s="271"/>
      <c r="M148" s="272"/>
      <c r="N148" s="273"/>
      <c r="O148" s="273"/>
      <c r="P148" s="273"/>
      <c r="Q148" s="273"/>
      <c r="R148" s="273"/>
      <c r="S148" s="273"/>
      <c r="T148" s="274"/>
      <c r="U148" s="14"/>
      <c r="V148" s="14"/>
      <c r="W148" s="14"/>
      <c r="X148" s="14"/>
      <c r="Y148" s="14"/>
      <c r="Z148" s="14"/>
      <c r="AA148" s="14"/>
      <c r="AB148" s="14"/>
      <c r="AC148" s="14"/>
      <c r="AD148" s="14"/>
      <c r="AE148" s="14"/>
      <c r="AT148" s="275" t="s">
        <v>174</v>
      </c>
      <c r="AU148" s="275" t="s">
        <v>89</v>
      </c>
      <c r="AV148" s="14" t="s">
        <v>165</v>
      </c>
      <c r="AW148" s="14" t="s">
        <v>38</v>
      </c>
      <c r="AX148" s="14" t="s">
        <v>89</v>
      </c>
      <c r="AY148" s="275" t="s">
        <v>159</v>
      </c>
    </row>
    <row r="149" s="2" customFormat="1" ht="16.5" customHeight="1">
      <c r="A149" s="38"/>
      <c r="B149" s="39"/>
      <c r="C149" s="236" t="s">
        <v>240</v>
      </c>
      <c r="D149" s="236" t="s">
        <v>161</v>
      </c>
      <c r="E149" s="237" t="s">
        <v>1892</v>
      </c>
      <c r="F149" s="238" t="s">
        <v>1893</v>
      </c>
      <c r="G149" s="239" t="s">
        <v>1014</v>
      </c>
      <c r="H149" s="240">
        <v>16</v>
      </c>
      <c r="I149" s="241"/>
      <c r="J149" s="242">
        <f>ROUND(I149*H149,2)</f>
        <v>0</v>
      </c>
      <c r="K149" s="243"/>
      <c r="L149" s="44"/>
      <c r="M149" s="244" t="s">
        <v>1</v>
      </c>
      <c r="N149" s="245" t="s">
        <v>46</v>
      </c>
      <c r="O149" s="91"/>
      <c r="P149" s="246">
        <f>O149*H149</f>
        <v>0</v>
      </c>
      <c r="Q149" s="246">
        <v>0</v>
      </c>
      <c r="R149" s="246">
        <f>Q149*H149</f>
        <v>0</v>
      </c>
      <c r="S149" s="246">
        <v>0</v>
      </c>
      <c r="T149" s="247">
        <f>S149*H149</f>
        <v>0</v>
      </c>
      <c r="U149" s="38"/>
      <c r="V149" s="38"/>
      <c r="W149" s="38"/>
      <c r="X149" s="38"/>
      <c r="Y149" s="38"/>
      <c r="Z149" s="38"/>
      <c r="AA149" s="38"/>
      <c r="AB149" s="38"/>
      <c r="AC149" s="38"/>
      <c r="AD149" s="38"/>
      <c r="AE149" s="38"/>
      <c r="AR149" s="248" t="s">
        <v>165</v>
      </c>
      <c r="AT149" s="248" t="s">
        <v>161</v>
      </c>
      <c r="AU149" s="248" t="s">
        <v>89</v>
      </c>
      <c r="AY149" s="16" t="s">
        <v>159</v>
      </c>
      <c r="BE149" s="249">
        <f>IF(N149="základní",J149,0)</f>
        <v>0</v>
      </c>
      <c r="BF149" s="249">
        <f>IF(N149="snížená",J149,0)</f>
        <v>0</v>
      </c>
      <c r="BG149" s="249">
        <f>IF(N149="zákl. přenesená",J149,0)</f>
        <v>0</v>
      </c>
      <c r="BH149" s="249">
        <f>IF(N149="sníž. přenesená",J149,0)</f>
        <v>0</v>
      </c>
      <c r="BI149" s="249">
        <f>IF(N149="nulová",J149,0)</f>
        <v>0</v>
      </c>
      <c r="BJ149" s="16" t="s">
        <v>89</v>
      </c>
      <c r="BK149" s="249">
        <f>ROUND(I149*H149,2)</f>
        <v>0</v>
      </c>
      <c r="BL149" s="16" t="s">
        <v>165</v>
      </c>
      <c r="BM149" s="248" t="s">
        <v>1894</v>
      </c>
    </row>
    <row r="150" s="2" customFormat="1" ht="16.5" customHeight="1">
      <c r="A150" s="38"/>
      <c r="B150" s="39"/>
      <c r="C150" s="236" t="s">
        <v>8</v>
      </c>
      <c r="D150" s="236" t="s">
        <v>161</v>
      </c>
      <c r="E150" s="237" t="s">
        <v>1895</v>
      </c>
      <c r="F150" s="238" t="s">
        <v>1896</v>
      </c>
      <c r="G150" s="239" t="s">
        <v>1014</v>
      </c>
      <c r="H150" s="240">
        <v>33</v>
      </c>
      <c r="I150" s="241"/>
      <c r="J150" s="242">
        <f>ROUND(I150*H150,2)</f>
        <v>0</v>
      </c>
      <c r="K150" s="243"/>
      <c r="L150" s="44"/>
      <c r="M150" s="244" t="s">
        <v>1</v>
      </c>
      <c r="N150" s="245" t="s">
        <v>46</v>
      </c>
      <c r="O150" s="91"/>
      <c r="P150" s="246">
        <f>O150*H150</f>
        <v>0</v>
      </c>
      <c r="Q150" s="246">
        <v>0</v>
      </c>
      <c r="R150" s="246">
        <f>Q150*H150</f>
        <v>0</v>
      </c>
      <c r="S150" s="246">
        <v>0</v>
      </c>
      <c r="T150" s="247">
        <f>S150*H150</f>
        <v>0</v>
      </c>
      <c r="U150" s="38"/>
      <c r="V150" s="38"/>
      <c r="W150" s="38"/>
      <c r="X150" s="38"/>
      <c r="Y150" s="38"/>
      <c r="Z150" s="38"/>
      <c r="AA150" s="38"/>
      <c r="AB150" s="38"/>
      <c r="AC150" s="38"/>
      <c r="AD150" s="38"/>
      <c r="AE150" s="38"/>
      <c r="AR150" s="248" t="s">
        <v>165</v>
      </c>
      <c r="AT150" s="248" t="s">
        <v>161</v>
      </c>
      <c r="AU150" s="248" t="s">
        <v>89</v>
      </c>
      <c r="AY150" s="16" t="s">
        <v>159</v>
      </c>
      <c r="BE150" s="249">
        <f>IF(N150="základní",J150,0)</f>
        <v>0</v>
      </c>
      <c r="BF150" s="249">
        <f>IF(N150="snížená",J150,0)</f>
        <v>0</v>
      </c>
      <c r="BG150" s="249">
        <f>IF(N150="zákl. přenesená",J150,0)</f>
        <v>0</v>
      </c>
      <c r="BH150" s="249">
        <f>IF(N150="sníž. přenesená",J150,0)</f>
        <v>0</v>
      </c>
      <c r="BI150" s="249">
        <f>IF(N150="nulová",J150,0)</f>
        <v>0</v>
      </c>
      <c r="BJ150" s="16" t="s">
        <v>89</v>
      </c>
      <c r="BK150" s="249">
        <f>ROUND(I150*H150,2)</f>
        <v>0</v>
      </c>
      <c r="BL150" s="16" t="s">
        <v>165</v>
      </c>
      <c r="BM150" s="248" t="s">
        <v>1897</v>
      </c>
    </row>
    <row r="151" s="2" customFormat="1" ht="16.5" customHeight="1">
      <c r="A151" s="38"/>
      <c r="B151" s="39"/>
      <c r="C151" s="236" t="s">
        <v>250</v>
      </c>
      <c r="D151" s="236" t="s">
        <v>161</v>
      </c>
      <c r="E151" s="237" t="s">
        <v>1898</v>
      </c>
      <c r="F151" s="238" t="s">
        <v>1899</v>
      </c>
      <c r="G151" s="239" t="s">
        <v>1014</v>
      </c>
      <c r="H151" s="240">
        <v>18</v>
      </c>
      <c r="I151" s="241"/>
      <c r="J151" s="242">
        <f>ROUND(I151*H151,2)</f>
        <v>0</v>
      </c>
      <c r="K151" s="243"/>
      <c r="L151" s="44"/>
      <c r="M151" s="244" t="s">
        <v>1</v>
      </c>
      <c r="N151" s="245" t="s">
        <v>46</v>
      </c>
      <c r="O151" s="91"/>
      <c r="P151" s="246">
        <f>O151*H151</f>
        <v>0</v>
      </c>
      <c r="Q151" s="246">
        <v>0</v>
      </c>
      <c r="R151" s="246">
        <f>Q151*H151</f>
        <v>0</v>
      </c>
      <c r="S151" s="246">
        <v>0</v>
      </c>
      <c r="T151" s="247">
        <f>S151*H151</f>
        <v>0</v>
      </c>
      <c r="U151" s="38"/>
      <c r="V151" s="38"/>
      <c r="W151" s="38"/>
      <c r="X151" s="38"/>
      <c r="Y151" s="38"/>
      <c r="Z151" s="38"/>
      <c r="AA151" s="38"/>
      <c r="AB151" s="38"/>
      <c r="AC151" s="38"/>
      <c r="AD151" s="38"/>
      <c r="AE151" s="38"/>
      <c r="AR151" s="248" t="s">
        <v>165</v>
      </c>
      <c r="AT151" s="248" t="s">
        <v>161</v>
      </c>
      <c r="AU151" s="248" t="s">
        <v>89</v>
      </c>
      <c r="AY151" s="16" t="s">
        <v>159</v>
      </c>
      <c r="BE151" s="249">
        <f>IF(N151="základní",J151,0)</f>
        <v>0</v>
      </c>
      <c r="BF151" s="249">
        <f>IF(N151="snížená",J151,0)</f>
        <v>0</v>
      </c>
      <c r="BG151" s="249">
        <f>IF(N151="zákl. přenesená",J151,0)</f>
        <v>0</v>
      </c>
      <c r="BH151" s="249">
        <f>IF(N151="sníž. přenesená",J151,0)</f>
        <v>0</v>
      </c>
      <c r="BI151" s="249">
        <f>IF(N151="nulová",J151,0)</f>
        <v>0</v>
      </c>
      <c r="BJ151" s="16" t="s">
        <v>89</v>
      </c>
      <c r="BK151" s="249">
        <f>ROUND(I151*H151,2)</f>
        <v>0</v>
      </c>
      <c r="BL151" s="16" t="s">
        <v>165</v>
      </c>
      <c r="BM151" s="248" t="s">
        <v>1900</v>
      </c>
    </row>
    <row r="152" s="2" customFormat="1" ht="16.5" customHeight="1">
      <c r="A152" s="38"/>
      <c r="B152" s="39"/>
      <c r="C152" s="236" t="s">
        <v>254</v>
      </c>
      <c r="D152" s="236" t="s">
        <v>161</v>
      </c>
      <c r="E152" s="237" t="s">
        <v>1901</v>
      </c>
      <c r="F152" s="238" t="s">
        <v>1902</v>
      </c>
      <c r="G152" s="239" t="s">
        <v>1014</v>
      </c>
      <c r="H152" s="240">
        <v>26</v>
      </c>
      <c r="I152" s="241"/>
      <c r="J152" s="242">
        <f>ROUND(I152*H152,2)</f>
        <v>0</v>
      </c>
      <c r="K152" s="243"/>
      <c r="L152" s="44"/>
      <c r="M152" s="244" t="s">
        <v>1</v>
      </c>
      <c r="N152" s="245" t="s">
        <v>46</v>
      </c>
      <c r="O152" s="91"/>
      <c r="P152" s="246">
        <f>O152*H152</f>
        <v>0</v>
      </c>
      <c r="Q152" s="246">
        <v>0</v>
      </c>
      <c r="R152" s="246">
        <f>Q152*H152</f>
        <v>0</v>
      </c>
      <c r="S152" s="246">
        <v>0</v>
      </c>
      <c r="T152" s="247">
        <f>S152*H152</f>
        <v>0</v>
      </c>
      <c r="U152" s="38"/>
      <c r="V152" s="38"/>
      <c r="W152" s="38"/>
      <c r="X152" s="38"/>
      <c r="Y152" s="38"/>
      <c r="Z152" s="38"/>
      <c r="AA152" s="38"/>
      <c r="AB152" s="38"/>
      <c r="AC152" s="38"/>
      <c r="AD152" s="38"/>
      <c r="AE152" s="38"/>
      <c r="AR152" s="248" t="s">
        <v>165</v>
      </c>
      <c r="AT152" s="248" t="s">
        <v>161</v>
      </c>
      <c r="AU152" s="248" t="s">
        <v>89</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1903</v>
      </c>
    </row>
    <row r="153" s="2" customFormat="1" ht="16.5" customHeight="1">
      <c r="A153" s="38"/>
      <c r="B153" s="39"/>
      <c r="C153" s="236" t="s">
        <v>259</v>
      </c>
      <c r="D153" s="236" t="s">
        <v>161</v>
      </c>
      <c r="E153" s="237" t="s">
        <v>1904</v>
      </c>
      <c r="F153" s="238" t="s">
        <v>1905</v>
      </c>
      <c r="G153" s="239" t="s">
        <v>1014</v>
      </c>
      <c r="H153" s="240">
        <v>1365</v>
      </c>
      <c r="I153" s="241"/>
      <c r="J153" s="242">
        <f>ROUND(I153*H153,2)</f>
        <v>0</v>
      </c>
      <c r="K153" s="243"/>
      <c r="L153" s="44"/>
      <c r="M153" s="244" t="s">
        <v>1</v>
      </c>
      <c r="N153" s="245" t="s">
        <v>46</v>
      </c>
      <c r="O153" s="91"/>
      <c r="P153" s="246">
        <f>O153*H153</f>
        <v>0</v>
      </c>
      <c r="Q153" s="246">
        <v>0</v>
      </c>
      <c r="R153" s="246">
        <f>Q153*H153</f>
        <v>0</v>
      </c>
      <c r="S153" s="246">
        <v>0</v>
      </c>
      <c r="T153" s="247">
        <f>S153*H153</f>
        <v>0</v>
      </c>
      <c r="U153" s="38"/>
      <c r="V153" s="38"/>
      <c r="W153" s="38"/>
      <c r="X153" s="38"/>
      <c r="Y153" s="38"/>
      <c r="Z153" s="38"/>
      <c r="AA153" s="38"/>
      <c r="AB153" s="38"/>
      <c r="AC153" s="38"/>
      <c r="AD153" s="38"/>
      <c r="AE153" s="38"/>
      <c r="AR153" s="248" t="s">
        <v>165</v>
      </c>
      <c r="AT153" s="248" t="s">
        <v>161</v>
      </c>
      <c r="AU153" s="248" t="s">
        <v>89</v>
      </c>
      <c r="AY153" s="16" t="s">
        <v>159</v>
      </c>
      <c r="BE153" s="249">
        <f>IF(N153="základní",J153,0)</f>
        <v>0</v>
      </c>
      <c r="BF153" s="249">
        <f>IF(N153="snížená",J153,0)</f>
        <v>0</v>
      </c>
      <c r="BG153" s="249">
        <f>IF(N153="zákl. přenesená",J153,0)</f>
        <v>0</v>
      </c>
      <c r="BH153" s="249">
        <f>IF(N153="sníž. přenesená",J153,0)</f>
        <v>0</v>
      </c>
      <c r="BI153" s="249">
        <f>IF(N153="nulová",J153,0)</f>
        <v>0</v>
      </c>
      <c r="BJ153" s="16" t="s">
        <v>89</v>
      </c>
      <c r="BK153" s="249">
        <f>ROUND(I153*H153,2)</f>
        <v>0</v>
      </c>
      <c r="BL153" s="16" t="s">
        <v>165</v>
      </c>
      <c r="BM153" s="248" t="s">
        <v>1906</v>
      </c>
    </row>
    <row r="154" s="2" customFormat="1" ht="16.5" customHeight="1">
      <c r="A154" s="38"/>
      <c r="B154" s="39"/>
      <c r="C154" s="236" t="s">
        <v>263</v>
      </c>
      <c r="D154" s="236" t="s">
        <v>161</v>
      </c>
      <c r="E154" s="237" t="s">
        <v>1907</v>
      </c>
      <c r="F154" s="238" t="s">
        <v>1908</v>
      </c>
      <c r="G154" s="239" t="s">
        <v>1014</v>
      </c>
      <c r="H154" s="240">
        <v>75</v>
      </c>
      <c r="I154" s="241"/>
      <c r="J154" s="242">
        <f>ROUND(I154*H154,2)</f>
        <v>0</v>
      </c>
      <c r="K154" s="243"/>
      <c r="L154" s="44"/>
      <c r="M154" s="244" t="s">
        <v>1</v>
      </c>
      <c r="N154" s="245" t="s">
        <v>46</v>
      </c>
      <c r="O154" s="91"/>
      <c r="P154" s="246">
        <f>O154*H154</f>
        <v>0</v>
      </c>
      <c r="Q154" s="246">
        <v>0</v>
      </c>
      <c r="R154" s="246">
        <f>Q154*H154</f>
        <v>0</v>
      </c>
      <c r="S154" s="246">
        <v>0</v>
      </c>
      <c r="T154" s="247">
        <f>S154*H154</f>
        <v>0</v>
      </c>
      <c r="U154" s="38"/>
      <c r="V154" s="38"/>
      <c r="W154" s="38"/>
      <c r="X154" s="38"/>
      <c r="Y154" s="38"/>
      <c r="Z154" s="38"/>
      <c r="AA154" s="38"/>
      <c r="AB154" s="38"/>
      <c r="AC154" s="38"/>
      <c r="AD154" s="38"/>
      <c r="AE154" s="38"/>
      <c r="AR154" s="248" t="s">
        <v>165</v>
      </c>
      <c r="AT154" s="248" t="s">
        <v>161</v>
      </c>
      <c r="AU154" s="248" t="s">
        <v>89</v>
      </c>
      <c r="AY154" s="16" t="s">
        <v>159</v>
      </c>
      <c r="BE154" s="249">
        <f>IF(N154="základní",J154,0)</f>
        <v>0</v>
      </c>
      <c r="BF154" s="249">
        <f>IF(N154="snížená",J154,0)</f>
        <v>0</v>
      </c>
      <c r="BG154" s="249">
        <f>IF(N154="zákl. přenesená",J154,0)</f>
        <v>0</v>
      </c>
      <c r="BH154" s="249">
        <f>IF(N154="sníž. přenesená",J154,0)</f>
        <v>0</v>
      </c>
      <c r="BI154" s="249">
        <f>IF(N154="nulová",J154,0)</f>
        <v>0</v>
      </c>
      <c r="BJ154" s="16" t="s">
        <v>89</v>
      </c>
      <c r="BK154" s="249">
        <f>ROUND(I154*H154,2)</f>
        <v>0</v>
      </c>
      <c r="BL154" s="16" t="s">
        <v>165</v>
      </c>
      <c r="BM154" s="248" t="s">
        <v>1909</v>
      </c>
    </row>
    <row r="155" s="2" customFormat="1" ht="16.5" customHeight="1">
      <c r="A155" s="38"/>
      <c r="B155" s="39"/>
      <c r="C155" s="236" t="s">
        <v>267</v>
      </c>
      <c r="D155" s="236" t="s">
        <v>161</v>
      </c>
      <c r="E155" s="237" t="s">
        <v>1910</v>
      </c>
      <c r="F155" s="238" t="s">
        <v>1911</v>
      </c>
      <c r="G155" s="239" t="s">
        <v>1014</v>
      </c>
      <c r="H155" s="240">
        <v>90</v>
      </c>
      <c r="I155" s="241"/>
      <c r="J155" s="242">
        <f>ROUND(I155*H155,2)</f>
        <v>0</v>
      </c>
      <c r="K155" s="243"/>
      <c r="L155" s="44"/>
      <c r="M155" s="244" t="s">
        <v>1</v>
      </c>
      <c r="N155" s="245" t="s">
        <v>46</v>
      </c>
      <c r="O155" s="91"/>
      <c r="P155" s="246">
        <f>O155*H155</f>
        <v>0</v>
      </c>
      <c r="Q155" s="246">
        <v>0</v>
      </c>
      <c r="R155" s="246">
        <f>Q155*H155</f>
        <v>0</v>
      </c>
      <c r="S155" s="246">
        <v>0</v>
      </c>
      <c r="T155" s="247">
        <f>S155*H155</f>
        <v>0</v>
      </c>
      <c r="U155" s="38"/>
      <c r="V155" s="38"/>
      <c r="W155" s="38"/>
      <c r="X155" s="38"/>
      <c r="Y155" s="38"/>
      <c r="Z155" s="38"/>
      <c r="AA155" s="38"/>
      <c r="AB155" s="38"/>
      <c r="AC155" s="38"/>
      <c r="AD155" s="38"/>
      <c r="AE155" s="38"/>
      <c r="AR155" s="248" t="s">
        <v>165</v>
      </c>
      <c r="AT155" s="248" t="s">
        <v>161</v>
      </c>
      <c r="AU155" s="248" t="s">
        <v>89</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1912</v>
      </c>
    </row>
    <row r="156" s="2" customFormat="1" ht="16.5" customHeight="1">
      <c r="A156" s="38"/>
      <c r="B156" s="39"/>
      <c r="C156" s="236" t="s">
        <v>7</v>
      </c>
      <c r="D156" s="236" t="s">
        <v>161</v>
      </c>
      <c r="E156" s="237" t="s">
        <v>1913</v>
      </c>
      <c r="F156" s="238" t="s">
        <v>1914</v>
      </c>
      <c r="G156" s="239" t="s">
        <v>1014</v>
      </c>
      <c r="H156" s="240">
        <v>100</v>
      </c>
      <c r="I156" s="241"/>
      <c r="J156" s="242">
        <f>ROUND(I156*H156,2)</f>
        <v>0</v>
      </c>
      <c r="K156" s="243"/>
      <c r="L156" s="44"/>
      <c r="M156" s="244" t="s">
        <v>1</v>
      </c>
      <c r="N156" s="245" t="s">
        <v>46</v>
      </c>
      <c r="O156" s="91"/>
      <c r="P156" s="246">
        <f>O156*H156</f>
        <v>0</v>
      </c>
      <c r="Q156" s="246">
        <v>0</v>
      </c>
      <c r="R156" s="246">
        <f>Q156*H156</f>
        <v>0</v>
      </c>
      <c r="S156" s="246">
        <v>0</v>
      </c>
      <c r="T156" s="247">
        <f>S156*H156</f>
        <v>0</v>
      </c>
      <c r="U156" s="38"/>
      <c r="V156" s="38"/>
      <c r="W156" s="38"/>
      <c r="X156" s="38"/>
      <c r="Y156" s="38"/>
      <c r="Z156" s="38"/>
      <c r="AA156" s="38"/>
      <c r="AB156" s="38"/>
      <c r="AC156" s="38"/>
      <c r="AD156" s="38"/>
      <c r="AE156" s="38"/>
      <c r="AR156" s="248" t="s">
        <v>165</v>
      </c>
      <c r="AT156" s="248" t="s">
        <v>161</v>
      </c>
      <c r="AU156" s="248" t="s">
        <v>89</v>
      </c>
      <c r="AY156" s="16" t="s">
        <v>159</v>
      </c>
      <c r="BE156" s="249">
        <f>IF(N156="základní",J156,0)</f>
        <v>0</v>
      </c>
      <c r="BF156" s="249">
        <f>IF(N156="snížená",J156,0)</f>
        <v>0</v>
      </c>
      <c r="BG156" s="249">
        <f>IF(N156="zákl. přenesená",J156,0)</f>
        <v>0</v>
      </c>
      <c r="BH156" s="249">
        <f>IF(N156="sníž. přenesená",J156,0)</f>
        <v>0</v>
      </c>
      <c r="BI156" s="249">
        <f>IF(N156="nulová",J156,0)</f>
        <v>0</v>
      </c>
      <c r="BJ156" s="16" t="s">
        <v>89</v>
      </c>
      <c r="BK156" s="249">
        <f>ROUND(I156*H156,2)</f>
        <v>0</v>
      </c>
      <c r="BL156" s="16" t="s">
        <v>165</v>
      </c>
      <c r="BM156" s="248" t="s">
        <v>1915</v>
      </c>
    </row>
    <row r="157" s="2" customFormat="1" ht="16.5" customHeight="1">
      <c r="A157" s="38"/>
      <c r="B157" s="39"/>
      <c r="C157" s="236" t="s">
        <v>277</v>
      </c>
      <c r="D157" s="236" t="s">
        <v>161</v>
      </c>
      <c r="E157" s="237" t="s">
        <v>1916</v>
      </c>
      <c r="F157" s="238" t="s">
        <v>1917</v>
      </c>
      <c r="G157" s="239" t="s">
        <v>1014</v>
      </c>
      <c r="H157" s="240">
        <v>140</v>
      </c>
      <c r="I157" s="241"/>
      <c r="J157" s="242">
        <f>ROUND(I157*H157,2)</f>
        <v>0</v>
      </c>
      <c r="K157" s="243"/>
      <c r="L157" s="44"/>
      <c r="M157" s="244" t="s">
        <v>1</v>
      </c>
      <c r="N157" s="245" t="s">
        <v>46</v>
      </c>
      <c r="O157" s="91"/>
      <c r="P157" s="246">
        <f>O157*H157</f>
        <v>0</v>
      </c>
      <c r="Q157" s="246">
        <v>0</v>
      </c>
      <c r="R157" s="246">
        <f>Q157*H157</f>
        <v>0</v>
      </c>
      <c r="S157" s="246">
        <v>0</v>
      </c>
      <c r="T157" s="247">
        <f>S157*H157</f>
        <v>0</v>
      </c>
      <c r="U157" s="38"/>
      <c r="V157" s="38"/>
      <c r="W157" s="38"/>
      <c r="X157" s="38"/>
      <c r="Y157" s="38"/>
      <c r="Z157" s="38"/>
      <c r="AA157" s="38"/>
      <c r="AB157" s="38"/>
      <c r="AC157" s="38"/>
      <c r="AD157" s="38"/>
      <c r="AE157" s="38"/>
      <c r="AR157" s="248" t="s">
        <v>165</v>
      </c>
      <c r="AT157" s="248" t="s">
        <v>161</v>
      </c>
      <c r="AU157" s="248" t="s">
        <v>89</v>
      </c>
      <c r="AY157" s="16" t="s">
        <v>159</v>
      </c>
      <c r="BE157" s="249">
        <f>IF(N157="základní",J157,0)</f>
        <v>0</v>
      </c>
      <c r="BF157" s="249">
        <f>IF(N157="snížená",J157,0)</f>
        <v>0</v>
      </c>
      <c r="BG157" s="249">
        <f>IF(N157="zákl. přenesená",J157,0)</f>
        <v>0</v>
      </c>
      <c r="BH157" s="249">
        <f>IF(N157="sníž. přenesená",J157,0)</f>
        <v>0</v>
      </c>
      <c r="BI157" s="249">
        <f>IF(N157="nulová",J157,0)</f>
        <v>0</v>
      </c>
      <c r="BJ157" s="16" t="s">
        <v>89</v>
      </c>
      <c r="BK157" s="249">
        <f>ROUND(I157*H157,2)</f>
        <v>0</v>
      </c>
      <c r="BL157" s="16" t="s">
        <v>165</v>
      </c>
      <c r="BM157" s="248" t="s">
        <v>1918</v>
      </c>
    </row>
    <row r="158" s="2" customFormat="1" ht="16.5" customHeight="1">
      <c r="A158" s="38"/>
      <c r="B158" s="39"/>
      <c r="C158" s="236" t="s">
        <v>283</v>
      </c>
      <c r="D158" s="236" t="s">
        <v>161</v>
      </c>
      <c r="E158" s="237" t="s">
        <v>1919</v>
      </c>
      <c r="F158" s="238" t="s">
        <v>1920</v>
      </c>
      <c r="G158" s="239" t="s">
        <v>1014</v>
      </c>
      <c r="H158" s="240">
        <v>165</v>
      </c>
      <c r="I158" s="241"/>
      <c r="J158" s="242">
        <f>ROUND(I158*H158,2)</f>
        <v>0</v>
      </c>
      <c r="K158" s="243"/>
      <c r="L158" s="44"/>
      <c r="M158" s="244" t="s">
        <v>1</v>
      </c>
      <c r="N158" s="245" t="s">
        <v>46</v>
      </c>
      <c r="O158" s="91"/>
      <c r="P158" s="246">
        <f>O158*H158</f>
        <v>0</v>
      </c>
      <c r="Q158" s="246">
        <v>0</v>
      </c>
      <c r="R158" s="246">
        <f>Q158*H158</f>
        <v>0</v>
      </c>
      <c r="S158" s="246">
        <v>0</v>
      </c>
      <c r="T158" s="247">
        <f>S158*H158</f>
        <v>0</v>
      </c>
      <c r="U158" s="38"/>
      <c r="V158" s="38"/>
      <c r="W158" s="38"/>
      <c r="X158" s="38"/>
      <c r="Y158" s="38"/>
      <c r="Z158" s="38"/>
      <c r="AA158" s="38"/>
      <c r="AB158" s="38"/>
      <c r="AC158" s="38"/>
      <c r="AD158" s="38"/>
      <c r="AE158" s="38"/>
      <c r="AR158" s="248" t="s">
        <v>165</v>
      </c>
      <c r="AT158" s="248" t="s">
        <v>161</v>
      </c>
      <c r="AU158" s="248" t="s">
        <v>89</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1921</v>
      </c>
    </row>
    <row r="159" s="2" customFormat="1" ht="16.5" customHeight="1">
      <c r="A159" s="38"/>
      <c r="B159" s="39"/>
      <c r="C159" s="236" t="s">
        <v>288</v>
      </c>
      <c r="D159" s="236" t="s">
        <v>161</v>
      </c>
      <c r="E159" s="237" t="s">
        <v>1922</v>
      </c>
      <c r="F159" s="238" t="s">
        <v>1923</v>
      </c>
      <c r="G159" s="239" t="s">
        <v>1014</v>
      </c>
      <c r="H159" s="240">
        <v>205</v>
      </c>
      <c r="I159" s="241"/>
      <c r="J159" s="242">
        <f>ROUND(I159*H159,2)</f>
        <v>0</v>
      </c>
      <c r="K159" s="243"/>
      <c r="L159" s="44"/>
      <c r="M159" s="244" t="s">
        <v>1</v>
      </c>
      <c r="N159" s="245" t="s">
        <v>46</v>
      </c>
      <c r="O159" s="91"/>
      <c r="P159" s="246">
        <f>O159*H159</f>
        <v>0</v>
      </c>
      <c r="Q159" s="246">
        <v>0</v>
      </c>
      <c r="R159" s="246">
        <f>Q159*H159</f>
        <v>0</v>
      </c>
      <c r="S159" s="246">
        <v>0</v>
      </c>
      <c r="T159" s="247">
        <f>S159*H159</f>
        <v>0</v>
      </c>
      <c r="U159" s="38"/>
      <c r="V159" s="38"/>
      <c r="W159" s="38"/>
      <c r="X159" s="38"/>
      <c r="Y159" s="38"/>
      <c r="Z159" s="38"/>
      <c r="AA159" s="38"/>
      <c r="AB159" s="38"/>
      <c r="AC159" s="38"/>
      <c r="AD159" s="38"/>
      <c r="AE159" s="38"/>
      <c r="AR159" s="248" t="s">
        <v>165</v>
      </c>
      <c r="AT159" s="248" t="s">
        <v>161</v>
      </c>
      <c r="AU159" s="248" t="s">
        <v>89</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1924</v>
      </c>
    </row>
    <row r="160" s="2" customFormat="1" ht="16.5" customHeight="1">
      <c r="A160" s="38"/>
      <c r="B160" s="39"/>
      <c r="C160" s="236" t="s">
        <v>295</v>
      </c>
      <c r="D160" s="236" t="s">
        <v>161</v>
      </c>
      <c r="E160" s="237" t="s">
        <v>1925</v>
      </c>
      <c r="F160" s="238" t="s">
        <v>1926</v>
      </c>
      <c r="G160" s="239" t="s">
        <v>1014</v>
      </c>
      <c r="H160" s="240">
        <v>125</v>
      </c>
      <c r="I160" s="241"/>
      <c r="J160" s="242">
        <f>ROUND(I160*H160,2)</f>
        <v>0</v>
      </c>
      <c r="K160" s="243"/>
      <c r="L160" s="44"/>
      <c r="M160" s="244" t="s">
        <v>1</v>
      </c>
      <c r="N160" s="245" t="s">
        <v>46</v>
      </c>
      <c r="O160" s="91"/>
      <c r="P160" s="246">
        <f>O160*H160</f>
        <v>0</v>
      </c>
      <c r="Q160" s="246">
        <v>0</v>
      </c>
      <c r="R160" s="246">
        <f>Q160*H160</f>
        <v>0</v>
      </c>
      <c r="S160" s="246">
        <v>0</v>
      </c>
      <c r="T160" s="247">
        <f>S160*H160</f>
        <v>0</v>
      </c>
      <c r="U160" s="38"/>
      <c r="V160" s="38"/>
      <c r="W160" s="38"/>
      <c r="X160" s="38"/>
      <c r="Y160" s="38"/>
      <c r="Z160" s="38"/>
      <c r="AA160" s="38"/>
      <c r="AB160" s="38"/>
      <c r="AC160" s="38"/>
      <c r="AD160" s="38"/>
      <c r="AE160" s="38"/>
      <c r="AR160" s="248" t="s">
        <v>165</v>
      </c>
      <c r="AT160" s="248" t="s">
        <v>161</v>
      </c>
      <c r="AU160" s="248" t="s">
        <v>89</v>
      </c>
      <c r="AY160" s="16" t="s">
        <v>159</v>
      </c>
      <c r="BE160" s="249">
        <f>IF(N160="základní",J160,0)</f>
        <v>0</v>
      </c>
      <c r="BF160" s="249">
        <f>IF(N160="snížená",J160,0)</f>
        <v>0</v>
      </c>
      <c r="BG160" s="249">
        <f>IF(N160="zákl. přenesená",J160,0)</f>
        <v>0</v>
      </c>
      <c r="BH160" s="249">
        <f>IF(N160="sníž. přenesená",J160,0)</f>
        <v>0</v>
      </c>
      <c r="BI160" s="249">
        <f>IF(N160="nulová",J160,0)</f>
        <v>0</v>
      </c>
      <c r="BJ160" s="16" t="s">
        <v>89</v>
      </c>
      <c r="BK160" s="249">
        <f>ROUND(I160*H160,2)</f>
        <v>0</v>
      </c>
      <c r="BL160" s="16" t="s">
        <v>165</v>
      </c>
      <c r="BM160" s="248" t="s">
        <v>1927</v>
      </c>
    </row>
    <row r="161" s="2" customFormat="1" ht="16.5" customHeight="1">
      <c r="A161" s="38"/>
      <c r="B161" s="39"/>
      <c r="C161" s="236" t="s">
        <v>299</v>
      </c>
      <c r="D161" s="236" t="s">
        <v>161</v>
      </c>
      <c r="E161" s="237" t="s">
        <v>1928</v>
      </c>
      <c r="F161" s="238" t="s">
        <v>1929</v>
      </c>
      <c r="G161" s="239" t="s">
        <v>1014</v>
      </c>
      <c r="H161" s="240">
        <v>220</v>
      </c>
      <c r="I161" s="241"/>
      <c r="J161" s="242">
        <f>ROUND(I161*H161,2)</f>
        <v>0</v>
      </c>
      <c r="K161" s="243"/>
      <c r="L161" s="44"/>
      <c r="M161" s="244" t="s">
        <v>1</v>
      </c>
      <c r="N161" s="245" t="s">
        <v>46</v>
      </c>
      <c r="O161" s="91"/>
      <c r="P161" s="246">
        <f>O161*H161</f>
        <v>0</v>
      </c>
      <c r="Q161" s="246">
        <v>0</v>
      </c>
      <c r="R161" s="246">
        <f>Q161*H161</f>
        <v>0</v>
      </c>
      <c r="S161" s="246">
        <v>0</v>
      </c>
      <c r="T161" s="247">
        <f>S161*H161</f>
        <v>0</v>
      </c>
      <c r="U161" s="38"/>
      <c r="V161" s="38"/>
      <c r="W161" s="38"/>
      <c r="X161" s="38"/>
      <c r="Y161" s="38"/>
      <c r="Z161" s="38"/>
      <c r="AA161" s="38"/>
      <c r="AB161" s="38"/>
      <c r="AC161" s="38"/>
      <c r="AD161" s="38"/>
      <c r="AE161" s="38"/>
      <c r="AR161" s="248" t="s">
        <v>165</v>
      </c>
      <c r="AT161" s="248" t="s">
        <v>161</v>
      </c>
      <c r="AU161" s="248" t="s">
        <v>89</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1930</v>
      </c>
    </row>
    <row r="162" s="2" customFormat="1" ht="16.5" customHeight="1">
      <c r="A162" s="38"/>
      <c r="B162" s="39"/>
      <c r="C162" s="236" t="s">
        <v>303</v>
      </c>
      <c r="D162" s="236" t="s">
        <v>161</v>
      </c>
      <c r="E162" s="237" t="s">
        <v>1931</v>
      </c>
      <c r="F162" s="238" t="s">
        <v>1932</v>
      </c>
      <c r="G162" s="239" t="s">
        <v>1014</v>
      </c>
      <c r="H162" s="240">
        <v>95</v>
      </c>
      <c r="I162" s="241"/>
      <c r="J162" s="242">
        <f>ROUND(I162*H162,2)</f>
        <v>0</v>
      </c>
      <c r="K162" s="243"/>
      <c r="L162" s="44"/>
      <c r="M162" s="244" t="s">
        <v>1</v>
      </c>
      <c r="N162" s="245" t="s">
        <v>46</v>
      </c>
      <c r="O162" s="91"/>
      <c r="P162" s="246">
        <f>O162*H162</f>
        <v>0</v>
      </c>
      <c r="Q162" s="246">
        <v>0</v>
      </c>
      <c r="R162" s="246">
        <f>Q162*H162</f>
        <v>0</v>
      </c>
      <c r="S162" s="246">
        <v>0</v>
      </c>
      <c r="T162" s="247">
        <f>S162*H162</f>
        <v>0</v>
      </c>
      <c r="U162" s="38"/>
      <c r="V162" s="38"/>
      <c r="W162" s="38"/>
      <c r="X162" s="38"/>
      <c r="Y162" s="38"/>
      <c r="Z162" s="38"/>
      <c r="AA162" s="38"/>
      <c r="AB162" s="38"/>
      <c r="AC162" s="38"/>
      <c r="AD162" s="38"/>
      <c r="AE162" s="38"/>
      <c r="AR162" s="248" t="s">
        <v>165</v>
      </c>
      <c r="AT162" s="248" t="s">
        <v>161</v>
      </c>
      <c r="AU162" s="248" t="s">
        <v>89</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1933</v>
      </c>
    </row>
    <row r="163" s="2" customFormat="1" ht="16.5" customHeight="1">
      <c r="A163" s="38"/>
      <c r="B163" s="39"/>
      <c r="C163" s="236" t="s">
        <v>307</v>
      </c>
      <c r="D163" s="236" t="s">
        <v>161</v>
      </c>
      <c r="E163" s="237" t="s">
        <v>1934</v>
      </c>
      <c r="F163" s="238" t="s">
        <v>1935</v>
      </c>
      <c r="G163" s="239" t="s">
        <v>1014</v>
      </c>
      <c r="H163" s="240">
        <v>75</v>
      </c>
      <c r="I163" s="241"/>
      <c r="J163" s="242">
        <f>ROUND(I163*H163,2)</f>
        <v>0</v>
      </c>
      <c r="K163" s="243"/>
      <c r="L163" s="44"/>
      <c r="M163" s="244" t="s">
        <v>1</v>
      </c>
      <c r="N163" s="245" t="s">
        <v>46</v>
      </c>
      <c r="O163" s="91"/>
      <c r="P163" s="246">
        <f>O163*H163</f>
        <v>0</v>
      </c>
      <c r="Q163" s="246">
        <v>0</v>
      </c>
      <c r="R163" s="246">
        <f>Q163*H163</f>
        <v>0</v>
      </c>
      <c r="S163" s="246">
        <v>0</v>
      </c>
      <c r="T163" s="247">
        <f>S163*H163</f>
        <v>0</v>
      </c>
      <c r="U163" s="38"/>
      <c r="V163" s="38"/>
      <c r="W163" s="38"/>
      <c r="X163" s="38"/>
      <c r="Y163" s="38"/>
      <c r="Z163" s="38"/>
      <c r="AA163" s="38"/>
      <c r="AB163" s="38"/>
      <c r="AC163" s="38"/>
      <c r="AD163" s="38"/>
      <c r="AE163" s="38"/>
      <c r="AR163" s="248" t="s">
        <v>165</v>
      </c>
      <c r="AT163" s="248" t="s">
        <v>161</v>
      </c>
      <c r="AU163" s="248" t="s">
        <v>89</v>
      </c>
      <c r="AY163" s="16" t="s">
        <v>159</v>
      </c>
      <c r="BE163" s="249">
        <f>IF(N163="základní",J163,0)</f>
        <v>0</v>
      </c>
      <c r="BF163" s="249">
        <f>IF(N163="snížená",J163,0)</f>
        <v>0</v>
      </c>
      <c r="BG163" s="249">
        <f>IF(N163="zákl. přenesená",J163,0)</f>
        <v>0</v>
      </c>
      <c r="BH163" s="249">
        <f>IF(N163="sníž. přenesená",J163,0)</f>
        <v>0</v>
      </c>
      <c r="BI163" s="249">
        <f>IF(N163="nulová",J163,0)</f>
        <v>0</v>
      </c>
      <c r="BJ163" s="16" t="s">
        <v>89</v>
      </c>
      <c r="BK163" s="249">
        <f>ROUND(I163*H163,2)</f>
        <v>0</v>
      </c>
      <c r="BL163" s="16" t="s">
        <v>165</v>
      </c>
      <c r="BM163" s="248" t="s">
        <v>1936</v>
      </c>
    </row>
    <row r="164" s="2" customFormat="1" ht="16.5" customHeight="1">
      <c r="A164" s="38"/>
      <c r="B164" s="39"/>
      <c r="C164" s="236" t="s">
        <v>311</v>
      </c>
      <c r="D164" s="236" t="s">
        <v>161</v>
      </c>
      <c r="E164" s="237" t="s">
        <v>1937</v>
      </c>
      <c r="F164" s="238" t="s">
        <v>1938</v>
      </c>
      <c r="G164" s="239" t="s">
        <v>1014</v>
      </c>
      <c r="H164" s="240">
        <v>50</v>
      </c>
      <c r="I164" s="241"/>
      <c r="J164" s="242">
        <f>ROUND(I164*H164,2)</f>
        <v>0</v>
      </c>
      <c r="K164" s="243"/>
      <c r="L164" s="44"/>
      <c r="M164" s="244" t="s">
        <v>1</v>
      </c>
      <c r="N164" s="245" t="s">
        <v>46</v>
      </c>
      <c r="O164" s="91"/>
      <c r="P164" s="246">
        <f>O164*H164</f>
        <v>0</v>
      </c>
      <c r="Q164" s="246">
        <v>0</v>
      </c>
      <c r="R164" s="246">
        <f>Q164*H164</f>
        <v>0</v>
      </c>
      <c r="S164" s="246">
        <v>0</v>
      </c>
      <c r="T164" s="247">
        <f>S164*H164</f>
        <v>0</v>
      </c>
      <c r="U164" s="38"/>
      <c r="V164" s="38"/>
      <c r="W164" s="38"/>
      <c r="X164" s="38"/>
      <c r="Y164" s="38"/>
      <c r="Z164" s="38"/>
      <c r="AA164" s="38"/>
      <c r="AB164" s="38"/>
      <c r="AC164" s="38"/>
      <c r="AD164" s="38"/>
      <c r="AE164" s="38"/>
      <c r="AR164" s="248" t="s">
        <v>165</v>
      </c>
      <c r="AT164" s="248" t="s">
        <v>161</v>
      </c>
      <c r="AU164" s="248" t="s">
        <v>89</v>
      </c>
      <c r="AY164" s="16" t="s">
        <v>159</v>
      </c>
      <c r="BE164" s="249">
        <f>IF(N164="základní",J164,0)</f>
        <v>0</v>
      </c>
      <c r="BF164" s="249">
        <f>IF(N164="snížená",J164,0)</f>
        <v>0</v>
      </c>
      <c r="BG164" s="249">
        <f>IF(N164="zákl. přenesená",J164,0)</f>
        <v>0</v>
      </c>
      <c r="BH164" s="249">
        <f>IF(N164="sníž. přenesená",J164,0)</f>
        <v>0</v>
      </c>
      <c r="BI164" s="249">
        <f>IF(N164="nulová",J164,0)</f>
        <v>0</v>
      </c>
      <c r="BJ164" s="16" t="s">
        <v>89</v>
      </c>
      <c r="BK164" s="249">
        <f>ROUND(I164*H164,2)</f>
        <v>0</v>
      </c>
      <c r="BL164" s="16" t="s">
        <v>165</v>
      </c>
      <c r="BM164" s="248" t="s">
        <v>1939</v>
      </c>
    </row>
    <row r="165" s="2" customFormat="1" ht="16.5" customHeight="1">
      <c r="A165" s="38"/>
      <c r="B165" s="39"/>
      <c r="C165" s="236" t="s">
        <v>318</v>
      </c>
      <c r="D165" s="236" t="s">
        <v>161</v>
      </c>
      <c r="E165" s="237" t="s">
        <v>1940</v>
      </c>
      <c r="F165" s="238" t="s">
        <v>1941</v>
      </c>
      <c r="G165" s="239" t="s">
        <v>1014</v>
      </c>
      <c r="H165" s="240">
        <v>25</v>
      </c>
      <c r="I165" s="241"/>
      <c r="J165" s="242">
        <f>ROUND(I165*H165,2)</f>
        <v>0</v>
      </c>
      <c r="K165" s="243"/>
      <c r="L165" s="44"/>
      <c r="M165" s="244" t="s">
        <v>1</v>
      </c>
      <c r="N165" s="245" t="s">
        <v>46</v>
      </c>
      <c r="O165" s="91"/>
      <c r="P165" s="246">
        <f>O165*H165</f>
        <v>0</v>
      </c>
      <c r="Q165" s="246">
        <v>0</v>
      </c>
      <c r="R165" s="246">
        <f>Q165*H165</f>
        <v>0</v>
      </c>
      <c r="S165" s="246">
        <v>0</v>
      </c>
      <c r="T165" s="247">
        <f>S165*H165</f>
        <v>0</v>
      </c>
      <c r="U165" s="38"/>
      <c r="V165" s="38"/>
      <c r="W165" s="38"/>
      <c r="X165" s="38"/>
      <c r="Y165" s="38"/>
      <c r="Z165" s="38"/>
      <c r="AA165" s="38"/>
      <c r="AB165" s="38"/>
      <c r="AC165" s="38"/>
      <c r="AD165" s="38"/>
      <c r="AE165" s="38"/>
      <c r="AR165" s="248" t="s">
        <v>165</v>
      </c>
      <c r="AT165" s="248" t="s">
        <v>161</v>
      </c>
      <c r="AU165" s="248" t="s">
        <v>89</v>
      </c>
      <c r="AY165" s="16" t="s">
        <v>159</v>
      </c>
      <c r="BE165" s="249">
        <f>IF(N165="základní",J165,0)</f>
        <v>0</v>
      </c>
      <c r="BF165" s="249">
        <f>IF(N165="snížená",J165,0)</f>
        <v>0</v>
      </c>
      <c r="BG165" s="249">
        <f>IF(N165="zákl. přenesená",J165,0)</f>
        <v>0</v>
      </c>
      <c r="BH165" s="249">
        <f>IF(N165="sníž. přenesená",J165,0)</f>
        <v>0</v>
      </c>
      <c r="BI165" s="249">
        <f>IF(N165="nulová",J165,0)</f>
        <v>0</v>
      </c>
      <c r="BJ165" s="16" t="s">
        <v>89</v>
      </c>
      <c r="BK165" s="249">
        <f>ROUND(I165*H165,2)</f>
        <v>0</v>
      </c>
      <c r="BL165" s="16" t="s">
        <v>165</v>
      </c>
      <c r="BM165" s="248" t="s">
        <v>1942</v>
      </c>
    </row>
    <row r="166" s="2" customFormat="1" ht="21.75" customHeight="1">
      <c r="A166" s="38"/>
      <c r="B166" s="39"/>
      <c r="C166" s="236" t="s">
        <v>324</v>
      </c>
      <c r="D166" s="236" t="s">
        <v>161</v>
      </c>
      <c r="E166" s="237" t="s">
        <v>1943</v>
      </c>
      <c r="F166" s="238" t="s">
        <v>1944</v>
      </c>
      <c r="G166" s="239" t="s">
        <v>164</v>
      </c>
      <c r="H166" s="240">
        <v>362</v>
      </c>
      <c r="I166" s="241"/>
      <c r="J166" s="242">
        <f>ROUND(I166*H166,2)</f>
        <v>0</v>
      </c>
      <c r="K166" s="243"/>
      <c r="L166" s="44"/>
      <c r="M166" s="244" t="s">
        <v>1</v>
      </c>
      <c r="N166" s="245" t="s">
        <v>46</v>
      </c>
      <c r="O166" s="91"/>
      <c r="P166" s="246">
        <f>O166*H166</f>
        <v>0</v>
      </c>
      <c r="Q166" s="246">
        <v>0</v>
      </c>
      <c r="R166" s="246">
        <f>Q166*H166</f>
        <v>0</v>
      </c>
      <c r="S166" s="246">
        <v>0</v>
      </c>
      <c r="T166" s="247">
        <f>S166*H166</f>
        <v>0</v>
      </c>
      <c r="U166" s="38"/>
      <c r="V166" s="38"/>
      <c r="W166" s="38"/>
      <c r="X166" s="38"/>
      <c r="Y166" s="38"/>
      <c r="Z166" s="38"/>
      <c r="AA166" s="38"/>
      <c r="AB166" s="38"/>
      <c r="AC166" s="38"/>
      <c r="AD166" s="38"/>
      <c r="AE166" s="38"/>
      <c r="AR166" s="248" t="s">
        <v>165</v>
      </c>
      <c r="AT166" s="248" t="s">
        <v>161</v>
      </c>
      <c r="AU166" s="248" t="s">
        <v>89</v>
      </c>
      <c r="AY166" s="16" t="s">
        <v>159</v>
      </c>
      <c r="BE166" s="249">
        <f>IF(N166="základní",J166,0)</f>
        <v>0</v>
      </c>
      <c r="BF166" s="249">
        <f>IF(N166="snížená",J166,0)</f>
        <v>0</v>
      </c>
      <c r="BG166" s="249">
        <f>IF(N166="zákl. přenesená",J166,0)</f>
        <v>0</v>
      </c>
      <c r="BH166" s="249">
        <f>IF(N166="sníž. přenesená",J166,0)</f>
        <v>0</v>
      </c>
      <c r="BI166" s="249">
        <f>IF(N166="nulová",J166,0)</f>
        <v>0</v>
      </c>
      <c r="BJ166" s="16" t="s">
        <v>89</v>
      </c>
      <c r="BK166" s="249">
        <f>ROUND(I166*H166,2)</f>
        <v>0</v>
      </c>
      <c r="BL166" s="16" t="s">
        <v>165</v>
      </c>
      <c r="BM166" s="248" t="s">
        <v>1945</v>
      </c>
    </row>
    <row r="167" s="13" customFormat="1">
      <c r="A167" s="13"/>
      <c r="B167" s="254"/>
      <c r="C167" s="255"/>
      <c r="D167" s="250" t="s">
        <v>174</v>
      </c>
      <c r="E167" s="256" t="s">
        <v>1</v>
      </c>
      <c r="F167" s="257" t="s">
        <v>1946</v>
      </c>
      <c r="G167" s="255"/>
      <c r="H167" s="258">
        <v>350</v>
      </c>
      <c r="I167" s="259"/>
      <c r="J167" s="255"/>
      <c r="K167" s="255"/>
      <c r="L167" s="260"/>
      <c r="M167" s="261"/>
      <c r="N167" s="262"/>
      <c r="O167" s="262"/>
      <c r="P167" s="262"/>
      <c r="Q167" s="262"/>
      <c r="R167" s="262"/>
      <c r="S167" s="262"/>
      <c r="T167" s="263"/>
      <c r="U167" s="13"/>
      <c r="V167" s="13"/>
      <c r="W167" s="13"/>
      <c r="X167" s="13"/>
      <c r="Y167" s="13"/>
      <c r="Z167" s="13"/>
      <c r="AA167" s="13"/>
      <c r="AB167" s="13"/>
      <c r="AC167" s="13"/>
      <c r="AD167" s="13"/>
      <c r="AE167" s="13"/>
      <c r="AT167" s="264" t="s">
        <v>174</v>
      </c>
      <c r="AU167" s="264" t="s">
        <v>89</v>
      </c>
      <c r="AV167" s="13" t="s">
        <v>21</v>
      </c>
      <c r="AW167" s="13" t="s">
        <v>38</v>
      </c>
      <c r="AX167" s="13" t="s">
        <v>81</v>
      </c>
      <c r="AY167" s="264" t="s">
        <v>159</v>
      </c>
    </row>
    <row r="168" s="13" customFormat="1">
      <c r="A168" s="13"/>
      <c r="B168" s="254"/>
      <c r="C168" s="255"/>
      <c r="D168" s="250" t="s">
        <v>174</v>
      </c>
      <c r="E168" s="256" t="s">
        <v>1</v>
      </c>
      <c r="F168" s="257" t="s">
        <v>1947</v>
      </c>
      <c r="G168" s="255"/>
      <c r="H168" s="258">
        <v>12</v>
      </c>
      <c r="I168" s="259"/>
      <c r="J168" s="255"/>
      <c r="K168" s="255"/>
      <c r="L168" s="260"/>
      <c r="M168" s="261"/>
      <c r="N168" s="262"/>
      <c r="O168" s="262"/>
      <c r="P168" s="262"/>
      <c r="Q168" s="262"/>
      <c r="R168" s="262"/>
      <c r="S168" s="262"/>
      <c r="T168" s="263"/>
      <c r="U168" s="13"/>
      <c r="V168" s="13"/>
      <c r="W168" s="13"/>
      <c r="X168" s="13"/>
      <c r="Y168" s="13"/>
      <c r="Z168" s="13"/>
      <c r="AA168" s="13"/>
      <c r="AB168" s="13"/>
      <c r="AC168" s="13"/>
      <c r="AD168" s="13"/>
      <c r="AE168" s="13"/>
      <c r="AT168" s="264" t="s">
        <v>174</v>
      </c>
      <c r="AU168" s="264" t="s">
        <v>89</v>
      </c>
      <c r="AV168" s="13" t="s">
        <v>21</v>
      </c>
      <c r="AW168" s="13" t="s">
        <v>38</v>
      </c>
      <c r="AX168" s="13" t="s">
        <v>81</v>
      </c>
      <c r="AY168" s="264" t="s">
        <v>159</v>
      </c>
    </row>
    <row r="169" s="14" customFormat="1">
      <c r="A169" s="14"/>
      <c r="B169" s="265"/>
      <c r="C169" s="266"/>
      <c r="D169" s="250" t="s">
        <v>174</v>
      </c>
      <c r="E169" s="267" t="s">
        <v>1</v>
      </c>
      <c r="F169" s="268" t="s">
        <v>197</v>
      </c>
      <c r="G169" s="266"/>
      <c r="H169" s="269">
        <v>362</v>
      </c>
      <c r="I169" s="270"/>
      <c r="J169" s="266"/>
      <c r="K169" s="266"/>
      <c r="L169" s="271"/>
      <c r="M169" s="272"/>
      <c r="N169" s="273"/>
      <c r="O169" s="273"/>
      <c r="P169" s="273"/>
      <c r="Q169" s="273"/>
      <c r="R169" s="273"/>
      <c r="S169" s="273"/>
      <c r="T169" s="274"/>
      <c r="U169" s="14"/>
      <c r="V169" s="14"/>
      <c r="W169" s="14"/>
      <c r="X169" s="14"/>
      <c r="Y169" s="14"/>
      <c r="Z169" s="14"/>
      <c r="AA169" s="14"/>
      <c r="AB169" s="14"/>
      <c r="AC169" s="14"/>
      <c r="AD169" s="14"/>
      <c r="AE169" s="14"/>
      <c r="AT169" s="275" t="s">
        <v>174</v>
      </c>
      <c r="AU169" s="275" t="s">
        <v>89</v>
      </c>
      <c r="AV169" s="14" t="s">
        <v>165</v>
      </c>
      <c r="AW169" s="14" t="s">
        <v>38</v>
      </c>
      <c r="AX169" s="14" t="s">
        <v>89</v>
      </c>
      <c r="AY169" s="275" t="s">
        <v>159</v>
      </c>
    </row>
    <row r="170" s="2" customFormat="1" ht="21.75" customHeight="1">
      <c r="A170" s="38"/>
      <c r="B170" s="39"/>
      <c r="C170" s="236" t="s">
        <v>330</v>
      </c>
      <c r="D170" s="236" t="s">
        <v>161</v>
      </c>
      <c r="E170" s="237" t="s">
        <v>1948</v>
      </c>
      <c r="F170" s="238" t="s">
        <v>1949</v>
      </c>
      <c r="G170" s="239" t="s">
        <v>1014</v>
      </c>
      <c r="H170" s="240">
        <v>13</v>
      </c>
      <c r="I170" s="241"/>
      <c r="J170" s="242">
        <f>ROUND(I170*H170,2)</f>
        <v>0</v>
      </c>
      <c r="K170" s="243"/>
      <c r="L170" s="44"/>
      <c r="M170" s="244" t="s">
        <v>1</v>
      </c>
      <c r="N170" s="245" t="s">
        <v>46</v>
      </c>
      <c r="O170" s="91"/>
      <c r="P170" s="246">
        <f>O170*H170</f>
        <v>0</v>
      </c>
      <c r="Q170" s="246">
        <v>0</v>
      </c>
      <c r="R170" s="246">
        <f>Q170*H170</f>
        <v>0</v>
      </c>
      <c r="S170" s="246">
        <v>0</v>
      </c>
      <c r="T170" s="247">
        <f>S170*H170</f>
        <v>0</v>
      </c>
      <c r="U170" s="38"/>
      <c r="V170" s="38"/>
      <c r="W170" s="38"/>
      <c r="X170" s="38"/>
      <c r="Y170" s="38"/>
      <c r="Z170" s="38"/>
      <c r="AA170" s="38"/>
      <c r="AB170" s="38"/>
      <c r="AC170" s="38"/>
      <c r="AD170" s="38"/>
      <c r="AE170" s="38"/>
      <c r="AR170" s="248" t="s">
        <v>165</v>
      </c>
      <c r="AT170" s="248" t="s">
        <v>161</v>
      </c>
      <c r="AU170" s="248" t="s">
        <v>89</v>
      </c>
      <c r="AY170" s="16" t="s">
        <v>159</v>
      </c>
      <c r="BE170" s="249">
        <f>IF(N170="základní",J170,0)</f>
        <v>0</v>
      </c>
      <c r="BF170" s="249">
        <f>IF(N170="snížená",J170,0)</f>
        <v>0</v>
      </c>
      <c r="BG170" s="249">
        <f>IF(N170="zákl. přenesená",J170,0)</f>
        <v>0</v>
      </c>
      <c r="BH170" s="249">
        <f>IF(N170="sníž. přenesená",J170,0)</f>
        <v>0</v>
      </c>
      <c r="BI170" s="249">
        <f>IF(N170="nulová",J170,0)</f>
        <v>0</v>
      </c>
      <c r="BJ170" s="16" t="s">
        <v>89</v>
      </c>
      <c r="BK170" s="249">
        <f>ROUND(I170*H170,2)</f>
        <v>0</v>
      </c>
      <c r="BL170" s="16" t="s">
        <v>165</v>
      </c>
      <c r="BM170" s="248" t="s">
        <v>1950</v>
      </c>
    </row>
    <row r="171" s="2" customFormat="1" ht="16.5" customHeight="1">
      <c r="A171" s="38"/>
      <c r="B171" s="39"/>
      <c r="C171" s="236" t="s">
        <v>335</v>
      </c>
      <c r="D171" s="236" t="s">
        <v>161</v>
      </c>
      <c r="E171" s="237" t="s">
        <v>1951</v>
      </c>
      <c r="F171" s="238" t="s">
        <v>1952</v>
      </c>
      <c r="G171" s="239" t="s">
        <v>1014</v>
      </c>
      <c r="H171" s="240">
        <v>13</v>
      </c>
      <c r="I171" s="241"/>
      <c r="J171" s="242">
        <f>ROUND(I171*H171,2)</f>
        <v>0</v>
      </c>
      <c r="K171" s="243"/>
      <c r="L171" s="44"/>
      <c r="M171" s="244" t="s">
        <v>1</v>
      </c>
      <c r="N171" s="245" t="s">
        <v>46</v>
      </c>
      <c r="O171" s="91"/>
      <c r="P171" s="246">
        <f>O171*H171</f>
        <v>0</v>
      </c>
      <c r="Q171" s="246">
        <v>0</v>
      </c>
      <c r="R171" s="246">
        <f>Q171*H171</f>
        <v>0</v>
      </c>
      <c r="S171" s="246">
        <v>0</v>
      </c>
      <c r="T171" s="247">
        <f>S171*H171</f>
        <v>0</v>
      </c>
      <c r="U171" s="38"/>
      <c r="V171" s="38"/>
      <c r="W171" s="38"/>
      <c r="X171" s="38"/>
      <c r="Y171" s="38"/>
      <c r="Z171" s="38"/>
      <c r="AA171" s="38"/>
      <c r="AB171" s="38"/>
      <c r="AC171" s="38"/>
      <c r="AD171" s="38"/>
      <c r="AE171" s="38"/>
      <c r="AR171" s="248" t="s">
        <v>165</v>
      </c>
      <c r="AT171" s="248" t="s">
        <v>161</v>
      </c>
      <c r="AU171" s="248" t="s">
        <v>89</v>
      </c>
      <c r="AY171" s="16" t="s">
        <v>159</v>
      </c>
      <c r="BE171" s="249">
        <f>IF(N171="základní",J171,0)</f>
        <v>0</v>
      </c>
      <c r="BF171" s="249">
        <f>IF(N171="snížená",J171,0)</f>
        <v>0</v>
      </c>
      <c r="BG171" s="249">
        <f>IF(N171="zákl. přenesená",J171,0)</f>
        <v>0</v>
      </c>
      <c r="BH171" s="249">
        <f>IF(N171="sníž. přenesená",J171,0)</f>
        <v>0</v>
      </c>
      <c r="BI171" s="249">
        <f>IF(N171="nulová",J171,0)</f>
        <v>0</v>
      </c>
      <c r="BJ171" s="16" t="s">
        <v>89</v>
      </c>
      <c r="BK171" s="249">
        <f>ROUND(I171*H171,2)</f>
        <v>0</v>
      </c>
      <c r="BL171" s="16" t="s">
        <v>165</v>
      </c>
      <c r="BM171" s="248" t="s">
        <v>1953</v>
      </c>
    </row>
    <row r="172" s="2" customFormat="1">
      <c r="A172" s="38"/>
      <c r="B172" s="39"/>
      <c r="C172" s="40"/>
      <c r="D172" s="250" t="s">
        <v>167</v>
      </c>
      <c r="E172" s="40"/>
      <c r="F172" s="251" t="s">
        <v>1954</v>
      </c>
      <c r="G172" s="40"/>
      <c r="H172" s="40"/>
      <c r="I172" s="144"/>
      <c r="J172" s="40"/>
      <c r="K172" s="40"/>
      <c r="L172" s="44"/>
      <c r="M172" s="252"/>
      <c r="N172" s="253"/>
      <c r="O172" s="91"/>
      <c r="P172" s="91"/>
      <c r="Q172" s="91"/>
      <c r="R172" s="91"/>
      <c r="S172" s="91"/>
      <c r="T172" s="92"/>
      <c r="U172" s="38"/>
      <c r="V172" s="38"/>
      <c r="W172" s="38"/>
      <c r="X172" s="38"/>
      <c r="Y172" s="38"/>
      <c r="Z172" s="38"/>
      <c r="AA172" s="38"/>
      <c r="AB172" s="38"/>
      <c r="AC172" s="38"/>
      <c r="AD172" s="38"/>
      <c r="AE172" s="38"/>
      <c r="AT172" s="16" t="s">
        <v>167</v>
      </c>
      <c r="AU172" s="16" t="s">
        <v>89</v>
      </c>
    </row>
    <row r="173" s="2" customFormat="1" ht="16.5" customHeight="1">
      <c r="A173" s="38"/>
      <c r="B173" s="39"/>
      <c r="C173" s="236" t="s">
        <v>342</v>
      </c>
      <c r="D173" s="236" t="s">
        <v>161</v>
      </c>
      <c r="E173" s="237" t="s">
        <v>1955</v>
      </c>
      <c r="F173" s="238" t="s">
        <v>1956</v>
      </c>
      <c r="G173" s="239" t="s">
        <v>1014</v>
      </c>
      <c r="H173" s="240">
        <v>4</v>
      </c>
      <c r="I173" s="241"/>
      <c r="J173" s="242">
        <f>ROUND(I173*H173,2)</f>
        <v>0</v>
      </c>
      <c r="K173" s="243"/>
      <c r="L173" s="44"/>
      <c r="M173" s="244" t="s">
        <v>1</v>
      </c>
      <c r="N173" s="245" t="s">
        <v>46</v>
      </c>
      <c r="O173" s="91"/>
      <c r="P173" s="246">
        <f>O173*H173</f>
        <v>0</v>
      </c>
      <c r="Q173" s="246">
        <v>0</v>
      </c>
      <c r="R173" s="246">
        <f>Q173*H173</f>
        <v>0</v>
      </c>
      <c r="S173" s="246">
        <v>0</v>
      </c>
      <c r="T173" s="247">
        <f>S173*H173</f>
        <v>0</v>
      </c>
      <c r="U173" s="38"/>
      <c r="V173" s="38"/>
      <c r="W173" s="38"/>
      <c r="X173" s="38"/>
      <c r="Y173" s="38"/>
      <c r="Z173" s="38"/>
      <c r="AA173" s="38"/>
      <c r="AB173" s="38"/>
      <c r="AC173" s="38"/>
      <c r="AD173" s="38"/>
      <c r="AE173" s="38"/>
      <c r="AR173" s="248" t="s">
        <v>165</v>
      </c>
      <c r="AT173" s="248" t="s">
        <v>161</v>
      </c>
      <c r="AU173" s="248" t="s">
        <v>89</v>
      </c>
      <c r="AY173" s="16" t="s">
        <v>159</v>
      </c>
      <c r="BE173" s="249">
        <f>IF(N173="základní",J173,0)</f>
        <v>0</v>
      </c>
      <c r="BF173" s="249">
        <f>IF(N173="snížená",J173,0)</f>
        <v>0</v>
      </c>
      <c r="BG173" s="249">
        <f>IF(N173="zákl. přenesená",J173,0)</f>
        <v>0</v>
      </c>
      <c r="BH173" s="249">
        <f>IF(N173="sníž. přenesená",J173,0)</f>
        <v>0</v>
      </c>
      <c r="BI173" s="249">
        <f>IF(N173="nulová",J173,0)</f>
        <v>0</v>
      </c>
      <c r="BJ173" s="16" t="s">
        <v>89</v>
      </c>
      <c r="BK173" s="249">
        <f>ROUND(I173*H173,2)</f>
        <v>0</v>
      </c>
      <c r="BL173" s="16" t="s">
        <v>165</v>
      </c>
      <c r="BM173" s="248" t="s">
        <v>1957</v>
      </c>
    </row>
    <row r="174" s="2" customFormat="1" ht="16.5" customHeight="1">
      <c r="A174" s="38"/>
      <c r="B174" s="39"/>
      <c r="C174" s="236" t="s">
        <v>347</v>
      </c>
      <c r="D174" s="236" t="s">
        <v>161</v>
      </c>
      <c r="E174" s="237" t="s">
        <v>1958</v>
      </c>
      <c r="F174" s="238" t="s">
        <v>1959</v>
      </c>
      <c r="G174" s="239" t="s">
        <v>1014</v>
      </c>
      <c r="H174" s="240">
        <v>2</v>
      </c>
      <c r="I174" s="241"/>
      <c r="J174" s="242">
        <f>ROUND(I174*H174,2)</f>
        <v>0</v>
      </c>
      <c r="K174" s="243"/>
      <c r="L174" s="44"/>
      <c r="M174" s="244" t="s">
        <v>1</v>
      </c>
      <c r="N174" s="245" t="s">
        <v>46</v>
      </c>
      <c r="O174" s="91"/>
      <c r="P174" s="246">
        <f>O174*H174</f>
        <v>0</v>
      </c>
      <c r="Q174" s="246">
        <v>0</v>
      </c>
      <c r="R174" s="246">
        <f>Q174*H174</f>
        <v>0</v>
      </c>
      <c r="S174" s="246">
        <v>0</v>
      </c>
      <c r="T174" s="247">
        <f>S174*H174</f>
        <v>0</v>
      </c>
      <c r="U174" s="38"/>
      <c r="V174" s="38"/>
      <c r="W174" s="38"/>
      <c r="X174" s="38"/>
      <c r="Y174" s="38"/>
      <c r="Z174" s="38"/>
      <c r="AA174" s="38"/>
      <c r="AB174" s="38"/>
      <c r="AC174" s="38"/>
      <c r="AD174" s="38"/>
      <c r="AE174" s="38"/>
      <c r="AR174" s="248" t="s">
        <v>165</v>
      </c>
      <c r="AT174" s="248" t="s">
        <v>161</v>
      </c>
      <c r="AU174" s="248" t="s">
        <v>89</v>
      </c>
      <c r="AY174" s="16" t="s">
        <v>159</v>
      </c>
      <c r="BE174" s="249">
        <f>IF(N174="základní",J174,0)</f>
        <v>0</v>
      </c>
      <c r="BF174" s="249">
        <f>IF(N174="snížená",J174,0)</f>
        <v>0</v>
      </c>
      <c r="BG174" s="249">
        <f>IF(N174="zákl. přenesená",J174,0)</f>
        <v>0</v>
      </c>
      <c r="BH174" s="249">
        <f>IF(N174="sníž. přenesená",J174,0)</f>
        <v>0</v>
      </c>
      <c r="BI174" s="249">
        <f>IF(N174="nulová",J174,0)</f>
        <v>0</v>
      </c>
      <c r="BJ174" s="16" t="s">
        <v>89</v>
      </c>
      <c r="BK174" s="249">
        <f>ROUND(I174*H174,2)</f>
        <v>0</v>
      </c>
      <c r="BL174" s="16" t="s">
        <v>165</v>
      </c>
      <c r="BM174" s="248" t="s">
        <v>1960</v>
      </c>
    </row>
    <row r="175" s="2" customFormat="1" ht="16.5" customHeight="1">
      <c r="A175" s="38"/>
      <c r="B175" s="39"/>
      <c r="C175" s="236" t="s">
        <v>351</v>
      </c>
      <c r="D175" s="236" t="s">
        <v>161</v>
      </c>
      <c r="E175" s="237" t="s">
        <v>1961</v>
      </c>
      <c r="F175" s="238" t="s">
        <v>1962</v>
      </c>
      <c r="G175" s="239" t="s">
        <v>1014</v>
      </c>
      <c r="H175" s="240">
        <v>2</v>
      </c>
      <c r="I175" s="241"/>
      <c r="J175" s="242">
        <f>ROUND(I175*H175,2)</f>
        <v>0</v>
      </c>
      <c r="K175" s="243"/>
      <c r="L175" s="44"/>
      <c r="M175" s="244" t="s">
        <v>1</v>
      </c>
      <c r="N175" s="245" t="s">
        <v>46</v>
      </c>
      <c r="O175" s="91"/>
      <c r="P175" s="246">
        <f>O175*H175</f>
        <v>0</v>
      </c>
      <c r="Q175" s="246">
        <v>0</v>
      </c>
      <c r="R175" s="246">
        <f>Q175*H175</f>
        <v>0</v>
      </c>
      <c r="S175" s="246">
        <v>0</v>
      </c>
      <c r="T175" s="247">
        <f>S175*H175</f>
        <v>0</v>
      </c>
      <c r="U175" s="38"/>
      <c r="V175" s="38"/>
      <c r="W175" s="38"/>
      <c r="X175" s="38"/>
      <c r="Y175" s="38"/>
      <c r="Z175" s="38"/>
      <c r="AA175" s="38"/>
      <c r="AB175" s="38"/>
      <c r="AC175" s="38"/>
      <c r="AD175" s="38"/>
      <c r="AE175" s="38"/>
      <c r="AR175" s="248" t="s">
        <v>165</v>
      </c>
      <c r="AT175" s="248" t="s">
        <v>161</v>
      </c>
      <c r="AU175" s="248" t="s">
        <v>89</v>
      </c>
      <c r="AY175" s="16" t="s">
        <v>159</v>
      </c>
      <c r="BE175" s="249">
        <f>IF(N175="základní",J175,0)</f>
        <v>0</v>
      </c>
      <c r="BF175" s="249">
        <f>IF(N175="snížená",J175,0)</f>
        <v>0</v>
      </c>
      <c r="BG175" s="249">
        <f>IF(N175="zákl. přenesená",J175,0)</f>
        <v>0</v>
      </c>
      <c r="BH175" s="249">
        <f>IF(N175="sníž. přenesená",J175,0)</f>
        <v>0</v>
      </c>
      <c r="BI175" s="249">
        <f>IF(N175="nulová",J175,0)</f>
        <v>0</v>
      </c>
      <c r="BJ175" s="16" t="s">
        <v>89</v>
      </c>
      <c r="BK175" s="249">
        <f>ROUND(I175*H175,2)</f>
        <v>0</v>
      </c>
      <c r="BL175" s="16" t="s">
        <v>165</v>
      </c>
      <c r="BM175" s="248" t="s">
        <v>1963</v>
      </c>
    </row>
    <row r="176" s="2" customFormat="1" ht="16.5" customHeight="1">
      <c r="A176" s="38"/>
      <c r="B176" s="39"/>
      <c r="C176" s="236" t="s">
        <v>356</v>
      </c>
      <c r="D176" s="236" t="s">
        <v>161</v>
      </c>
      <c r="E176" s="237" t="s">
        <v>1964</v>
      </c>
      <c r="F176" s="238" t="s">
        <v>1965</v>
      </c>
      <c r="G176" s="239" t="s">
        <v>1014</v>
      </c>
      <c r="H176" s="240">
        <v>3</v>
      </c>
      <c r="I176" s="241"/>
      <c r="J176" s="242">
        <f>ROUND(I176*H176,2)</f>
        <v>0</v>
      </c>
      <c r="K176" s="243"/>
      <c r="L176" s="44"/>
      <c r="M176" s="244" t="s">
        <v>1</v>
      </c>
      <c r="N176" s="245" t="s">
        <v>46</v>
      </c>
      <c r="O176" s="91"/>
      <c r="P176" s="246">
        <f>O176*H176</f>
        <v>0</v>
      </c>
      <c r="Q176" s="246">
        <v>0</v>
      </c>
      <c r="R176" s="246">
        <f>Q176*H176</f>
        <v>0</v>
      </c>
      <c r="S176" s="246">
        <v>0</v>
      </c>
      <c r="T176" s="247">
        <f>S176*H176</f>
        <v>0</v>
      </c>
      <c r="U176" s="38"/>
      <c r="V176" s="38"/>
      <c r="W176" s="38"/>
      <c r="X176" s="38"/>
      <c r="Y176" s="38"/>
      <c r="Z176" s="38"/>
      <c r="AA176" s="38"/>
      <c r="AB176" s="38"/>
      <c r="AC176" s="38"/>
      <c r="AD176" s="38"/>
      <c r="AE176" s="38"/>
      <c r="AR176" s="248" t="s">
        <v>165</v>
      </c>
      <c r="AT176" s="248" t="s">
        <v>161</v>
      </c>
      <c r="AU176" s="248" t="s">
        <v>89</v>
      </c>
      <c r="AY176" s="16" t="s">
        <v>159</v>
      </c>
      <c r="BE176" s="249">
        <f>IF(N176="základní",J176,0)</f>
        <v>0</v>
      </c>
      <c r="BF176" s="249">
        <f>IF(N176="snížená",J176,0)</f>
        <v>0</v>
      </c>
      <c r="BG176" s="249">
        <f>IF(N176="zákl. přenesená",J176,0)</f>
        <v>0</v>
      </c>
      <c r="BH176" s="249">
        <f>IF(N176="sníž. přenesená",J176,0)</f>
        <v>0</v>
      </c>
      <c r="BI176" s="249">
        <f>IF(N176="nulová",J176,0)</f>
        <v>0</v>
      </c>
      <c r="BJ176" s="16" t="s">
        <v>89</v>
      </c>
      <c r="BK176" s="249">
        <f>ROUND(I176*H176,2)</f>
        <v>0</v>
      </c>
      <c r="BL176" s="16" t="s">
        <v>165</v>
      </c>
      <c r="BM176" s="248" t="s">
        <v>1966</v>
      </c>
    </row>
    <row r="177" s="2" customFormat="1" ht="16.5" customHeight="1">
      <c r="A177" s="38"/>
      <c r="B177" s="39"/>
      <c r="C177" s="236" t="s">
        <v>360</v>
      </c>
      <c r="D177" s="236" t="s">
        <v>161</v>
      </c>
      <c r="E177" s="237" t="s">
        <v>1967</v>
      </c>
      <c r="F177" s="238" t="s">
        <v>1968</v>
      </c>
      <c r="G177" s="239" t="s">
        <v>1014</v>
      </c>
      <c r="H177" s="240">
        <v>2</v>
      </c>
      <c r="I177" s="241"/>
      <c r="J177" s="242">
        <f>ROUND(I177*H177,2)</f>
        <v>0</v>
      </c>
      <c r="K177" s="243"/>
      <c r="L177" s="44"/>
      <c r="M177" s="244" t="s">
        <v>1</v>
      </c>
      <c r="N177" s="245" t="s">
        <v>46</v>
      </c>
      <c r="O177" s="91"/>
      <c r="P177" s="246">
        <f>O177*H177</f>
        <v>0</v>
      </c>
      <c r="Q177" s="246">
        <v>0</v>
      </c>
      <c r="R177" s="246">
        <f>Q177*H177</f>
        <v>0</v>
      </c>
      <c r="S177" s="246">
        <v>0</v>
      </c>
      <c r="T177" s="247">
        <f>S177*H177</f>
        <v>0</v>
      </c>
      <c r="U177" s="38"/>
      <c r="V177" s="38"/>
      <c r="W177" s="38"/>
      <c r="X177" s="38"/>
      <c r="Y177" s="38"/>
      <c r="Z177" s="38"/>
      <c r="AA177" s="38"/>
      <c r="AB177" s="38"/>
      <c r="AC177" s="38"/>
      <c r="AD177" s="38"/>
      <c r="AE177" s="38"/>
      <c r="AR177" s="248" t="s">
        <v>165</v>
      </c>
      <c r="AT177" s="248" t="s">
        <v>161</v>
      </c>
      <c r="AU177" s="248" t="s">
        <v>89</v>
      </c>
      <c r="AY177" s="16" t="s">
        <v>159</v>
      </c>
      <c r="BE177" s="249">
        <f>IF(N177="základní",J177,0)</f>
        <v>0</v>
      </c>
      <c r="BF177" s="249">
        <f>IF(N177="snížená",J177,0)</f>
        <v>0</v>
      </c>
      <c r="BG177" s="249">
        <f>IF(N177="zákl. přenesená",J177,0)</f>
        <v>0</v>
      </c>
      <c r="BH177" s="249">
        <f>IF(N177="sníž. přenesená",J177,0)</f>
        <v>0</v>
      </c>
      <c r="BI177" s="249">
        <f>IF(N177="nulová",J177,0)</f>
        <v>0</v>
      </c>
      <c r="BJ177" s="16" t="s">
        <v>89</v>
      </c>
      <c r="BK177" s="249">
        <f>ROUND(I177*H177,2)</f>
        <v>0</v>
      </c>
      <c r="BL177" s="16" t="s">
        <v>165</v>
      </c>
      <c r="BM177" s="248" t="s">
        <v>1969</v>
      </c>
    </row>
    <row r="178" s="2" customFormat="1" ht="21.75" customHeight="1">
      <c r="A178" s="38"/>
      <c r="B178" s="39"/>
      <c r="C178" s="236" t="s">
        <v>366</v>
      </c>
      <c r="D178" s="236" t="s">
        <v>161</v>
      </c>
      <c r="E178" s="237" t="s">
        <v>1970</v>
      </c>
      <c r="F178" s="238" t="s">
        <v>1971</v>
      </c>
      <c r="G178" s="239" t="s">
        <v>179</v>
      </c>
      <c r="H178" s="240">
        <v>13</v>
      </c>
      <c r="I178" s="241"/>
      <c r="J178" s="242">
        <f>ROUND(I178*H178,2)</f>
        <v>0</v>
      </c>
      <c r="K178" s="243"/>
      <c r="L178" s="44"/>
      <c r="M178" s="244" t="s">
        <v>1</v>
      </c>
      <c r="N178" s="245" t="s">
        <v>46</v>
      </c>
      <c r="O178" s="91"/>
      <c r="P178" s="246">
        <f>O178*H178</f>
        <v>0</v>
      </c>
      <c r="Q178" s="246">
        <v>5.0000000000000002E-05</v>
      </c>
      <c r="R178" s="246">
        <f>Q178*H178</f>
        <v>0.00065000000000000008</v>
      </c>
      <c r="S178" s="246">
        <v>0</v>
      </c>
      <c r="T178" s="247">
        <f>S178*H178</f>
        <v>0</v>
      </c>
      <c r="U178" s="38"/>
      <c r="V178" s="38"/>
      <c r="W178" s="38"/>
      <c r="X178" s="38"/>
      <c r="Y178" s="38"/>
      <c r="Z178" s="38"/>
      <c r="AA178" s="38"/>
      <c r="AB178" s="38"/>
      <c r="AC178" s="38"/>
      <c r="AD178" s="38"/>
      <c r="AE178" s="38"/>
      <c r="AR178" s="248" t="s">
        <v>165</v>
      </c>
      <c r="AT178" s="248" t="s">
        <v>161</v>
      </c>
      <c r="AU178" s="248" t="s">
        <v>89</v>
      </c>
      <c r="AY178" s="16" t="s">
        <v>159</v>
      </c>
      <c r="BE178" s="249">
        <f>IF(N178="základní",J178,0)</f>
        <v>0</v>
      </c>
      <c r="BF178" s="249">
        <f>IF(N178="snížená",J178,0)</f>
        <v>0</v>
      </c>
      <c r="BG178" s="249">
        <f>IF(N178="zákl. přenesená",J178,0)</f>
        <v>0</v>
      </c>
      <c r="BH178" s="249">
        <f>IF(N178="sníž. přenesená",J178,0)</f>
        <v>0</v>
      </c>
      <c r="BI178" s="249">
        <f>IF(N178="nulová",J178,0)</f>
        <v>0</v>
      </c>
      <c r="BJ178" s="16" t="s">
        <v>89</v>
      </c>
      <c r="BK178" s="249">
        <f>ROUND(I178*H178,2)</f>
        <v>0</v>
      </c>
      <c r="BL178" s="16" t="s">
        <v>165</v>
      </c>
      <c r="BM178" s="248" t="s">
        <v>1972</v>
      </c>
    </row>
    <row r="179" s="2" customFormat="1" ht="21.75" customHeight="1">
      <c r="A179" s="38"/>
      <c r="B179" s="39"/>
      <c r="C179" s="236" t="s">
        <v>372</v>
      </c>
      <c r="D179" s="236" t="s">
        <v>161</v>
      </c>
      <c r="E179" s="237" t="s">
        <v>1973</v>
      </c>
      <c r="F179" s="238" t="s">
        <v>1974</v>
      </c>
      <c r="G179" s="239" t="s">
        <v>1014</v>
      </c>
      <c r="H179" s="240">
        <v>13</v>
      </c>
      <c r="I179" s="241"/>
      <c r="J179" s="242">
        <f>ROUND(I179*H179,2)</f>
        <v>0</v>
      </c>
      <c r="K179" s="243"/>
      <c r="L179" s="44"/>
      <c r="M179" s="244" t="s">
        <v>1</v>
      </c>
      <c r="N179" s="245" t="s">
        <v>46</v>
      </c>
      <c r="O179" s="91"/>
      <c r="P179" s="246">
        <f>O179*H179</f>
        <v>0</v>
      </c>
      <c r="Q179" s="246">
        <v>0</v>
      </c>
      <c r="R179" s="246">
        <f>Q179*H179</f>
        <v>0</v>
      </c>
      <c r="S179" s="246">
        <v>0</v>
      </c>
      <c r="T179" s="247">
        <f>S179*H179</f>
        <v>0</v>
      </c>
      <c r="U179" s="38"/>
      <c r="V179" s="38"/>
      <c r="W179" s="38"/>
      <c r="X179" s="38"/>
      <c r="Y179" s="38"/>
      <c r="Z179" s="38"/>
      <c r="AA179" s="38"/>
      <c r="AB179" s="38"/>
      <c r="AC179" s="38"/>
      <c r="AD179" s="38"/>
      <c r="AE179" s="38"/>
      <c r="AR179" s="248" t="s">
        <v>165</v>
      </c>
      <c r="AT179" s="248" t="s">
        <v>161</v>
      </c>
      <c r="AU179" s="248" t="s">
        <v>89</v>
      </c>
      <c r="AY179" s="16" t="s">
        <v>159</v>
      </c>
      <c r="BE179" s="249">
        <f>IF(N179="základní",J179,0)</f>
        <v>0</v>
      </c>
      <c r="BF179" s="249">
        <f>IF(N179="snížená",J179,0)</f>
        <v>0</v>
      </c>
      <c r="BG179" s="249">
        <f>IF(N179="zákl. přenesená",J179,0)</f>
        <v>0</v>
      </c>
      <c r="BH179" s="249">
        <f>IF(N179="sníž. přenesená",J179,0)</f>
        <v>0</v>
      </c>
      <c r="BI179" s="249">
        <f>IF(N179="nulová",J179,0)</f>
        <v>0</v>
      </c>
      <c r="BJ179" s="16" t="s">
        <v>89</v>
      </c>
      <c r="BK179" s="249">
        <f>ROUND(I179*H179,2)</f>
        <v>0</v>
      </c>
      <c r="BL179" s="16" t="s">
        <v>165</v>
      </c>
      <c r="BM179" s="248" t="s">
        <v>1975</v>
      </c>
    </row>
    <row r="180" s="2" customFormat="1" ht="21.75" customHeight="1">
      <c r="A180" s="38"/>
      <c r="B180" s="39"/>
      <c r="C180" s="236" t="s">
        <v>378</v>
      </c>
      <c r="D180" s="236" t="s">
        <v>161</v>
      </c>
      <c r="E180" s="237" t="s">
        <v>1976</v>
      </c>
      <c r="F180" s="238" t="s">
        <v>1977</v>
      </c>
      <c r="G180" s="239" t="s">
        <v>179</v>
      </c>
      <c r="H180" s="240">
        <v>13</v>
      </c>
      <c r="I180" s="241"/>
      <c r="J180" s="242">
        <f>ROUND(I180*H180,2)</f>
        <v>0</v>
      </c>
      <c r="K180" s="243"/>
      <c r="L180" s="44"/>
      <c r="M180" s="244" t="s">
        <v>1</v>
      </c>
      <c r="N180" s="245" t="s">
        <v>46</v>
      </c>
      <c r="O180" s="91"/>
      <c r="P180" s="246">
        <f>O180*H180</f>
        <v>0</v>
      </c>
      <c r="Q180" s="246">
        <v>0</v>
      </c>
      <c r="R180" s="246">
        <f>Q180*H180</f>
        <v>0</v>
      </c>
      <c r="S180" s="246">
        <v>0</v>
      </c>
      <c r="T180" s="247">
        <f>S180*H180</f>
        <v>0</v>
      </c>
      <c r="U180" s="38"/>
      <c r="V180" s="38"/>
      <c r="W180" s="38"/>
      <c r="X180" s="38"/>
      <c r="Y180" s="38"/>
      <c r="Z180" s="38"/>
      <c r="AA180" s="38"/>
      <c r="AB180" s="38"/>
      <c r="AC180" s="38"/>
      <c r="AD180" s="38"/>
      <c r="AE180" s="38"/>
      <c r="AR180" s="248" t="s">
        <v>165</v>
      </c>
      <c r="AT180" s="248" t="s">
        <v>161</v>
      </c>
      <c r="AU180" s="248" t="s">
        <v>89</v>
      </c>
      <c r="AY180" s="16" t="s">
        <v>159</v>
      </c>
      <c r="BE180" s="249">
        <f>IF(N180="základní",J180,0)</f>
        <v>0</v>
      </c>
      <c r="BF180" s="249">
        <f>IF(N180="snížená",J180,0)</f>
        <v>0</v>
      </c>
      <c r="BG180" s="249">
        <f>IF(N180="zákl. přenesená",J180,0)</f>
        <v>0</v>
      </c>
      <c r="BH180" s="249">
        <f>IF(N180="sníž. přenesená",J180,0)</f>
        <v>0</v>
      </c>
      <c r="BI180" s="249">
        <f>IF(N180="nulová",J180,0)</f>
        <v>0</v>
      </c>
      <c r="BJ180" s="16" t="s">
        <v>89</v>
      </c>
      <c r="BK180" s="249">
        <f>ROUND(I180*H180,2)</f>
        <v>0</v>
      </c>
      <c r="BL180" s="16" t="s">
        <v>165</v>
      </c>
      <c r="BM180" s="248" t="s">
        <v>1978</v>
      </c>
    </row>
    <row r="181" s="2" customFormat="1" ht="21.75" customHeight="1">
      <c r="A181" s="38"/>
      <c r="B181" s="39"/>
      <c r="C181" s="236" t="s">
        <v>29</v>
      </c>
      <c r="D181" s="236" t="s">
        <v>161</v>
      </c>
      <c r="E181" s="237" t="s">
        <v>1979</v>
      </c>
      <c r="F181" s="238" t="s">
        <v>1980</v>
      </c>
      <c r="G181" s="239" t="s">
        <v>179</v>
      </c>
      <c r="H181" s="240">
        <v>12</v>
      </c>
      <c r="I181" s="241"/>
      <c r="J181" s="242">
        <f>ROUND(I181*H181,2)</f>
        <v>0</v>
      </c>
      <c r="K181" s="243"/>
      <c r="L181" s="44"/>
      <c r="M181" s="244" t="s">
        <v>1</v>
      </c>
      <c r="N181" s="245" t="s">
        <v>46</v>
      </c>
      <c r="O181" s="91"/>
      <c r="P181" s="246">
        <f>O181*H181</f>
        <v>0</v>
      </c>
      <c r="Q181" s="246">
        <v>0</v>
      </c>
      <c r="R181" s="246">
        <f>Q181*H181</f>
        <v>0</v>
      </c>
      <c r="S181" s="246">
        <v>0</v>
      </c>
      <c r="T181" s="247">
        <f>S181*H181</f>
        <v>0</v>
      </c>
      <c r="U181" s="38"/>
      <c r="V181" s="38"/>
      <c r="W181" s="38"/>
      <c r="X181" s="38"/>
      <c r="Y181" s="38"/>
      <c r="Z181" s="38"/>
      <c r="AA181" s="38"/>
      <c r="AB181" s="38"/>
      <c r="AC181" s="38"/>
      <c r="AD181" s="38"/>
      <c r="AE181" s="38"/>
      <c r="AR181" s="248" t="s">
        <v>165</v>
      </c>
      <c r="AT181" s="248" t="s">
        <v>161</v>
      </c>
      <c r="AU181" s="248" t="s">
        <v>89</v>
      </c>
      <c r="AY181" s="16" t="s">
        <v>159</v>
      </c>
      <c r="BE181" s="249">
        <f>IF(N181="základní",J181,0)</f>
        <v>0</v>
      </c>
      <c r="BF181" s="249">
        <f>IF(N181="snížená",J181,0)</f>
        <v>0</v>
      </c>
      <c r="BG181" s="249">
        <f>IF(N181="zákl. přenesená",J181,0)</f>
        <v>0</v>
      </c>
      <c r="BH181" s="249">
        <f>IF(N181="sníž. přenesená",J181,0)</f>
        <v>0</v>
      </c>
      <c r="BI181" s="249">
        <f>IF(N181="nulová",J181,0)</f>
        <v>0</v>
      </c>
      <c r="BJ181" s="16" t="s">
        <v>89</v>
      </c>
      <c r="BK181" s="249">
        <f>ROUND(I181*H181,2)</f>
        <v>0</v>
      </c>
      <c r="BL181" s="16" t="s">
        <v>165</v>
      </c>
      <c r="BM181" s="248" t="s">
        <v>1981</v>
      </c>
    </row>
    <row r="182" s="2" customFormat="1">
      <c r="A182" s="38"/>
      <c r="B182" s="39"/>
      <c r="C182" s="40"/>
      <c r="D182" s="250" t="s">
        <v>167</v>
      </c>
      <c r="E182" s="40"/>
      <c r="F182" s="251" t="s">
        <v>1982</v>
      </c>
      <c r="G182" s="40"/>
      <c r="H182" s="40"/>
      <c r="I182" s="144"/>
      <c r="J182" s="40"/>
      <c r="K182" s="40"/>
      <c r="L182" s="44"/>
      <c r="M182" s="252"/>
      <c r="N182" s="253"/>
      <c r="O182" s="91"/>
      <c r="P182" s="91"/>
      <c r="Q182" s="91"/>
      <c r="R182" s="91"/>
      <c r="S182" s="91"/>
      <c r="T182" s="92"/>
      <c r="U182" s="38"/>
      <c r="V182" s="38"/>
      <c r="W182" s="38"/>
      <c r="X182" s="38"/>
      <c r="Y182" s="38"/>
      <c r="Z182" s="38"/>
      <c r="AA182" s="38"/>
      <c r="AB182" s="38"/>
      <c r="AC182" s="38"/>
      <c r="AD182" s="38"/>
      <c r="AE182" s="38"/>
      <c r="AT182" s="16" t="s">
        <v>167</v>
      </c>
      <c r="AU182" s="16" t="s">
        <v>89</v>
      </c>
    </row>
    <row r="183" s="2" customFormat="1" ht="16.5" customHeight="1">
      <c r="A183" s="38"/>
      <c r="B183" s="39"/>
      <c r="C183" s="236" t="s">
        <v>387</v>
      </c>
      <c r="D183" s="236" t="s">
        <v>161</v>
      </c>
      <c r="E183" s="237" t="s">
        <v>1983</v>
      </c>
      <c r="F183" s="238" t="s">
        <v>1984</v>
      </c>
      <c r="G183" s="239" t="s">
        <v>1014</v>
      </c>
      <c r="H183" s="240">
        <v>9</v>
      </c>
      <c r="I183" s="241"/>
      <c r="J183" s="242">
        <f>ROUND(I183*H183,2)</f>
        <v>0</v>
      </c>
      <c r="K183" s="243"/>
      <c r="L183" s="44"/>
      <c r="M183" s="244" t="s">
        <v>1</v>
      </c>
      <c r="N183" s="245" t="s">
        <v>46</v>
      </c>
      <c r="O183" s="91"/>
      <c r="P183" s="246">
        <f>O183*H183</f>
        <v>0</v>
      </c>
      <c r="Q183" s="246">
        <v>0</v>
      </c>
      <c r="R183" s="246">
        <f>Q183*H183</f>
        <v>0</v>
      </c>
      <c r="S183" s="246">
        <v>0</v>
      </c>
      <c r="T183" s="247">
        <f>S183*H183</f>
        <v>0</v>
      </c>
      <c r="U183" s="38"/>
      <c r="V183" s="38"/>
      <c r="W183" s="38"/>
      <c r="X183" s="38"/>
      <c r="Y183" s="38"/>
      <c r="Z183" s="38"/>
      <c r="AA183" s="38"/>
      <c r="AB183" s="38"/>
      <c r="AC183" s="38"/>
      <c r="AD183" s="38"/>
      <c r="AE183" s="38"/>
      <c r="AR183" s="248" t="s">
        <v>165</v>
      </c>
      <c r="AT183" s="248" t="s">
        <v>161</v>
      </c>
      <c r="AU183" s="248" t="s">
        <v>89</v>
      </c>
      <c r="AY183" s="16" t="s">
        <v>159</v>
      </c>
      <c r="BE183" s="249">
        <f>IF(N183="základní",J183,0)</f>
        <v>0</v>
      </c>
      <c r="BF183" s="249">
        <f>IF(N183="snížená",J183,0)</f>
        <v>0</v>
      </c>
      <c r="BG183" s="249">
        <f>IF(N183="zákl. přenesená",J183,0)</f>
        <v>0</v>
      </c>
      <c r="BH183" s="249">
        <f>IF(N183="sníž. přenesená",J183,0)</f>
        <v>0</v>
      </c>
      <c r="BI183" s="249">
        <f>IF(N183="nulová",J183,0)</f>
        <v>0</v>
      </c>
      <c r="BJ183" s="16" t="s">
        <v>89</v>
      </c>
      <c r="BK183" s="249">
        <f>ROUND(I183*H183,2)</f>
        <v>0</v>
      </c>
      <c r="BL183" s="16" t="s">
        <v>165</v>
      </c>
      <c r="BM183" s="248" t="s">
        <v>1985</v>
      </c>
    </row>
    <row r="184" s="2" customFormat="1" ht="16.5" customHeight="1">
      <c r="A184" s="38"/>
      <c r="B184" s="39"/>
      <c r="C184" s="236" t="s">
        <v>391</v>
      </c>
      <c r="D184" s="236" t="s">
        <v>161</v>
      </c>
      <c r="E184" s="237" t="s">
        <v>1986</v>
      </c>
      <c r="F184" s="238" t="s">
        <v>1987</v>
      </c>
      <c r="G184" s="239" t="s">
        <v>1014</v>
      </c>
      <c r="H184" s="240">
        <v>3</v>
      </c>
      <c r="I184" s="241"/>
      <c r="J184" s="242">
        <f>ROUND(I184*H184,2)</f>
        <v>0</v>
      </c>
      <c r="K184" s="243"/>
      <c r="L184" s="44"/>
      <c r="M184" s="244" t="s">
        <v>1</v>
      </c>
      <c r="N184" s="245" t="s">
        <v>46</v>
      </c>
      <c r="O184" s="91"/>
      <c r="P184" s="246">
        <f>O184*H184</f>
        <v>0</v>
      </c>
      <c r="Q184" s="246">
        <v>0</v>
      </c>
      <c r="R184" s="246">
        <f>Q184*H184</f>
        <v>0</v>
      </c>
      <c r="S184" s="246">
        <v>0</v>
      </c>
      <c r="T184" s="247">
        <f>S184*H184</f>
        <v>0</v>
      </c>
      <c r="U184" s="38"/>
      <c r="V184" s="38"/>
      <c r="W184" s="38"/>
      <c r="X184" s="38"/>
      <c r="Y184" s="38"/>
      <c r="Z184" s="38"/>
      <c r="AA184" s="38"/>
      <c r="AB184" s="38"/>
      <c r="AC184" s="38"/>
      <c r="AD184" s="38"/>
      <c r="AE184" s="38"/>
      <c r="AR184" s="248" t="s">
        <v>165</v>
      </c>
      <c r="AT184" s="248" t="s">
        <v>161</v>
      </c>
      <c r="AU184" s="248" t="s">
        <v>89</v>
      </c>
      <c r="AY184" s="16" t="s">
        <v>159</v>
      </c>
      <c r="BE184" s="249">
        <f>IF(N184="základní",J184,0)</f>
        <v>0</v>
      </c>
      <c r="BF184" s="249">
        <f>IF(N184="snížená",J184,0)</f>
        <v>0</v>
      </c>
      <c r="BG184" s="249">
        <f>IF(N184="zákl. přenesená",J184,0)</f>
        <v>0</v>
      </c>
      <c r="BH184" s="249">
        <f>IF(N184="sníž. přenesená",J184,0)</f>
        <v>0</v>
      </c>
      <c r="BI184" s="249">
        <f>IF(N184="nulová",J184,0)</f>
        <v>0</v>
      </c>
      <c r="BJ184" s="16" t="s">
        <v>89</v>
      </c>
      <c r="BK184" s="249">
        <f>ROUND(I184*H184,2)</f>
        <v>0</v>
      </c>
      <c r="BL184" s="16" t="s">
        <v>165</v>
      </c>
      <c r="BM184" s="248" t="s">
        <v>1988</v>
      </c>
    </row>
    <row r="185" s="2" customFormat="1" ht="21.75" customHeight="1">
      <c r="A185" s="38"/>
      <c r="B185" s="39"/>
      <c r="C185" s="236" t="s">
        <v>232</v>
      </c>
      <c r="D185" s="236" t="s">
        <v>161</v>
      </c>
      <c r="E185" s="237" t="s">
        <v>1989</v>
      </c>
      <c r="F185" s="238" t="s">
        <v>1990</v>
      </c>
      <c r="G185" s="239" t="s">
        <v>179</v>
      </c>
      <c r="H185" s="240">
        <v>12</v>
      </c>
      <c r="I185" s="241"/>
      <c r="J185" s="242">
        <f>ROUND(I185*H185,2)</f>
        <v>0</v>
      </c>
      <c r="K185" s="243"/>
      <c r="L185" s="44"/>
      <c r="M185" s="244" t="s">
        <v>1</v>
      </c>
      <c r="N185" s="245" t="s">
        <v>46</v>
      </c>
      <c r="O185" s="91"/>
      <c r="P185" s="246">
        <f>O185*H185</f>
        <v>0</v>
      </c>
      <c r="Q185" s="246">
        <v>6.0000000000000002E-05</v>
      </c>
      <c r="R185" s="246">
        <f>Q185*H185</f>
        <v>0.00072000000000000005</v>
      </c>
      <c r="S185" s="246">
        <v>0</v>
      </c>
      <c r="T185" s="247">
        <f>S185*H185</f>
        <v>0</v>
      </c>
      <c r="U185" s="38"/>
      <c r="V185" s="38"/>
      <c r="W185" s="38"/>
      <c r="X185" s="38"/>
      <c r="Y185" s="38"/>
      <c r="Z185" s="38"/>
      <c r="AA185" s="38"/>
      <c r="AB185" s="38"/>
      <c r="AC185" s="38"/>
      <c r="AD185" s="38"/>
      <c r="AE185" s="38"/>
      <c r="AR185" s="248" t="s">
        <v>165</v>
      </c>
      <c r="AT185" s="248" t="s">
        <v>161</v>
      </c>
      <c r="AU185" s="248" t="s">
        <v>89</v>
      </c>
      <c r="AY185" s="16" t="s">
        <v>159</v>
      </c>
      <c r="BE185" s="249">
        <f>IF(N185="základní",J185,0)</f>
        <v>0</v>
      </c>
      <c r="BF185" s="249">
        <f>IF(N185="snížená",J185,0)</f>
        <v>0</v>
      </c>
      <c r="BG185" s="249">
        <f>IF(N185="zákl. přenesená",J185,0)</f>
        <v>0</v>
      </c>
      <c r="BH185" s="249">
        <f>IF(N185="sníž. přenesená",J185,0)</f>
        <v>0</v>
      </c>
      <c r="BI185" s="249">
        <f>IF(N185="nulová",J185,0)</f>
        <v>0</v>
      </c>
      <c r="BJ185" s="16" t="s">
        <v>89</v>
      </c>
      <c r="BK185" s="249">
        <f>ROUND(I185*H185,2)</f>
        <v>0</v>
      </c>
      <c r="BL185" s="16" t="s">
        <v>165</v>
      </c>
      <c r="BM185" s="248" t="s">
        <v>1991</v>
      </c>
    </row>
    <row r="186" s="2" customFormat="1" ht="21.75" customHeight="1">
      <c r="A186" s="38"/>
      <c r="B186" s="39"/>
      <c r="C186" s="236" t="s">
        <v>400</v>
      </c>
      <c r="D186" s="236" t="s">
        <v>161</v>
      </c>
      <c r="E186" s="237" t="s">
        <v>1992</v>
      </c>
      <c r="F186" s="238" t="s">
        <v>1993</v>
      </c>
      <c r="G186" s="239" t="s">
        <v>1014</v>
      </c>
      <c r="H186" s="240">
        <v>36</v>
      </c>
      <c r="I186" s="241"/>
      <c r="J186" s="242">
        <f>ROUND(I186*H186,2)</f>
        <v>0</v>
      </c>
      <c r="K186" s="243"/>
      <c r="L186" s="44"/>
      <c r="M186" s="244" t="s">
        <v>1</v>
      </c>
      <c r="N186" s="245" t="s">
        <v>46</v>
      </c>
      <c r="O186" s="91"/>
      <c r="P186" s="246">
        <f>O186*H186</f>
        <v>0</v>
      </c>
      <c r="Q186" s="246">
        <v>0</v>
      </c>
      <c r="R186" s="246">
        <f>Q186*H186</f>
        <v>0</v>
      </c>
      <c r="S186" s="246">
        <v>0</v>
      </c>
      <c r="T186" s="247">
        <f>S186*H186</f>
        <v>0</v>
      </c>
      <c r="U186" s="38"/>
      <c r="V186" s="38"/>
      <c r="W186" s="38"/>
      <c r="X186" s="38"/>
      <c r="Y186" s="38"/>
      <c r="Z186" s="38"/>
      <c r="AA186" s="38"/>
      <c r="AB186" s="38"/>
      <c r="AC186" s="38"/>
      <c r="AD186" s="38"/>
      <c r="AE186" s="38"/>
      <c r="AR186" s="248" t="s">
        <v>165</v>
      </c>
      <c r="AT186" s="248" t="s">
        <v>161</v>
      </c>
      <c r="AU186" s="248" t="s">
        <v>89</v>
      </c>
      <c r="AY186" s="16" t="s">
        <v>159</v>
      </c>
      <c r="BE186" s="249">
        <f>IF(N186="základní",J186,0)</f>
        <v>0</v>
      </c>
      <c r="BF186" s="249">
        <f>IF(N186="snížená",J186,0)</f>
        <v>0</v>
      </c>
      <c r="BG186" s="249">
        <f>IF(N186="zákl. přenesená",J186,0)</f>
        <v>0</v>
      </c>
      <c r="BH186" s="249">
        <f>IF(N186="sníž. přenesená",J186,0)</f>
        <v>0</v>
      </c>
      <c r="BI186" s="249">
        <f>IF(N186="nulová",J186,0)</f>
        <v>0</v>
      </c>
      <c r="BJ186" s="16" t="s">
        <v>89</v>
      </c>
      <c r="BK186" s="249">
        <f>ROUND(I186*H186,2)</f>
        <v>0</v>
      </c>
      <c r="BL186" s="16" t="s">
        <v>165</v>
      </c>
      <c r="BM186" s="248" t="s">
        <v>1994</v>
      </c>
    </row>
    <row r="187" s="2" customFormat="1" ht="21.75" customHeight="1">
      <c r="A187" s="38"/>
      <c r="B187" s="39"/>
      <c r="C187" s="236" t="s">
        <v>405</v>
      </c>
      <c r="D187" s="236" t="s">
        <v>161</v>
      </c>
      <c r="E187" s="237" t="s">
        <v>1995</v>
      </c>
      <c r="F187" s="238" t="s">
        <v>1996</v>
      </c>
      <c r="G187" s="239" t="s">
        <v>1014</v>
      </c>
      <c r="H187" s="240">
        <v>5</v>
      </c>
      <c r="I187" s="241"/>
      <c r="J187" s="242">
        <f>ROUND(I187*H187,2)</f>
        <v>0</v>
      </c>
      <c r="K187" s="243"/>
      <c r="L187" s="44"/>
      <c r="M187" s="244" t="s">
        <v>1</v>
      </c>
      <c r="N187" s="245" t="s">
        <v>46</v>
      </c>
      <c r="O187" s="91"/>
      <c r="P187" s="246">
        <f>O187*H187</f>
        <v>0</v>
      </c>
      <c r="Q187" s="246">
        <v>0</v>
      </c>
      <c r="R187" s="246">
        <f>Q187*H187</f>
        <v>0</v>
      </c>
      <c r="S187" s="246">
        <v>0</v>
      </c>
      <c r="T187" s="247">
        <f>S187*H187</f>
        <v>0</v>
      </c>
      <c r="U187" s="38"/>
      <c r="V187" s="38"/>
      <c r="W187" s="38"/>
      <c r="X187" s="38"/>
      <c r="Y187" s="38"/>
      <c r="Z187" s="38"/>
      <c r="AA187" s="38"/>
      <c r="AB187" s="38"/>
      <c r="AC187" s="38"/>
      <c r="AD187" s="38"/>
      <c r="AE187" s="38"/>
      <c r="AR187" s="248" t="s">
        <v>165</v>
      </c>
      <c r="AT187" s="248" t="s">
        <v>161</v>
      </c>
      <c r="AU187" s="248" t="s">
        <v>89</v>
      </c>
      <c r="AY187" s="16" t="s">
        <v>159</v>
      </c>
      <c r="BE187" s="249">
        <f>IF(N187="základní",J187,0)</f>
        <v>0</v>
      </c>
      <c r="BF187" s="249">
        <f>IF(N187="snížená",J187,0)</f>
        <v>0</v>
      </c>
      <c r="BG187" s="249">
        <f>IF(N187="zákl. přenesená",J187,0)</f>
        <v>0</v>
      </c>
      <c r="BH187" s="249">
        <f>IF(N187="sníž. přenesená",J187,0)</f>
        <v>0</v>
      </c>
      <c r="BI187" s="249">
        <f>IF(N187="nulová",J187,0)</f>
        <v>0</v>
      </c>
      <c r="BJ187" s="16" t="s">
        <v>89</v>
      </c>
      <c r="BK187" s="249">
        <f>ROUND(I187*H187,2)</f>
        <v>0</v>
      </c>
      <c r="BL187" s="16" t="s">
        <v>165</v>
      </c>
      <c r="BM187" s="248" t="s">
        <v>1997</v>
      </c>
    </row>
    <row r="188" s="2" customFormat="1" ht="16.5" customHeight="1">
      <c r="A188" s="38"/>
      <c r="B188" s="39"/>
      <c r="C188" s="236" t="s">
        <v>410</v>
      </c>
      <c r="D188" s="236" t="s">
        <v>161</v>
      </c>
      <c r="E188" s="237" t="s">
        <v>1998</v>
      </c>
      <c r="F188" s="238" t="s">
        <v>1999</v>
      </c>
      <c r="G188" s="239" t="s">
        <v>230</v>
      </c>
      <c r="H188" s="240">
        <v>20</v>
      </c>
      <c r="I188" s="241"/>
      <c r="J188" s="242">
        <f>ROUND(I188*H188,2)</f>
        <v>0</v>
      </c>
      <c r="K188" s="243"/>
      <c r="L188" s="44"/>
      <c r="M188" s="244" t="s">
        <v>1</v>
      </c>
      <c r="N188" s="245" t="s">
        <v>46</v>
      </c>
      <c r="O188" s="91"/>
      <c r="P188" s="246">
        <f>O188*H188</f>
        <v>0</v>
      </c>
      <c r="Q188" s="246">
        <v>0</v>
      </c>
      <c r="R188" s="246">
        <f>Q188*H188</f>
        <v>0</v>
      </c>
      <c r="S188" s="246">
        <v>0</v>
      </c>
      <c r="T188" s="247">
        <f>S188*H188</f>
        <v>0</v>
      </c>
      <c r="U188" s="38"/>
      <c r="V188" s="38"/>
      <c r="W188" s="38"/>
      <c r="X188" s="38"/>
      <c r="Y188" s="38"/>
      <c r="Z188" s="38"/>
      <c r="AA188" s="38"/>
      <c r="AB188" s="38"/>
      <c r="AC188" s="38"/>
      <c r="AD188" s="38"/>
      <c r="AE188" s="38"/>
      <c r="AR188" s="248" t="s">
        <v>165</v>
      </c>
      <c r="AT188" s="248" t="s">
        <v>161</v>
      </c>
      <c r="AU188" s="248" t="s">
        <v>89</v>
      </c>
      <c r="AY188" s="16" t="s">
        <v>159</v>
      </c>
      <c r="BE188" s="249">
        <f>IF(N188="základní",J188,0)</f>
        <v>0</v>
      </c>
      <c r="BF188" s="249">
        <f>IF(N188="snížená",J188,0)</f>
        <v>0</v>
      </c>
      <c r="BG188" s="249">
        <f>IF(N188="zákl. přenesená",J188,0)</f>
        <v>0</v>
      </c>
      <c r="BH188" s="249">
        <f>IF(N188="sníž. přenesená",J188,0)</f>
        <v>0</v>
      </c>
      <c r="BI188" s="249">
        <f>IF(N188="nulová",J188,0)</f>
        <v>0</v>
      </c>
      <c r="BJ188" s="16" t="s">
        <v>89</v>
      </c>
      <c r="BK188" s="249">
        <f>ROUND(I188*H188,2)</f>
        <v>0</v>
      </c>
      <c r="BL188" s="16" t="s">
        <v>165</v>
      </c>
      <c r="BM188" s="248" t="s">
        <v>2000</v>
      </c>
    </row>
    <row r="189" s="12" customFormat="1" ht="25.92" customHeight="1">
      <c r="A189" s="12"/>
      <c r="B189" s="220"/>
      <c r="C189" s="221"/>
      <c r="D189" s="222" t="s">
        <v>80</v>
      </c>
      <c r="E189" s="223" t="s">
        <v>157</v>
      </c>
      <c r="F189" s="223" t="s">
        <v>2001</v>
      </c>
      <c r="G189" s="221"/>
      <c r="H189" s="221"/>
      <c r="I189" s="224"/>
      <c r="J189" s="225">
        <f>BK189</f>
        <v>0</v>
      </c>
      <c r="K189" s="221"/>
      <c r="L189" s="226"/>
      <c r="M189" s="227"/>
      <c r="N189" s="228"/>
      <c r="O189" s="228"/>
      <c r="P189" s="229">
        <f>P190+SUM(P191:P198)</f>
        <v>0</v>
      </c>
      <c r="Q189" s="228"/>
      <c r="R189" s="229">
        <f>R190+SUM(R191:R198)</f>
        <v>7.2554800000000013</v>
      </c>
      <c r="S189" s="228"/>
      <c r="T189" s="230">
        <f>T190+SUM(T191:T198)</f>
        <v>0</v>
      </c>
      <c r="U189" s="12"/>
      <c r="V189" s="12"/>
      <c r="W189" s="12"/>
      <c r="X189" s="12"/>
      <c r="Y189" s="12"/>
      <c r="Z189" s="12"/>
      <c r="AA189" s="12"/>
      <c r="AB189" s="12"/>
      <c r="AC189" s="12"/>
      <c r="AD189" s="12"/>
      <c r="AE189" s="12"/>
      <c r="AR189" s="231" t="s">
        <v>89</v>
      </c>
      <c r="AT189" s="232" t="s">
        <v>80</v>
      </c>
      <c r="AU189" s="232" t="s">
        <v>81</v>
      </c>
      <c r="AY189" s="231" t="s">
        <v>159</v>
      </c>
      <c r="BK189" s="233">
        <f>BK190+SUM(BK191:BK198)</f>
        <v>0</v>
      </c>
    </row>
    <row r="190" s="2" customFormat="1" ht="16.5" customHeight="1">
      <c r="A190" s="38"/>
      <c r="B190" s="39"/>
      <c r="C190" s="236" t="s">
        <v>414</v>
      </c>
      <c r="D190" s="236" t="s">
        <v>161</v>
      </c>
      <c r="E190" s="237" t="s">
        <v>2002</v>
      </c>
      <c r="F190" s="238" t="s">
        <v>2003</v>
      </c>
      <c r="G190" s="239" t="s">
        <v>1399</v>
      </c>
      <c r="H190" s="240">
        <v>1</v>
      </c>
      <c r="I190" s="241"/>
      <c r="J190" s="242">
        <f>ROUND(I190*H190,2)</f>
        <v>0</v>
      </c>
      <c r="K190" s="243"/>
      <c r="L190" s="44"/>
      <c r="M190" s="244" t="s">
        <v>1</v>
      </c>
      <c r="N190" s="245" t="s">
        <v>46</v>
      </c>
      <c r="O190" s="91"/>
      <c r="P190" s="246">
        <f>O190*H190</f>
        <v>0</v>
      </c>
      <c r="Q190" s="246">
        <v>0</v>
      </c>
      <c r="R190" s="246">
        <f>Q190*H190</f>
        <v>0</v>
      </c>
      <c r="S190" s="246">
        <v>0</v>
      </c>
      <c r="T190" s="247">
        <f>S190*H190</f>
        <v>0</v>
      </c>
      <c r="U190" s="38"/>
      <c r="V190" s="38"/>
      <c r="W190" s="38"/>
      <c r="X190" s="38"/>
      <c r="Y190" s="38"/>
      <c r="Z190" s="38"/>
      <c r="AA190" s="38"/>
      <c r="AB190" s="38"/>
      <c r="AC190" s="38"/>
      <c r="AD190" s="38"/>
      <c r="AE190" s="38"/>
      <c r="AR190" s="248" t="s">
        <v>165</v>
      </c>
      <c r="AT190" s="248" t="s">
        <v>161</v>
      </c>
      <c r="AU190" s="248" t="s">
        <v>89</v>
      </c>
      <c r="AY190" s="16" t="s">
        <v>159</v>
      </c>
      <c r="BE190" s="249">
        <f>IF(N190="základní",J190,0)</f>
        <v>0</v>
      </c>
      <c r="BF190" s="249">
        <f>IF(N190="snížená",J190,0)</f>
        <v>0</v>
      </c>
      <c r="BG190" s="249">
        <f>IF(N190="zákl. přenesená",J190,0)</f>
        <v>0</v>
      </c>
      <c r="BH190" s="249">
        <f>IF(N190="sníž. přenesená",J190,0)</f>
        <v>0</v>
      </c>
      <c r="BI190" s="249">
        <f>IF(N190="nulová",J190,0)</f>
        <v>0</v>
      </c>
      <c r="BJ190" s="16" t="s">
        <v>89</v>
      </c>
      <c r="BK190" s="249">
        <f>ROUND(I190*H190,2)</f>
        <v>0</v>
      </c>
      <c r="BL190" s="16" t="s">
        <v>165</v>
      </c>
      <c r="BM190" s="248" t="s">
        <v>2004</v>
      </c>
    </row>
    <row r="191" s="2" customFormat="1">
      <c r="A191" s="38"/>
      <c r="B191" s="39"/>
      <c r="C191" s="40"/>
      <c r="D191" s="250" t="s">
        <v>167</v>
      </c>
      <c r="E191" s="40"/>
      <c r="F191" s="251" t="s">
        <v>2005</v>
      </c>
      <c r="G191" s="40"/>
      <c r="H191" s="40"/>
      <c r="I191" s="144"/>
      <c r="J191" s="40"/>
      <c r="K191" s="40"/>
      <c r="L191" s="44"/>
      <c r="M191" s="252"/>
      <c r="N191" s="253"/>
      <c r="O191" s="91"/>
      <c r="P191" s="91"/>
      <c r="Q191" s="91"/>
      <c r="R191" s="91"/>
      <c r="S191" s="91"/>
      <c r="T191" s="92"/>
      <c r="U191" s="38"/>
      <c r="V191" s="38"/>
      <c r="W191" s="38"/>
      <c r="X191" s="38"/>
      <c r="Y191" s="38"/>
      <c r="Z191" s="38"/>
      <c r="AA191" s="38"/>
      <c r="AB191" s="38"/>
      <c r="AC191" s="38"/>
      <c r="AD191" s="38"/>
      <c r="AE191" s="38"/>
      <c r="AT191" s="16" t="s">
        <v>167</v>
      </c>
      <c r="AU191" s="16" t="s">
        <v>89</v>
      </c>
    </row>
    <row r="192" s="2" customFormat="1" ht="16.5" customHeight="1">
      <c r="A192" s="38"/>
      <c r="B192" s="39"/>
      <c r="C192" s="236" t="s">
        <v>421</v>
      </c>
      <c r="D192" s="236" t="s">
        <v>161</v>
      </c>
      <c r="E192" s="237" t="s">
        <v>2006</v>
      </c>
      <c r="F192" s="238" t="s">
        <v>2007</v>
      </c>
      <c r="G192" s="239" t="s">
        <v>206</v>
      </c>
      <c r="H192" s="240">
        <v>300</v>
      </c>
      <c r="I192" s="241"/>
      <c r="J192" s="242">
        <f>ROUND(I192*H192,2)</f>
        <v>0</v>
      </c>
      <c r="K192" s="243"/>
      <c r="L192" s="44"/>
      <c r="M192" s="244" t="s">
        <v>1</v>
      </c>
      <c r="N192" s="245" t="s">
        <v>46</v>
      </c>
      <c r="O192" s="91"/>
      <c r="P192" s="246">
        <f>O192*H192</f>
        <v>0</v>
      </c>
      <c r="Q192" s="246">
        <v>0</v>
      </c>
      <c r="R192" s="246">
        <f>Q192*H192</f>
        <v>0</v>
      </c>
      <c r="S192" s="246">
        <v>0</v>
      </c>
      <c r="T192" s="247">
        <f>S192*H192</f>
        <v>0</v>
      </c>
      <c r="U192" s="38"/>
      <c r="V192" s="38"/>
      <c r="W192" s="38"/>
      <c r="X192" s="38"/>
      <c r="Y192" s="38"/>
      <c r="Z192" s="38"/>
      <c r="AA192" s="38"/>
      <c r="AB192" s="38"/>
      <c r="AC192" s="38"/>
      <c r="AD192" s="38"/>
      <c r="AE192" s="38"/>
      <c r="AR192" s="248" t="s">
        <v>165</v>
      </c>
      <c r="AT192" s="248" t="s">
        <v>161</v>
      </c>
      <c r="AU192" s="248" t="s">
        <v>89</v>
      </c>
      <c r="AY192" s="16" t="s">
        <v>159</v>
      </c>
      <c r="BE192" s="249">
        <f>IF(N192="základní",J192,0)</f>
        <v>0</v>
      </c>
      <c r="BF192" s="249">
        <f>IF(N192="snížená",J192,0)</f>
        <v>0</v>
      </c>
      <c r="BG192" s="249">
        <f>IF(N192="zákl. přenesená",J192,0)</f>
        <v>0</v>
      </c>
      <c r="BH192" s="249">
        <f>IF(N192="sníž. přenesená",J192,0)</f>
        <v>0</v>
      </c>
      <c r="BI192" s="249">
        <f>IF(N192="nulová",J192,0)</f>
        <v>0</v>
      </c>
      <c r="BJ192" s="16" t="s">
        <v>89</v>
      </c>
      <c r="BK192" s="249">
        <f>ROUND(I192*H192,2)</f>
        <v>0</v>
      </c>
      <c r="BL192" s="16" t="s">
        <v>165</v>
      </c>
      <c r="BM192" s="248" t="s">
        <v>2008</v>
      </c>
    </row>
    <row r="193" s="13" customFormat="1">
      <c r="A193" s="13"/>
      <c r="B193" s="254"/>
      <c r="C193" s="255"/>
      <c r="D193" s="250" t="s">
        <v>174</v>
      </c>
      <c r="E193" s="256" t="s">
        <v>1</v>
      </c>
      <c r="F193" s="257" t="s">
        <v>2009</v>
      </c>
      <c r="G193" s="255"/>
      <c r="H193" s="258">
        <v>300</v>
      </c>
      <c r="I193" s="259"/>
      <c r="J193" s="255"/>
      <c r="K193" s="255"/>
      <c r="L193" s="260"/>
      <c r="M193" s="261"/>
      <c r="N193" s="262"/>
      <c r="O193" s="262"/>
      <c r="P193" s="262"/>
      <c r="Q193" s="262"/>
      <c r="R193" s="262"/>
      <c r="S193" s="262"/>
      <c r="T193" s="263"/>
      <c r="U193" s="13"/>
      <c r="V193" s="13"/>
      <c r="W193" s="13"/>
      <c r="X193" s="13"/>
      <c r="Y193" s="13"/>
      <c r="Z193" s="13"/>
      <c r="AA193" s="13"/>
      <c r="AB193" s="13"/>
      <c r="AC193" s="13"/>
      <c r="AD193" s="13"/>
      <c r="AE193" s="13"/>
      <c r="AT193" s="264" t="s">
        <v>174</v>
      </c>
      <c r="AU193" s="264" t="s">
        <v>89</v>
      </c>
      <c r="AV193" s="13" t="s">
        <v>21</v>
      </c>
      <c r="AW193" s="13" t="s">
        <v>38</v>
      </c>
      <c r="AX193" s="13" t="s">
        <v>81</v>
      </c>
      <c r="AY193" s="264" t="s">
        <v>159</v>
      </c>
    </row>
    <row r="194" s="14" customFormat="1">
      <c r="A194" s="14"/>
      <c r="B194" s="265"/>
      <c r="C194" s="266"/>
      <c r="D194" s="250" t="s">
        <v>174</v>
      </c>
      <c r="E194" s="267" t="s">
        <v>1</v>
      </c>
      <c r="F194" s="268" t="s">
        <v>197</v>
      </c>
      <c r="G194" s="266"/>
      <c r="H194" s="269">
        <v>300</v>
      </c>
      <c r="I194" s="270"/>
      <c r="J194" s="266"/>
      <c r="K194" s="266"/>
      <c r="L194" s="271"/>
      <c r="M194" s="272"/>
      <c r="N194" s="273"/>
      <c r="O194" s="273"/>
      <c r="P194" s="273"/>
      <c r="Q194" s="273"/>
      <c r="R194" s="273"/>
      <c r="S194" s="273"/>
      <c r="T194" s="274"/>
      <c r="U194" s="14"/>
      <c r="V194" s="14"/>
      <c r="W194" s="14"/>
      <c r="X194" s="14"/>
      <c r="Y194" s="14"/>
      <c r="Z194" s="14"/>
      <c r="AA194" s="14"/>
      <c r="AB194" s="14"/>
      <c r="AC194" s="14"/>
      <c r="AD194" s="14"/>
      <c r="AE194" s="14"/>
      <c r="AT194" s="275" t="s">
        <v>174</v>
      </c>
      <c r="AU194" s="275" t="s">
        <v>89</v>
      </c>
      <c r="AV194" s="14" t="s">
        <v>165</v>
      </c>
      <c r="AW194" s="14" t="s">
        <v>38</v>
      </c>
      <c r="AX194" s="14" t="s">
        <v>89</v>
      </c>
      <c r="AY194" s="275" t="s">
        <v>159</v>
      </c>
    </row>
    <row r="195" s="2" customFormat="1" ht="21.75" customHeight="1">
      <c r="A195" s="38"/>
      <c r="B195" s="39"/>
      <c r="C195" s="236" t="s">
        <v>426</v>
      </c>
      <c r="D195" s="236" t="s">
        <v>161</v>
      </c>
      <c r="E195" s="237" t="s">
        <v>2010</v>
      </c>
      <c r="F195" s="238" t="s">
        <v>2011</v>
      </c>
      <c r="G195" s="239" t="s">
        <v>2012</v>
      </c>
      <c r="H195" s="240">
        <v>0.80000000000000004</v>
      </c>
      <c r="I195" s="241"/>
      <c r="J195" s="242">
        <f>ROUND(I195*H195,2)</f>
        <v>0</v>
      </c>
      <c r="K195" s="243"/>
      <c r="L195" s="44"/>
      <c r="M195" s="244" t="s">
        <v>1</v>
      </c>
      <c r="N195" s="245" t="s">
        <v>46</v>
      </c>
      <c r="O195" s="91"/>
      <c r="P195" s="246">
        <f>O195*H195</f>
        <v>0</v>
      </c>
      <c r="Q195" s="246">
        <v>0</v>
      </c>
      <c r="R195" s="246">
        <f>Q195*H195</f>
        <v>0</v>
      </c>
      <c r="S195" s="246">
        <v>0</v>
      </c>
      <c r="T195" s="247">
        <f>S195*H195</f>
        <v>0</v>
      </c>
      <c r="U195" s="38"/>
      <c r="V195" s="38"/>
      <c r="W195" s="38"/>
      <c r="X195" s="38"/>
      <c r="Y195" s="38"/>
      <c r="Z195" s="38"/>
      <c r="AA195" s="38"/>
      <c r="AB195" s="38"/>
      <c r="AC195" s="38"/>
      <c r="AD195" s="38"/>
      <c r="AE195" s="38"/>
      <c r="AR195" s="248" t="s">
        <v>165</v>
      </c>
      <c r="AT195" s="248" t="s">
        <v>161</v>
      </c>
      <c r="AU195" s="248" t="s">
        <v>89</v>
      </c>
      <c r="AY195" s="16" t="s">
        <v>159</v>
      </c>
      <c r="BE195" s="249">
        <f>IF(N195="základní",J195,0)</f>
        <v>0</v>
      </c>
      <c r="BF195" s="249">
        <f>IF(N195="snížená",J195,0)</f>
        <v>0</v>
      </c>
      <c r="BG195" s="249">
        <f>IF(N195="zákl. přenesená",J195,0)</f>
        <v>0</v>
      </c>
      <c r="BH195" s="249">
        <f>IF(N195="sníž. přenesená",J195,0)</f>
        <v>0</v>
      </c>
      <c r="BI195" s="249">
        <f>IF(N195="nulová",J195,0)</f>
        <v>0</v>
      </c>
      <c r="BJ195" s="16" t="s">
        <v>89</v>
      </c>
      <c r="BK195" s="249">
        <f>ROUND(I195*H195,2)</f>
        <v>0</v>
      </c>
      <c r="BL195" s="16" t="s">
        <v>165</v>
      </c>
      <c r="BM195" s="248" t="s">
        <v>2013</v>
      </c>
    </row>
    <row r="196" s="13" customFormat="1">
      <c r="A196" s="13"/>
      <c r="B196" s="254"/>
      <c r="C196" s="255"/>
      <c r="D196" s="250" t="s">
        <v>174</v>
      </c>
      <c r="E196" s="256" t="s">
        <v>1</v>
      </c>
      <c r="F196" s="257" t="s">
        <v>2014</v>
      </c>
      <c r="G196" s="255"/>
      <c r="H196" s="258">
        <v>0.80000000000000004</v>
      </c>
      <c r="I196" s="259"/>
      <c r="J196" s="255"/>
      <c r="K196" s="255"/>
      <c r="L196" s="260"/>
      <c r="M196" s="261"/>
      <c r="N196" s="262"/>
      <c r="O196" s="262"/>
      <c r="P196" s="262"/>
      <c r="Q196" s="262"/>
      <c r="R196" s="262"/>
      <c r="S196" s="262"/>
      <c r="T196" s="263"/>
      <c r="U196" s="13"/>
      <c r="V196" s="13"/>
      <c r="W196" s="13"/>
      <c r="X196" s="13"/>
      <c r="Y196" s="13"/>
      <c r="Z196" s="13"/>
      <c r="AA196" s="13"/>
      <c r="AB196" s="13"/>
      <c r="AC196" s="13"/>
      <c r="AD196" s="13"/>
      <c r="AE196" s="13"/>
      <c r="AT196" s="264" t="s">
        <v>174</v>
      </c>
      <c r="AU196" s="264" t="s">
        <v>89</v>
      </c>
      <c r="AV196" s="13" t="s">
        <v>21</v>
      </c>
      <c r="AW196" s="13" t="s">
        <v>38</v>
      </c>
      <c r="AX196" s="13" t="s">
        <v>81</v>
      </c>
      <c r="AY196" s="264" t="s">
        <v>159</v>
      </c>
    </row>
    <row r="197" s="14" customFormat="1">
      <c r="A197" s="14"/>
      <c r="B197" s="265"/>
      <c r="C197" s="266"/>
      <c r="D197" s="250" t="s">
        <v>174</v>
      </c>
      <c r="E197" s="267" t="s">
        <v>1</v>
      </c>
      <c r="F197" s="268" t="s">
        <v>197</v>
      </c>
      <c r="G197" s="266"/>
      <c r="H197" s="269">
        <v>0.80000000000000004</v>
      </c>
      <c r="I197" s="270"/>
      <c r="J197" s="266"/>
      <c r="K197" s="266"/>
      <c r="L197" s="271"/>
      <c r="M197" s="272"/>
      <c r="N197" s="273"/>
      <c r="O197" s="273"/>
      <c r="P197" s="273"/>
      <c r="Q197" s="273"/>
      <c r="R197" s="273"/>
      <c r="S197" s="273"/>
      <c r="T197" s="274"/>
      <c r="U197" s="14"/>
      <c r="V197" s="14"/>
      <c r="W197" s="14"/>
      <c r="X197" s="14"/>
      <c r="Y197" s="14"/>
      <c r="Z197" s="14"/>
      <c r="AA197" s="14"/>
      <c r="AB197" s="14"/>
      <c r="AC197" s="14"/>
      <c r="AD197" s="14"/>
      <c r="AE197" s="14"/>
      <c r="AT197" s="275" t="s">
        <v>174</v>
      </c>
      <c r="AU197" s="275" t="s">
        <v>89</v>
      </c>
      <c r="AV197" s="14" t="s">
        <v>165</v>
      </c>
      <c r="AW197" s="14" t="s">
        <v>38</v>
      </c>
      <c r="AX197" s="14" t="s">
        <v>89</v>
      </c>
      <c r="AY197" s="275" t="s">
        <v>159</v>
      </c>
    </row>
    <row r="198" s="12" customFormat="1" ht="22.8" customHeight="1">
      <c r="A198" s="12"/>
      <c r="B198" s="220"/>
      <c r="C198" s="221"/>
      <c r="D198" s="222" t="s">
        <v>80</v>
      </c>
      <c r="E198" s="234" t="s">
        <v>89</v>
      </c>
      <c r="F198" s="234" t="s">
        <v>621</v>
      </c>
      <c r="G198" s="221"/>
      <c r="H198" s="221"/>
      <c r="I198" s="224"/>
      <c r="J198" s="235">
        <f>BK198</f>
        <v>0</v>
      </c>
      <c r="K198" s="221"/>
      <c r="L198" s="226"/>
      <c r="M198" s="227"/>
      <c r="N198" s="228"/>
      <c r="O198" s="228"/>
      <c r="P198" s="229">
        <f>SUM(P199:P219)</f>
        <v>0</v>
      </c>
      <c r="Q198" s="228"/>
      <c r="R198" s="229">
        <f>SUM(R199:R219)</f>
        <v>7.2554800000000013</v>
      </c>
      <c r="S198" s="228"/>
      <c r="T198" s="230">
        <f>SUM(T199:T219)</f>
        <v>0</v>
      </c>
      <c r="U198" s="12"/>
      <c r="V198" s="12"/>
      <c r="W198" s="12"/>
      <c r="X198" s="12"/>
      <c r="Y198" s="12"/>
      <c r="Z198" s="12"/>
      <c r="AA198" s="12"/>
      <c r="AB198" s="12"/>
      <c r="AC198" s="12"/>
      <c r="AD198" s="12"/>
      <c r="AE198" s="12"/>
      <c r="AR198" s="231" t="s">
        <v>89</v>
      </c>
      <c r="AT198" s="232" t="s">
        <v>80</v>
      </c>
      <c r="AU198" s="232" t="s">
        <v>89</v>
      </c>
      <c r="AY198" s="231" t="s">
        <v>159</v>
      </c>
      <c r="BK198" s="233">
        <f>SUM(BK199:BK219)</f>
        <v>0</v>
      </c>
    </row>
    <row r="199" s="2" customFormat="1" ht="16.5" customHeight="1">
      <c r="A199" s="38"/>
      <c r="B199" s="39"/>
      <c r="C199" s="236" t="s">
        <v>431</v>
      </c>
      <c r="D199" s="236" t="s">
        <v>161</v>
      </c>
      <c r="E199" s="237" t="s">
        <v>614</v>
      </c>
      <c r="F199" s="238" t="s">
        <v>2015</v>
      </c>
      <c r="G199" s="239" t="s">
        <v>171</v>
      </c>
      <c r="H199" s="240">
        <v>110</v>
      </c>
      <c r="I199" s="241"/>
      <c r="J199" s="242">
        <f>ROUND(I199*H199,2)</f>
        <v>0</v>
      </c>
      <c r="K199" s="243"/>
      <c r="L199" s="44"/>
      <c r="M199" s="244" t="s">
        <v>1</v>
      </c>
      <c r="N199" s="245" t="s">
        <v>46</v>
      </c>
      <c r="O199" s="91"/>
      <c r="P199" s="246">
        <f>O199*H199</f>
        <v>0</v>
      </c>
      <c r="Q199" s="246">
        <v>0</v>
      </c>
      <c r="R199" s="246">
        <f>Q199*H199</f>
        <v>0</v>
      </c>
      <c r="S199" s="246">
        <v>0</v>
      </c>
      <c r="T199" s="247">
        <f>S199*H199</f>
        <v>0</v>
      </c>
      <c r="U199" s="38"/>
      <c r="V199" s="38"/>
      <c r="W199" s="38"/>
      <c r="X199" s="38"/>
      <c r="Y199" s="38"/>
      <c r="Z199" s="38"/>
      <c r="AA199" s="38"/>
      <c r="AB199" s="38"/>
      <c r="AC199" s="38"/>
      <c r="AD199" s="38"/>
      <c r="AE199" s="38"/>
      <c r="AR199" s="248" t="s">
        <v>165</v>
      </c>
      <c r="AT199" s="248" t="s">
        <v>161</v>
      </c>
      <c r="AU199" s="248" t="s">
        <v>21</v>
      </c>
      <c r="AY199" s="16" t="s">
        <v>159</v>
      </c>
      <c r="BE199" s="249">
        <f>IF(N199="základní",J199,0)</f>
        <v>0</v>
      </c>
      <c r="BF199" s="249">
        <f>IF(N199="snížená",J199,0)</f>
        <v>0</v>
      </c>
      <c r="BG199" s="249">
        <f>IF(N199="zákl. přenesená",J199,0)</f>
        <v>0</v>
      </c>
      <c r="BH199" s="249">
        <f>IF(N199="sníž. přenesená",J199,0)</f>
        <v>0</v>
      </c>
      <c r="BI199" s="249">
        <f>IF(N199="nulová",J199,0)</f>
        <v>0</v>
      </c>
      <c r="BJ199" s="16" t="s">
        <v>89</v>
      </c>
      <c r="BK199" s="249">
        <f>ROUND(I199*H199,2)</f>
        <v>0</v>
      </c>
      <c r="BL199" s="16" t="s">
        <v>165</v>
      </c>
      <c r="BM199" s="248" t="s">
        <v>2016</v>
      </c>
    </row>
    <row r="200" s="13" customFormat="1">
      <c r="A200" s="13"/>
      <c r="B200" s="254"/>
      <c r="C200" s="255"/>
      <c r="D200" s="250" t="s">
        <v>174</v>
      </c>
      <c r="E200" s="256" t="s">
        <v>1</v>
      </c>
      <c r="F200" s="257" t="s">
        <v>1104</v>
      </c>
      <c r="G200" s="255"/>
      <c r="H200" s="258">
        <v>110</v>
      </c>
      <c r="I200" s="259"/>
      <c r="J200" s="255"/>
      <c r="K200" s="255"/>
      <c r="L200" s="260"/>
      <c r="M200" s="261"/>
      <c r="N200" s="262"/>
      <c r="O200" s="262"/>
      <c r="P200" s="262"/>
      <c r="Q200" s="262"/>
      <c r="R200" s="262"/>
      <c r="S200" s="262"/>
      <c r="T200" s="263"/>
      <c r="U200" s="13"/>
      <c r="V200" s="13"/>
      <c r="W200" s="13"/>
      <c r="X200" s="13"/>
      <c r="Y200" s="13"/>
      <c r="Z200" s="13"/>
      <c r="AA200" s="13"/>
      <c r="AB200" s="13"/>
      <c r="AC200" s="13"/>
      <c r="AD200" s="13"/>
      <c r="AE200" s="13"/>
      <c r="AT200" s="264" t="s">
        <v>174</v>
      </c>
      <c r="AU200" s="264" t="s">
        <v>21</v>
      </c>
      <c r="AV200" s="13" t="s">
        <v>21</v>
      </c>
      <c r="AW200" s="13" t="s">
        <v>38</v>
      </c>
      <c r="AX200" s="13" t="s">
        <v>89</v>
      </c>
      <c r="AY200" s="264" t="s">
        <v>159</v>
      </c>
    </row>
    <row r="201" s="2" customFormat="1" ht="16.5" customHeight="1">
      <c r="A201" s="38"/>
      <c r="B201" s="39"/>
      <c r="C201" s="276" t="s">
        <v>436</v>
      </c>
      <c r="D201" s="276" t="s">
        <v>289</v>
      </c>
      <c r="E201" s="277" t="s">
        <v>2017</v>
      </c>
      <c r="F201" s="278" t="s">
        <v>2018</v>
      </c>
      <c r="G201" s="279" t="s">
        <v>206</v>
      </c>
      <c r="H201" s="280">
        <v>300</v>
      </c>
      <c r="I201" s="281"/>
      <c r="J201" s="282">
        <f>ROUND(I201*H201,2)</f>
        <v>0</v>
      </c>
      <c r="K201" s="283"/>
      <c r="L201" s="284"/>
      <c r="M201" s="285" t="s">
        <v>1</v>
      </c>
      <c r="N201" s="286" t="s">
        <v>46</v>
      </c>
      <c r="O201" s="91"/>
      <c r="P201" s="246">
        <f>O201*H201</f>
        <v>0</v>
      </c>
      <c r="Q201" s="246">
        <v>0</v>
      </c>
      <c r="R201" s="246">
        <f>Q201*H201</f>
        <v>0</v>
      </c>
      <c r="S201" s="246">
        <v>0</v>
      </c>
      <c r="T201" s="247">
        <f>S201*H201</f>
        <v>0</v>
      </c>
      <c r="U201" s="38"/>
      <c r="V201" s="38"/>
      <c r="W201" s="38"/>
      <c r="X201" s="38"/>
      <c r="Y201" s="38"/>
      <c r="Z201" s="38"/>
      <c r="AA201" s="38"/>
      <c r="AB201" s="38"/>
      <c r="AC201" s="38"/>
      <c r="AD201" s="38"/>
      <c r="AE201" s="38"/>
      <c r="AR201" s="248" t="s">
        <v>203</v>
      </c>
      <c r="AT201" s="248" t="s">
        <v>289</v>
      </c>
      <c r="AU201" s="248" t="s">
        <v>21</v>
      </c>
      <c r="AY201" s="16" t="s">
        <v>159</v>
      </c>
      <c r="BE201" s="249">
        <f>IF(N201="základní",J201,0)</f>
        <v>0</v>
      </c>
      <c r="BF201" s="249">
        <f>IF(N201="snížená",J201,0)</f>
        <v>0</v>
      </c>
      <c r="BG201" s="249">
        <f>IF(N201="zákl. přenesená",J201,0)</f>
        <v>0</v>
      </c>
      <c r="BH201" s="249">
        <f>IF(N201="sníž. přenesená",J201,0)</f>
        <v>0</v>
      </c>
      <c r="BI201" s="249">
        <f>IF(N201="nulová",J201,0)</f>
        <v>0</v>
      </c>
      <c r="BJ201" s="16" t="s">
        <v>89</v>
      </c>
      <c r="BK201" s="249">
        <f>ROUND(I201*H201,2)</f>
        <v>0</v>
      </c>
      <c r="BL201" s="16" t="s">
        <v>165</v>
      </c>
      <c r="BM201" s="248" t="s">
        <v>2019</v>
      </c>
    </row>
    <row r="202" s="2" customFormat="1">
      <c r="A202" s="38"/>
      <c r="B202" s="39"/>
      <c r="C202" s="40"/>
      <c r="D202" s="250" t="s">
        <v>167</v>
      </c>
      <c r="E202" s="40"/>
      <c r="F202" s="251" t="s">
        <v>2020</v>
      </c>
      <c r="G202" s="40"/>
      <c r="H202" s="40"/>
      <c r="I202" s="144"/>
      <c r="J202" s="40"/>
      <c r="K202" s="40"/>
      <c r="L202" s="44"/>
      <c r="M202" s="252"/>
      <c r="N202" s="253"/>
      <c r="O202" s="91"/>
      <c r="P202" s="91"/>
      <c r="Q202" s="91"/>
      <c r="R202" s="91"/>
      <c r="S202" s="91"/>
      <c r="T202" s="92"/>
      <c r="U202" s="38"/>
      <c r="V202" s="38"/>
      <c r="W202" s="38"/>
      <c r="X202" s="38"/>
      <c r="Y202" s="38"/>
      <c r="Z202" s="38"/>
      <c r="AA202" s="38"/>
      <c r="AB202" s="38"/>
      <c r="AC202" s="38"/>
      <c r="AD202" s="38"/>
      <c r="AE202" s="38"/>
      <c r="AT202" s="16" t="s">
        <v>167</v>
      </c>
      <c r="AU202" s="16" t="s">
        <v>21</v>
      </c>
    </row>
    <row r="203" s="2" customFormat="1" ht="16.5" customHeight="1">
      <c r="A203" s="38"/>
      <c r="B203" s="39"/>
      <c r="C203" s="276" t="s">
        <v>441</v>
      </c>
      <c r="D203" s="276" t="s">
        <v>289</v>
      </c>
      <c r="E203" s="277" t="s">
        <v>2021</v>
      </c>
      <c r="F203" s="278" t="s">
        <v>2022</v>
      </c>
      <c r="G203" s="279" t="s">
        <v>171</v>
      </c>
      <c r="H203" s="280">
        <v>4.7999999999999998</v>
      </c>
      <c r="I203" s="281"/>
      <c r="J203" s="282">
        <f>ROUND(I203*H203,2)</f>
        <v>0</v>
      </c>
      <c r="K203" s="283"/>
      <c r="L203" s="284"/>
      <c r="M203" s="285" t="s">
        <v>1</v>
      </c>
      <c r="N203" s="286" t="s">
        <v>46</v>
      </c>
      <c r="O203" s="91"/>
      <c r="P203" s="246">
        <f>O203*H203</f>
        <v>0</v>
      </c>
      <c r="Q203" s="246">
        <v>0</v>
      </c>
      <c r="R203" s="246">
        <f>Q203*H203</f>
        <v>0</v>
      </c>
      <c r="S203" s="246">
        <v>0</v>
      </c>
      <c r="T203" s="247">
        <f>S203*H203</f>
        <v>0</v>
      </c>
      <c r="U203" s="38"/>
      <c r="V203" s="38"/>
      <c r="W203" s="38"/>
      <c r="X203" s="38"/>
      <c r="Y203" s="38"/>
      <c r="Z203" s="38"/>
      <c r="AA203" s="38"/>
      <c r="AB203" s="38"/>
      <c r="AC203" s="38"/>
      <c r="AD203" s="38"/>
      <c r="AE203" s="38"/>
      <c r="AR203" s="248" t="s">
        <v>203</v>
      </c>
      <c r="AT203" s="248" t="s">
        <v>289</v>
      </c>
      <c r="AU203" s="248" t="s">
        <v>21</v>
      </c>
      <c r="AY203" s="16" t="s">
        <v>159</v>
      </c>
      <c r="BE203" s="249">
        <f>IF(N203="základní",J203,0)</f>
        <v>0</v>
      </c>
      <c r="BF203" s="249">
        <f>IF(N203="snížená",J203,0)</f>
        <v>0</v>
      </c>
      <c r="BG203" s="249">
        <f>IF(N203="zákl. přenesená",J203,0)</f>
        <v>0</v>
      </c>
      <c r="BH203" s="249">
        <f>IF(N203="sníž. přenesená",J203,0)</f>
        <v>0</v>
      </c>
      <c r="BI203" s="249">
        <f>IF(N203="nulová",J203,0)</f>
        <v>0</v>
      </c>
      <c r="BJ203" s="16" t="s">
        <v>89</v>
      </c>
      <c r="BK203" s="249">
        <f>ROUND(I203*H203,2)</f>
        <v>0</v>
      </c>
      <c r="BL203" s="16" t="s">
        <v>165</v>
      </c>
      <c r="BM203" s="248" t="s">
        <v>2023</v>
      </c>
    </row>
    <row r="204" s="2" customFormat="1">
      <c r="A204" s="38"/>
      <c r="B204" s="39"/>
      <c r="C204" s="40"/>
      <c r="D204" s="250" t="s">
        <v>167</v>
      </c>
      <c r="E204" s="40"/>
      <c r="F204" s="251" t="s">
        <v>2024</v>
      </c>
      <c r="G204" s="40"/>
      <c r="H204" s="40"/>
      <c r="I204" s="144"/>
      <c r="J204" s="40"/>
      <c r="K204" s="40"/>
      <c r="L204" s="44"/>
      <c r="M204" s="252"/>
      <c r="N204" s="253"/>
      <c r="O204" s="91"/>
      <c r="P204" s="91"/>
      <c r="Q204" s="91"/>
      <c r="R204" s="91"/>
      <c r="S204" s="91"/>
      <c r="T204" s="92"/>
      <c r="U204" s="38"/>
      <c r="V204" s="38"/>
      <c r="W204" s="38"/>
      <c r="X204" s="38"/>
      <c r="Y204" s="38"/>
      <c r="Z204" s="38"/>
      <c r="AA204" s="38"/>
      <c r="AB204" s="38"/>
      <c r="AC204" s="38"/>
      <c r="AD204" s="38"/>
      <c r="AE204" s="38"/>
      <c r="AT204" s="16" t="s">
        <v>167</v>
      </c>
      <c r="AU204" s="16" t="s">
        <v>21</v>
      </c>
    </row>
    <row r="205" s="13" customFormat="1">
      <c r="A205" s="13"/>
      <c r="B205" s="254"/>
      <c r="C205" s="255"/>
      <c r="D205" s="250" t="s">
        <v>174</v>
      </c>
      <c r="E205" s="256" t="s">
        <v>1</v>
      </c>
      <c r="F205" s="257" t="s">
        <v>2025</v>
      </c>
      <c r="G205" s="255"/>
      <c r="H205" s="258">
        <v>1.2</v>
      </c>
      <c r="I205" s="259"/>
      <c r="J205" s="255"/>
      <c r="K205" s="255"/>
      <c r="L205" s="260"/>
      <c r="M205" s="261"/>
      <c r="N205" s="262"/>
      <c r="O205" s="262"/>
      <c r="P205" s="262"/>
      <c r="Q205" s="262"/>
      <c r="R205" s="262"/>
      <c r="S205" s="262"/>
      <c r="T205" s="263"/>
      <c r="U205" s="13"/>
      <c r="V205" s="13"/>
      <c r="W205" s="13"/>
      <c r="X205" s="13"/>
      <c r="Y205" s="13"/>
      <c r="Z205" s="13"/>
      <c r="AA205" s="13"/>
      <c r="AB205" s="13"/>
      <c r="AC205" s="13"/>
      <c r="AD205" s="13"/>
      <c r="AE205" s="13"/>
      <c r="AT205" s="264" t="s">
        <v>174</v>
      </c>
      <c r="AU205" s="264" t="s">
        <v>21</v>
      </c>
      <c r="AV205" s="13" t="s">
        <v>21</v>
      </c>
      <c r="AW205" s="13" t="s">
        <v>38</v>
      </c>
      <c r="AX205" s="13" t="s">
        <v>81</v>
      </c>
      <c r="AY205" s="264" t="s">
        <v>159</v>
      </c>
    </row>
    <row r="206" s="13" customFormat="1">
      <c r="A206" s="13"/>
      <c r="B206" s="254"/>
      <c r="C206" s="255"/>
      <c r="D206" s="250" t="s">
        <v>174</v>
      </c>
      <c r="E206" s="256" t="s">
        <v>1</v>
      </c>
      <c r="F206" s="257" t="s">
        <v>2026</v>
      </c>
      <c r="G206" s="255"/>
      <c r="H206" s="258">
        <v>3.6000000000000001</v>
      </c>
      <c r="I206" s="259"/>
      <c r="J206" s="255"/>
      <c r="K206" s="255"/>
      <c r="L206" s="260"/>
      <c r="M206" s="261"/>
      <c r="N206" s="262"/>
      <c r="O206" s="262"/>
      <c r="P206" s="262"/>
      <c r="Q206" s="262"/>
      <c r="R206" s="262"/>
      <c r="S206" s="262"/>
      <c r="T206" s="263"/>
      <c r="U206" s="13"/>
      <c r="V206" s="13"/>
      <c r="W206" s="13"/>
      <c r="X206" s="13"/>
      <c r="Y206" s="13"/>
      <c r="Z206" s="13"/>
      <c r="AA206" s="13"/>
      <c r="AB206" s="13"/>
      <c r="AC206" s="13"/>
      <c r="AD206" s="13"/>
      <c r="AE206" s="13"/>
      <c r="AT206" s="264" t="s">
        <v>174</v>
      </c>
      <c r="AU206" s="264" t="s">
        <v>21</v>
      </c>
      <c r="AV206" s="13" t="s">
        <v>21</v>
      </c>
      <c r="AW206" s="13" t="s">
        <v>38</v>
      </c>
      <c r="AX206" s="13" t="s">
        <v>81</v>
      </c>
      <c r="AY206" s="264" t="s">
        <v>159</v>
      </c>
    </row>
    <row r="207" s="14" customFormat="1">
      <c r="A207" s="14"/>
      <c r="B207" s="265"/>
      <c r="C207" s="266"/>
      <c r="D207" s="250" t="s">
        <v>174</v>
      </c>
      <c r="E207" s="267" t="s">
        <v>1</v>
      </c>
      <c r="F207" s="268" t="s">
        <v>197</v>
      </c>
      <c r="G207" s="266"/>
      <c r="H207" s="269">
        <v>4.7999999999999998</v>
      </c>
      <c r="I207" s="270"/>
      <c r="J207" s="266"/>
      <c r="K207" s="266"/>
      <c r="L207" s="271"/>
      <c r="M207" s="272"/>
      <c r="N207" s="273"/>
      <c r="O207" s="273"/>
      <c r="P207" s="273"/>
      <c r="Q207" s="273"/>
      <c r="R207" s="273"/>
      <c r="S207" s="273"/>
      <c r="T207" s="274"/>
      <c r="U207" s="14"/>
      <c r="V207" s="14"/>
      <c r="W207" s="14"/>
      <c r="X207" s="14"/>
      <c r="Y207" s="14"/>
      <c r="Z207" s="14"/>
      <c r="AA207" s="14"/>
      <c r="AB207" s="14"/>
      <c r="AC207" s="14"/>
      <c r="AD207" s="14"/>
      <c r="AE207" s="14"/>
      <c r="AT207" s="275" t="s">
        <v>174</v>
      </c>
      <c r="AU207" s="275" t="s">
        <v>21</v>
      </c>
      <c r="AV207" s="14" t="s">
        <v>165</v>
      </c>
      <c r="AW207" s="14" t="s">
        <v>38</v>
      </c>
      <c r="AX207" s="14" t="s">
        <v>89</v>
      </c>
      <c r="AY207" s="275" t="s">
        <v>159</v>
      </c>
    </row>
    <row r="208" s="2" customFormat="1" ht="16.5" customHeight="1">
      <c r="A208" s="38"/>
      <c r="B208" s="39"/>
      <c r="C208" s="276" t="s">
        <v>445</v>
      </c>
      <c r="D208" s="276" t="s">
        <v>289</v>
      </c>
      <c r="E208" s="277" t="s">
        <v>2027</v>
      </c>
      <c r="F208" s="278" t="s">
        <v>2028</v>
      </c>
      <c r="G208" s="279" t="s">
        <v>206</v>
      </c>
      <c r="H208" s="280">
        <v>36.200000000000003</v>
      </c>
      <c r="I208" s="281"/>
      <c r="J208" s="282">
        <f>ROUND(I208*H208,2)</f>
        <v>0</v>
      </c>
      <c r="K208" s="283"/>
      <c r="L208" s="284"/>
      <c r="M208" s="285" t="s">
        <v>1</v>
      </c>
      <c r="N208" s="286" t="s">
        <v>46</v>
      </c>
      <c r="O208" s="91"/>
      <c r="P208" s="246">
        <f>O208*H208</f>
        <v>0</v>
      </c>
      <c r="Q208" s="246">
        <v>0.20000000000000001</v>
      </c>
      <c r="R208" s="246">
        <f>Q208*H208</f>
        <v>7.2400000000000011</v>
      </c>
      <c r="S208" s="246">
        <v>0</v>
      </c>
      <c r="T208" s="247">
        <f>S208*H208</f>
        <v>0</v>
      </c>
      <c r="U208" s="38"/>
      <c r="V208" s="38"/>
      <c r="W208" s="38"/>
      <c r="X208" s="38"/>
      <c r="Y208" s="38"/>
      <c r="Z208" s="38"/>
      <c r="AA208" s="38"/>
      <c r="AB208" s="38"/>
      <c r="AC208" s="38"/>
      <c r="AD208" s="38"/>
      <c r="AE208" s="38"/>
      <c r="AR208" s="248" t="s">
        <v>203</v>
      </c>
      <c r="AT208" s="248" t="s">
        <v>289</v>
      </c>
      <c r="AU208" s="248" t="s">
        <v>21</v>
      </c>
      <c r="AY208" s="16" t="s">
        <v>159</v>
      </c>
      <c r="BE208" s="249">
        <f>IF(N208="základní",J208,0)</f>
        <v>0</v>
      </c>
      <c r="BF208" s="249">
        <f>IF(N208="snížená",J208,0)</f>
        <v>0</v>
      </c>
      <c r="BG208" s="249">
        <f>IF(N208="zákl. přenesená",J208,0)</f>
        <v>0</v>
      </c>
      <c r="BH208" s="249">
        <f>IF(N208="sníž. přenesená",J208,0)</f>
        <v>0</v>
      </c>
      <c r="BI208" s="249">
        <f>IF(N208="nulová",J208,0)</f>
        <v>0</v>
      </c>
      <c r="BJ208" s="16" t="s">
        <v>89</v>
      </c>
      <c r="BK208" s="249">
        <f>ROUND(I208*H208,2)</f>
        <v>0</v>
      </c>
      <c r="BL208" s="16" t="s">
        <v>165</v>
      </c>
      <c r="BM208" s="248" t="s">
        <v>2029</v>
      </c>
    </row>
    <row r="209" s="2" customFormat="1">
      <c r="A209" s="38"/>
      <c r="B209" s="39"/>
      <c r="C209" s="40"/>
      <c r="D209" s="250" t="s">
        <v>167</v>
      </c>
      <c r="E209" s="40"/>
      <c r="F209" s="251" t="s">
        <v>1795</v>
      </c>
      <c r="G209" s="40"/>
      <c r="H209" s="40"/>
      <c r="I209" s="144"/>
      <c r="J209" s="40"/>
      <c r="K209" s="40"/>
      <c r="L209" s="44"/>
      <c r="M209" s="252"/>
      <c r="N209" s="253"/>
      <c r="O209" s="91"/>
      <c r="P209" s="91"/>
      <c r="Q209" s="91"/>
      <c r="R209" s="91"/>
      <c r="S209" s="91"/>
      <c r="T209" s="92"/>
      <c r="U209" s="38"/>
      <c r="V209" s="38"/>
      <c r="W209" s="38"/>
      <c r="X209" s="38"/>
      <c r="Y209" s="38"/>
      <c r="Z209" s="38"/>
      <c r="AA209" s="38"/>
      <c r="AB209" s="38"/>
      <c r="AC209" s="38"/>
      <c r="AD209" s="38"/>
      <c r="AE209" s="38"/>
      <c r="AT209" s="16" t="s">
        <v>167</v>
      </c>
      <c r="AU209" s="16" t="s">
        <v>21</v>
      </c>
    </row>
    <row r="210" s="13" customFormat="1">
      <c r="A210" s="13"/>
      <c r="B210" s="254"/>
      <c r="C210" s="255"/>
      <c r="D210" s="250" t="s">
        <v>174</v>
      </c>
      <c r="E210" s="256" t="s">
        <v>1</v>
      </c>
      <c r="F210" s="257" t="s">
        <v>2030</v>
      </c>
      <c r="G210" s="255"/>
      <c r="H210" s="258">
        <v>35</v>
      </c>
      <c r="I210" s="259"/>
      <c r="J210" s="255"/>
      <c r="K210" s="255"/>
      <c r="L210" s="260"/>
      <c r="M210" s="261"/>
      <c r="N210" s="262"/>
      <c r="O210" s="262"/>
      <c r="P210" s="262"/>
      <c r="Q210" s="262"/>
      <c r="R210" s="262"/>
      <c r="S210" s="262"/>
      <c r="T210" s="263"/>
      <c r="U210" s="13"/>
      <c r="V210" s="13"/>
      <c r="W210" s="13"/>
      <c r="X210" s="13"/>
      <c r="Y210" s="13"/>
      <c r="Z210" s="13"/>
      <c r="AA210" s="13"/>
      <c r="AB210" s="13"/>
      <c r="AC210" s="13"/>
      <c r="AD210" s="13"/>
      <c r="AE210" s="13"/>
      <c r="AT210" s="264" t="s">
        <v>174</v>
      </c>
      <c r="AU210" s="264" t="s">
        <v>21</v>
      </c>
      <c r="AV210" s="13" t="s">
        <v>21</v>
      </c>
      <c r="AW210" s="13" t="s">
        <v>38</v>
      </c>
      <c r="AX210" s="13" t="s">
        <v>81</v>
      </c>
      <c r="AY210" s="264" t="s">
        <v>159</v>
      </c>
    </row>
    <row r="211" s="13" customFormat="1">
      <c r="A211" s="13"/>
      <c r="B211" s="254"/>
      <c r="C211" s="255"/>
      <c r="D211" s="250" t="s">
        <v>174</v>
      </c>
      <c r="E211" s="256" t="s">
        <v>1</v>
      </c>
      <c r="F211" s="257" t="s">
        <v>2031</v>
      </c>
      <c r="G211" s="255"/>
      <c r="H211" s="258">
        <v>1.2</v>
      </c>
      <c r="I211" s="259"/>
      <c r="J211" s="255"/>
      <c r="K211" s="255"/>
      <c r="L211" s="260"/>
      <c r="M211" s="261"/>
      <c r="N211" s="262"/>
      <c r="O211" s="262"/>
      <c r="P211" s="262"/>
      <c r="Q211" s="262"/>
      <c r="R211" s="262"/>
      <c r="S211" s="262"/>
      <c r="T211" s="263"/>
      <c r="U211" s="13"/>
      <c r="V211" s="13"/>
      <c r="W211" s="13"/>
      <c r="X211" s="13"/>
      <c r="Y211" s="13"/>
      <c r="Z211" s="13"/>
      <c r="AA211" s="13"/>
      <c r="AB211" s="13"/>
      <c r="AC211" s="13"/>
      <c r="AD211" s="13"/>
      <c r="AE211" s="13"/>
      <c r="AT211" s="264" t="s">
        <v>174</v>
      </c>
      <c r="AU211" s="264" t="s">
        <v>21</v>
      </c>
      <c r="AV211" s="13" t="s">
        <v>21</v>
      </c>
      <c r="AW211" s="13" t="s">
        <v>38</v>
      </c>
      <c r="AX211" s="13" t="s">
        <v>81</v>
      </c>
      <c r="AY211" s="264" t="s">
        <v>159</v>
      </c>
    </row>
    <row r="212" s="14" customFormat="1">
      <c r="A212" s="14"/>
      <c r="B212" s="265"/>
      <c r="C212" s="266"/>
      <c r="D212" s="250" t="s">
        <v>174</v>
      </c>
      <c r="E212" s="267" t="s">
        <v>1</v>
      </c>
      <c r="F212" s="268" t="s">
        <v>197</v>
      </c>
      <c r="G212" s="266"/>
      <c r="H212" s="269">
        <v>36.200000000000003</v>
      </c>
      <c r="I212" s="270"/>
      <c r="J212" s="266"/>
      <c r="K212" s="266"/>
      <c r="L212" s="271"/>
      <c r="M212" s="272"/>
      <c r="N212" s="273"/>
      <c r="O212" s="273"/>
      <c r="P212" s="273"/>
      <c r="Q212" s="273"/>
      <c r="R212" s="273"/>
      <c r="S212" s="273"/>
      <c r="T212" s="274"/>
      <c r="U212" s="14"/>
      <c r="V212" s="14"/>
      <c r="W212" s="14"/>
      <c r="X212" s="14"/>
      <c r="Y212" s="14"/>
      <c r="Z212" s="14"/>
      <c r="AA212" s="14"/>
      <c r="AB212" s="14"/>
      <c r="AC212" s="14"/>
      <c r="AD212" s="14"/>
      <c r="AE212" s="14"/>
      <c r="AT212" s="275" t="s">
        <v>174</v>
      </c>
      <c r="AU212" s="275" t="s">
        <v>21</v>
      </c>
      <c r="AV212" s="14" t="s">
        <v>165</v>
      </c>
      <c r="AW212" s="14" t="s">
        <v>38</v>
      </c>
      <c r="AX212" s="14" t="s">
        <v>89</v>
      </c>
      <c r="AY212" s="275" t="s">
        <v>159</v>
      </c>
    </row>
    <row r="213" s="2" customFormat="1" ht="16.5" customHeight="1">
      <c r="A213" s="38"/>
      <c r="B213" s="39"/>
      <c r="C213" s="276" t="s">
        <v>449</v>
      </c>
      <c r="D213" s="276" t="s">
        <v>289</v>
      </c>
      <c r="E213" s="277" t="s">
        <v>2032</v>
      </c>
      <c r="F213" s="278" t="s">
        <v>2033</v>
      </c>
      <c r="G213" s="279" t="s">
        <v>164</v>
      </c>
      <c r="H213" s="280">
        <v>18</v>
      </c>
      <c r="I213" s="281"/>
      <c r="J213" s="282">
        <f>ROUND(I213*H213,2)</f>
        <v>0</v>
      </c>
      <c r="K213" s="283"/>
      <c r="L213" s="284"/>
      <c r="M213" s="285" t="s">
        <v>1</v>
      </c>
      <c r="N213" s="286" t="s">
        <v>46</v>
      </c>
      <c r="O213" s="91"/>
      <c r="P213" s="246">
        <f>O213*H213</f>
        <v>0</v>
      </c>
      <c r="Q213" s="246">
        <v>0.00050000000000000001</v>
      </c>
      <c r="R213" s="246">
        <f>Q213*H213</f>
        <v>0.0090000000000000011</v>
      </c>
      <c r="S213" s="246">
        <v>0</v>
      </c>
      <c r="T213" s="247">
        <f>S213*H213</f>
        <v>0</v>
      </c>
      <c r="U213" s="38"/>
      <c r="V213" s="38"/>
      <c r="W213" s="38"/>
      <c r="X213" s="38"/>
      <c r="Y213" s="38"/>
      <c r="Z213" s="38"/>
      <c r="AA213" s="38"/>
      <c r="AB213" s="38"/>
      <c r="AC213" s="38"/>
      <c r="AD213" s="38"/>
      <c r="AE213" s="38"/>
      <c r="AR213" s="248" t="s">
        <v>203</v>
      </c>
      <c r="AT213" s="248" t="s">
        <v>289</v>
      </c>
      <c r="AU213" s="248" t="s">
        <v>21</v>
      </c>
      <c r="AY213" s="16" t="s">
        <v>159</v>
      </c>
      <c r="BE213" s="249">
        <f>IF(N213="základní",J213,0)</f>
        <v>0</v>
      </c>
      <c r="BF213" s="249">
        <f>IF(N213="snížená",J213,0)</f>
        <v>0</v>
      </c>
      <c r="BG213" s="249">
        <f>IF(N213="zákl. přenesená",J213,0)</f>
        <v>0</v>
      </c>
      <c r="BH213" s="249">
        <f>IF(N213="sníž. přenesená",J213,0)</f>
        <v>0</v>
      </c>
      <c r="BI213" s="249">
        <f>IF(N213="nulová",J213,0)</f>
        <v>0</v>
      </c>
      <c r="BJ213" s="16" t="s">
        <v>89</v>
      </c>
      <c r="BK213" s="249">
        <f>ROUND(I213*H213,2)</f>
        <v>0</v>
      </c>
      <c r="BL213" s="16" t="s">
        <v>165</v>
      </c>
      <c r="BM213" s="248" t="s">
        <v>2034</v>
      </c>
    </row>
    <row r="214" s="2" customFormat="1">
      <c r="A214" s="38"/>
      <c r="B214" s="39"/>
      <c r="C214" s="40"/>
      <c r="D214" s="250" t="s">
        <v>167</v>
      </c>
      <c r="E214" s="40"/>
      <c r="F214" s="251" t="s">
        <v>1795</v>
      </c>
      <c r="G214" s="40"/>
      <c r="H214" s="40"/>
      <c r="I214" s="144"/>
      <c r="J214" s="40"/>
      <c r="K214" s="40"/>
      <c r="L214" s="44"/>
      <c r="M214" s="252"/>
      <c r="N214" s="253"/>
      <c r="O214" s="91"/>
      <c r="P214" s="91"/>
      <c r="Q214" s="91"/>
      <c r="R214" s="91"/>
      <c r="S214" s="91"/>
      <c r="T214" s="92"/>
      <c r="U214" s="38"/>
      <c r="V214" s="38"/>
      <c r="W214" s="38"/>
      <c r="X214" s="38"/>
      <c r="Y214" s="38"/>
      <c r="Z214" s="38"/>
      <c r="AA214" s="38"/>
      <c r="AB214" s="38"/>
      <c r="AC214" s="38"/>
      <c r="AD214" s="38"/>
      <c r="AE214" s="38"/>
      <c r="AT214" s="16" t="s">
        <v>167</v>
      </c>
      <c r="AU214" s="16" t="s">
        <v>21</v>
      </c>
    </row>
    <row r="215" s="2" customFormat="1" ht="21.75" customHeight="1">
      <c r="A215" s="38"/>
      <c r="B215" s="39"/>
      <c r="C215" s="236" t="s">
        <v>453</v>
      </c>
      <c r="D215" s="236" t="s">
        <v>161</v>
      </c>
      <c r="E215" s="237" t="s">
        <v>2035</v>
      </c>
      <c r="F215" s="238" t="s">
        <v>2036</v>
      </c>
      <c r="G215" s="239" t="s">
        <v>164</v>
      </c>
      <c r="H215" s="240">
        <v>18</v>
      </c>
      <c r="I215" s="241"/>
      <c r="J215" s="242">
        <f>ROUND(I215*H215,2)</f>
        <v>0</v>
      </c>
      <c r="K215" s="243"/>
      <c r="L215" s="44"/>
      <c r="M215" s="244" t="s">
        <v>1</v>
      </c>
      <c r="N215" s="245" t="s">
        <v>46</v>
      </c>
      <c r="O215" s="91"/>
      <c r="P215" s="246">
        <f>O215*H215</f>
        <v>0</v>
      </c>
      <c r="Q215" s="246">
        <v>0.00036000000000000002</v>
      </c>
      <c r="R215" s="246">
        <f>Q215*H215</f>
        <v>0.0064800000000000005</v>
      </c>
      <c r="S215" s="246">
        <v>0</v>
      </c>
      <c r="T215" s="247">
        <f>S215*H215</f>
        <v>0</v>
      </c>
      <c r="U215" s="38"/>
      <c r="V215" s="38"/>
      <c r="W215" s="38"/>
      <c r="X215" s="38"/>
      <c r="Y215" s="38"/>
      <c r="Z215" s="38"/>
      <c r="AA215" s="38"/>
      <c r="AB215" s="38"/>
      <c r="AC215" s="38"/>
      <c r="AD215" s="38"/>
      <c r="AE215" s="38"/>
      <c r="AR215" s="248" t="s">
        <v>165</v>
      </c>
      <c r="AT215" s="248" t="s">
        <v>161</v>
      </c>
      <c r="AU215" s="248" t="s">
        <v>21</v>
      </c>
      <c r="AY215" s="16" t="s">
        <v>159</v>
      </c>
      <c r="BE215" s="249">
        <f>IF(N215="základní",J215,0)</f>
        <v>0</v>
      </c>
      <c r="BF215" s="249">
        <f>IF(N215="snížená",J215,0)</f>
        <v>0</v>
      </c>
      <c r="BG215" s="249">
        <f>IF(N215="zákl. přenesená",J215,0)</f>
        <v>0</v>
      </c>
      <c r="BH215" s="249">
        <f>IF(N215="sníž. přenesená",J215,0)</f>
        <v>0</v>
      </c>
      <c r="BI215" s="249">
        <f>IF(N215="nulová",J215,0)</f>
        <v>0</v>
      </c>
      <c r="BJ215" s="16" t="s">
        <v>89</v>
      </c>
      <c r="BK215" s="249">
        <f>ROUND(I215*H215,2)</f>
        <v>0</v>
      </c>
      <c r="BL215" s="16" t="s">
        <v>165</v>
      </c>
      <c r="BM215" s="248" t="s">
        <v>2037</v>
      </c>
    </row>
    <row r="216" s="2" customFormat="1">
      <c r="A216" s="38"/>
      <c r="B216" s="39"/>
      <c r="C216" s="40"/>
      <c r="D216" s="250" t="s">
        <v>167</v>
      </c>
      <c r="E216" s="40"/>
      <c r="F216" s="251" t="s">
        <v>2038</v>
      </c>
      <c r="G216" s="40"/>
      <c r="H216" s="40"/>
      <c r="I216" s="144"/>
      <c r="J216" s="40"/>
      <c r="K216" s="40"/>
      <c r="L216" s="44"/>
      <c r="M216" s="252"/>
      <c r="N216" s="253"/>
      <c r="O216" s="91"/>
      <c r="P216" s="91"/>
      <c r="Q216" s="91"/>
      <c r="R216" s="91"/>
      <c r="S216" s="91"/>
      <c r="T216" s="92"/>
      <c r="U216" s="38"/>
      <c r="V216" s="38"/>
      <c r="W216" s="38"/>
      <c r="X216" s="38"/>
      <c r="Y216" s="38"/>
      <c r="Z216" s="38"/>
      <c r="AA216" s="38"/>
      <c r="AB216" s="38"/>
      <c r="AC216" s="38"/>
      <c r="AD216" s="38"/>
      <c r="AE216" s="38"/>
      <c r="AT216" s="16" t="s">
        <v>167</v>
      </c>
      <c r="AU216" s="16" t="s">
        <v>21</v>
      </c>
    </row>
    <row r="217" s="2" customFormat="1" ht="21.75" customHeight="1">
      <c r="A217" s="38"/>
      <c r="B217" s="39"/>
      <c r="C217" s="236" t="s">
        <v>458</v>
      </c>
      <c r="D217" s="236" t="s">
        <v>161</v>
      </c>
      <c r="E217" s="237" t="s">
        <v>2039</v>
      </c>
      <c r="F217" s="238" t="s">
        <v>2040</v>
      </c>
      <c r="G217" s="239" t="s">
        <v>179</v>
      </c>
      <c r="H217" s="240">
        <v>12</v>
      </c>
      <c r="I217" s="241"/>
      <c r="J217" s="242">
        <f>ROUND(I217*H217,2)</f>
        <v>0</v>
      </c>
      <c r="K217" s="243"/>
      <c r="L217" s="44"/>
      <c r="M217" s="244" t="s">
        <v>1</v>
      </c>
      <c r="N217" s="245" t="s">
        <v>46</v>
      </c>
      <c r="O217" s="91"/>
      <c r="P217" s="246">
        <f>O217*H217</f>
        <v>0</v>
      </c>
      <c r="Q217" s="246">
        <v>0</v>
      </c>
      <c r="R217" s="246">
        <f>Q217*H217</f>
        <v>0</v>
      </c>
      <c r="S217" s="246">
        <v>0</v>
      </c>
      <c r="T217" s="247">
        <f>S217*H217</f>
        <v>0</v>
      </c>
      <c r="U217" s="38"/>
      <c r="V217" s="38"/>
      <c r="W217" s="38"/>
      <c r="X217" s="38"/>
      <c r="Y217" s="38"/>
      <c r="Z217" s="38"/>
      <c r="AA217" s="38"/>
      <c r="AB217" s="38"/>
      <c r="AC217" s="38"/>
      <c r="AD217" s="38"/>
      <c r="AE217" s="38"/>
      <c r="AR217" s="248" t="s">
        <v>165</v>
      </c>
      <c r="AT217" s="248" t="s">
        <v>161</v>
      </c>
      <c r="AU217" s="248" t="s">
        <v>21</v>
      </c>
      <c r="AY217" s="16" t="s">
        <v>159</v>
      </c>
      <c r="BE217" s="249">
        <f>IF(N217="základní",J217,0)</f>
        <v>0</v>
      </c>
      <c r="BF217" s="249">
        <f>IF(N217="snížená",J217,0)</f>
        <v>0</v>
      </c>
      <c r="BG217" s="249">
        <f>IF(N217="zákl. přenesená",J217,0)</f>
        <v>0</v>
      </c>
      <c r="BH217" s="249">
        <f>IF(N217="sníž. přenesená",J217,0)</f>
        <v>0</v>
      </c>
      <c r="BI217" s="249">
        <f>IF(N217="nulová",J217,0)</f>
        <v>0</v>
      </c>
      <c r="BJ217" s="16" t="s">
        <v>89</v>
      </c>
      <c r="BK217" s="249">
        <f>ROUND(I217*H217,2)</f>
        <v>0</v>
      </c>
      <c r="BL217" s="16" t="s">
        <v>165</v>
      </c>
      <c r="BM217" s="248" t="s">
        <v>2041</v>
      </c>
    </row>
    <row r="218" s="2" customFormat="1" ht="16.5" customHeight="1">
      <c r="A218" s="38"/>
      <c r="B218" s="39"/>
      <c r="C218" s="276" t="s">
        <v>464</v>
      </c>
      <c r="D218" s="276" t="s">
        <v>289</v>
      </c>
      <c r="E218" s="277" t="s">
        <v>2042</v>
      </c>
      <c r="F218" s="278" t="s">
        <v>2043</v>
      </c>
      <c r="G218" s="279" t="s">
        <v>314</v>
      </c>
      <c r="H218" s="280">
        <v>0.45000000000000001</v>
      </c>
      <c r="I218" s="281"/>
      <c r="J218" s="282">
        <f>ROUND(I218*H218,2)</f>
        <v>0</v>
      </c>
      <c r="K218" s="283"/>
      <c r="L218" s="284"/>
      <c r="M218" s="285" t="s">
        <v>1</v>
      </c>
      <c r="N218" s="286" t="s">
        <v>46</v>
      </c>
      <c r="O218" s="91"/>
      <c r="P218" s="246">
        <f>O218*H218</f>
        <v>0</v>
      </c>
      <c r="Q218" s="246">
        <v>0</v>
      </c>
      <c r="R218" s="246">
        <f>Q218*H218</f>
        <v>0</v>
      </c>
      <c r="S218" s="246">
        <v>0</v>
      </c>
      <c r="T218" s="247">
        <f>S218*H218</f>
        <v>0</v>
      </c>
      <c r="U218" s="38"/>
      <c r="V218" s="38"/>
      <c r="W218" s="38"/>
      <c r="X218" s="38"/>
      <c r="Y218" s="38"/>
      <c r="Z218" s="38"/>
      <c r="AA218" s="38"/>
      <c r="AB218" s="38"/>
      <c r="AC218" s="38"/>
      <c r="AD218" s="38"/>
      <c r="AE218" s="38"/>
      <c r="AR218" s="248" t="s">
        <v>203</v>
      </c>
      <c r="AT218" s="248" t="s">
        <v>289</v>
      </c>
      <c r="AU218" s="248" t="s">
        <v>21</v>
      </c>
      <c r="AY218" s="16" t="s">
        <v>159</v>
      </c>
      <c r="BE218" s="249">
        <f>IF(N218="základní",J218,0)</f>
        <v>0</v>
      </c>
      <c r="BF218" s="249">
        <f>IF(N218="snížená",J218,0)</f>
        <v>0</v>
      </c>
      <c r="BG218" s="249">
        <f>IF(N218="zákl. přenesená",J218,0)</f>
        <v>0</v>
      </c>
      <c r="BH218" s="249">
        <f>IF(N218="sníž. přenesená",J218,0)</f>
        <v>0</v>
      </c>
      <c r="BI218" s="249">
        <f>IF(N218="nulová",J218,0)</f>
        <v>0</v>
      </c>
      <c r="BJ218" s="16" t="s">
        <v>89</v>
      </c>
      <c r="BK218" s="249">
        <f>ROUND(I218*H218,2)</f>
        <v>0</v>
      </c>
      <c r="BL218" s="16" t="s">
        <v>165</v>
      </c>
      <c r="BM218" s="248" t="s">
        <v>2044</v>
      </c>
    </row>
    <row r="219" s="2" customFormat="1" ht="21.75" customHeight="1">
      <c r="A219" s="38"/>
      <c r="B219" s="39"/>
      <c r="C219" s="236" t="s">
        <v>469</v>
      </c>
      <c r="D219" s="236" t="s">
        <v>161</v>
      </c>
      <c r="E219" s="237" t="s">
        <v>2045</v>
      </c>
      <c r="F219" s="238" t="s">
        <v>2046</v>
      </c>
      <c r="G219" s="239" t="s">
        <v>179</v>
      </c>
      <c r="H219" s="240">
        <v>12</v>
      </c>
      <c r="I219" s="241"/>
      <c r="J219" s="242">
        <f>ROUND(I219*H219,2)</f>
        <v>0</v>
      </c>
      <c r="K219" s="243"/>
      <c r="L219" s="44"/>
      <c r="M219" s="287" t="s">
        <v>1</v>
      </c>
      <c r="N219" s="288" t="s">
        <v>46</v>
      </c>
      <c r="O219" s="289"/>
      <c r="P219" s="290">
        <f>O219*H219</f>
        <v>0</v>
      </c>
      <c r="Q219" s="290">
        <v>0</v>
      </c>
      <c r="R219" s="290">
        <f>Q219*H219</f>
        <v>0</v>
      </c>
      <c r="S219" s="290">
        <v>0</v>
      </c>
      <c r="T219" s="291">
        <f>S219*H219</f>
        <v>0</v>
      </c>
      <c r="U219" s="38"/>
      <c r="V219" s="38"/>
      <c r="W219" s="38"/>
      <c r="X219" s="38"/>
      <c r="Y219" s="38"/>
      <c r="Z219" s="38"/>
      <c r="AA219" s="38"/>
      <c r="AB219" s="38"/>
      <c r="AC219" s="38"/>
      <c r="AD219" s="38"/>
      <c r="AE219" s="38"/>
      <c r="AR219" s="248" t="s">
        <v>165</v>
      </c>
      <c r="AT219" s="248" t="s">
        <v>161</v>
      </c>
      <c r="AU219" s="248" t="s">
        <v>21</v>
      </c>
      <c r="AY219" s="16" t="s">
        <v>159</v>
      </c>
      <c r="BE219" s="249">
        <f>IF(N219="základní",J219,0)</f>
        <v>0</v>
      </c>
      <c r="BF219" s="249">
        <f>IF(N219="snížená",J219,0)</f>
        <v>0</v>
      </c>
      <c r="BG219" s="249">
        <f>IF(N219="zákl. přenesená",J219,0)</f>
        <v>0</v>
      </c>
      <c r="BH219" s="249">
        <f>IF(N219="sníž. přenesená",J219,0)</f>
        <v>0</v>
      </c>
      <c r="BI219" s="249">
        <f>IF(N219="nulová",J219,0)</f>
        <v>0</v>
      </c>
      <c r="BJ219" s="16" t="s">
        <v>89</v>
      </c>
      <c r="BK219" s="249">
        <f>ROUND(I219*H219,2)</f>
        <v>0</v>
      </c>
      <c r="BL219" s="16" t="s">
        <v>165</v>
      </c>
      <c r="BM219" s="248" t="s">
        <v>2047</v>
      </c>
    </row>
    <row r="220" s="2" customFormat="1" ht="6.96" customHeight="1">
      <c r="A220" s="38"/>
      <c r="B220" s="66"/>
      <c r="C220" s="67"/>
      <c r="D220" s="67"/>
      <c r="E220" s="67"/>
      <c r="F220" s="67"/>
      <c r="G220" s="67"/>
      <c r="H220" s="67"/>
      <c r="I220" s="183"/>
      <c r="J220" s="67"/>
      <c r="K220" s="67"/>
      <c r="L220" s="44"/>
      <c r="M220" s="38"/>
      <c r="O220" s="38"/>
      <c r="P220" s="38"/>
      <c r="Q220" s="38"/>
      <c r="R220" s="38"/>
      <c r="S220" s="38"/>
      <c r="T220" s="38"/>
      <c r="U220" s="38"/>
      <c r="V220" s="38"/>
      <c r="W220" s="38"/>
      <c r="X220" s="38"/>
      <c r="Y220" s="38"/>
      <c r="Z220" s="38"/>
      <c r="AA220" s="38"/>
      <c r="AB220" s="38"/>
      <c r="AC220" s="38"/>
      <c r="AD220" s="38"/>
      <c r="AE220" s="38"/>
    </row>
  </sheetData>
  <sheetProtection sheet="1" autoFilter="0" formatColumns="0" formatRows="0" objects="1" scenarios="1" spinCount="100000" saltValue="cX/Suw20+ezp0U7S6srUSCzDL3o5bwSJ9MiuWrNWwQZaYEqU4zkKhZa7U7jund3qoud+wZqO0eZx2w4Q7J0xbA==" hashValue="ioKHJ0vRum6vjVVb/9XJq8OqcsATKwU3ZfUzZGABdr3MuMLEngc5STwgbgirhaziSDvvLnROBM5ZN2JE1/eJ3Q==" algorithmName="SHA-512" password="CC35"/>
  <autoFilter ref="C118:K219"/>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6" t="s">
        <v>126</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2048</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37</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37</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ROUND(J120,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ROUND((SUM(BE120:BE146)),  2)</f>
        <v>0</v>
      </c>
      <c r="G33" s="38"/>
      <c r="H33" s="38"/>
      <c r="I33" s="162">
        <v>0.20999999999999999</v>
      </c>
      <c r="J33" s="161">
        <f>ROUND(((SUM(BE120:BE146))*I33),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ROUND((SUM(BF120:BF146)),  2)</f>
        <v>0</v>
      </c>
      <c r="G34" s="38"/>
      <c r="H34" s="38"/>
      <c r="I34" s="162">
        <v>0.14999999999999999</v>
      </c>
      <c r="J34" s="161">
        <f>ROUND(((SUM(BF120:BF146))*I34),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ROUND((SUM(BG120:BG146)),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ROUND((SUM(BH120:BH146)),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ROUND((SUM(BI120:BI146)),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VRN - VRN Vedlejší rozpočtové náklady</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DSVA s.r.o.</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DSVA s.r.o.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J120</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2049</v>
      </c>
      <c r="E97" s="196"/>
      <c r="F97" s="196"/>
      <c r="G97" s="196"/>
      <c r="H97" s="196"/>
      <c r="I97" s="197"/>
      <c r="J97" s="198">
        <f>J121</f>
        <v>0</v>
      </c>
      <c r="K97" s="194"/>
      <c r="L97" s="199"/>
      <c r="S97" s="9"/>
      <c r="T97" s="9"/>
      <c r="U97" s="9"/>
      <c r="V97" s="9"/>
      <c r="W97" s="9"/>
      <c r="X97" s="9"/>
      <c r="Y97" s="9"/>
      <c r="Z97" s="9"/>
      <c r="AA97" s="9"/>
      <c r="AB97" s="9"/>
      <c r="AC97" s="9"/>
      <c r="AD97" s="9"/>
      <c r="AE97" s="9"/>
    </row>
    <row r="98" s="10" customFormat="1" ht="19.92" customHeight="1">
      <c r="A98" s="10"/>
      <c r="B98" s="200"/>
      <c r="C98" s="201"/>
      <c r="D98" s="202" t="s">
        <v>2050</v>
      </c>
      <c r="E98" s="203"/>
      <c r="F98" s="203"/>
      <c r="G98" s="203"/>
      <c r="H98" s="203"/>
      <c r="I98" s="204"/>
      <c r="J98" s="205">
        <f>J122</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2051</v>
      </c>
      <c r="E99" s="203"/>
      <c r="F99" s="203"/>
      <c r="G99" s="203"/>
      <c r="H99" s="203"/>
      <c r="I99" s="204"/>
      <c r="J99" s="205">
        <f>J137</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2052</v>
      </c>
      <c r="E100" s="203"/>
      <c r="F100" s="203"/>
      <c r="G100" s="203"/>
      <c r="H100" s="203"/>
      <c r="I100" s="204"/>
      <c r="J100" s="205">
        <f>J142</f>
        <v>0</v>
      </c>
      <c r="K100" s="201"/>
      <c r="L100" s="206"/>
      <c r="S100" s="10"/>
      <c r="T100" s="10"/>
      <c r="U100" s="10"/>
      <c r="V100" s="10"/>
      <c r="W100" s="10"/>
      <c r="X100" s="10"/>
      <c r="Y100" s="10"/>
      <c r="Z100" s="10"/>
      <c r="AA100" s="10"/>
      <c r="AB100" s="10"/>
      <c r="AC100" s="10"/>
      <c r="AD100" s="10"/>
      <c r="AE100" s="10"/>
    </row>
    <row r="101" s="2" customFormat="1" ht="21.84" customHeight="1">
      <c r="A101" s="38"/>
      <c r="B101" s="39"/>
      <c r="C101" s="40"/>
      <c r="D101" s="40"/>
      <c r="E101" s="40"/>
      <c r="F101" s="40"/>
      <c r="G101" s="40"/>
      <c r="H101" s="40"/>
      <c r="I101" s="144"/>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183"/>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186"/>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2" t="s">
        <v>144</v>
      </c>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1" t="s">
        <v>16</v>
      </c>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187" t="str">
        <f>E7</f>
        <v xml:space="preserve">822018  Odstavná a parkovací plocha u lékárny v Rotavě</v>
      </c>
      <c r="F110" s="31"/>
      <c r="G110" s="31"/>
      <c r="H110" s="31"/>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1" t="s">
        <v>128</v>
      </c>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VRN - VRN Vedlejší rozpočtové náklady</v>
      </c>
      <c r="F112" s="40"/>
      <c r="G112" s="40"/>
      <c r="H112" s="40"/>
      <c r="I112" s="144"/>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1" t="s">
        <v>22</v>
      </c>
      <c r="D114" s="40"/>
      <c r="E114" s="40"/>
      <c r="F114" s="26" t="str">
        <f>F12</f>
        <v>Rotava</v>
      </c>
      <c r="G114" s="40"/>
      <c r="H114" s="40"/>
      <c r="I114" s="147" t="s">
        <v>24</v>
      </c>
      <c r="J114" s="79" t="str">
        <f>IF(J12="","",J12)</f>
        <v>30. 6. 2019</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1" t="s">
        <v>30</v>
      </c>
      <c r="D116" s="40"/>
      <c r="E116" s="40"/>
      <c r="F116" s="26" t="str">
        <f>E15</f>
        <v>Město Rotava</v>
      </c>
      <c r="G116" s="40"/>
      <c r="H116" s="40"/>
      <c r="I116" s="147" t="s">
        <v>36</v>
      </c>
      <c r="J116" s="36" t="str">
        <f>E21</f>
        <v>DSVA s.r.o.</v>
      </c>
      <c r="K116" s="40"/>
      <c r="L116" s="63"/>
      <c r="S116" s="38"/>
      <c r="T116" s="38"/>
      <c r="U116" s="38"/>
      <c r="V116" s="38"/>
      <c r="W116" s="38"/>
      <c r="X116" s="38"/>
      <c r="Y116" s="38"/>
      <c r="Z116" s="38"/>
      <c r="AA116" s="38"/>
      <c r="AB116" s="38"/>
      <c r="AC116" s="38"/>
      <c r="AD116" s="38"/>
      <c r="AE116" s="38"/>
    </row>
    <row r="117" s="2" customFormat="1" ht="15.15" customHeight="1">
      <c r="A117" s="38"/>
      <c r="B117" s="39"/>
      <c r="C117" s="31" t="s">
        <v>34</v>
      </c>
      <c r="D117" s="40"/>
      <c r="E117" s="40"/>
      <c r="F117" s="26" t="str">
        <f>IF(E18="","",E18)</f>
        <v>Vyplň údaj</v>
      </c>
      <c r="G117" s="40"/>
      <c r="H117" s="40"/>
      <c r="I117" s="147" t="s">
        <v>39</v>
      </c>
      <c r="J117" s="36" t="str">
        <f>E24</f>
        <v>DSVA s.r.o.</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11" customFormat="1" ht="29.28" customHeight="1">
      <c r="A119" s="207"/>
      <c r="B119" s="208"/>
      <c r="C119" s="209" t="s">
        <v>145</v>
      </c>
      <c r="D119" s="210" t="s">
        <v>66</v>
      </c>
      <c r="E119" s="210" t="s">
        <v>62</v>
      </c>
      <c r="F119" s="210" t="s">
        <v>63</v>
      </c>
      <c r="G119" s="210" t="s">
        <v>146</v>
      </c>
      <c r="H119" s="210" t="s">
        <v>147</v>
      </c>
      <c r="I119" s="211" t="s">
        <v>148</v>
      </c>
      <c r="J119" s="212" t="s">
        <v>132</v>
      </c>
      <c r="K119" s="213" t="s">
        <v>149</v>
      </c>
      <c r="L119" s="214"/>
      <c r="M119" s="100" t="s">
        <v>1</v>
      </c>
      <c r="N119" s="101" t="s">
        <v>45</v>
      </c>
      <c r="O119" s="101" t="s">
        <v>150</v>
      </c>
      <c r="P119" s="101" t="s">
        <v>151</v>
      </c>
      <c r="Q119" s="101" t="s">
        <v>152</v>
      </c>
      <c r="R119" s="101" t="s">
        <v>153</v>
      </c>
      <c r="S119" s="101" t="s">
        <v>154</v>
      </c>
      <c r="T119" s="102" t="s">
        <v>155</v>
      </c>
      <c r="U119" s="207"/>
      <c r="V119" s="207"/>
      <c r="W119" s="207"/>
      <c r="X119" s="207"/>
      <c r="Y119" s="207"/>
      <c r="Z119" s="207"/>
      <c r="AA119" s="207"/>
      <c r="AB119" s="207"/>
      <c r="AC119" s="207"/>
      <c r="AD119" s="207"/>
      <c r="AE119" s="207"/>
    </row>
    <row r="120" s="2" customFormat="1" ht="22.8" customHeight="1">
      <c r="A120" s="38"/>
      <c r="B120" s="39"/>
      <c r="C120" s="107" t="s">
        <v>156</v>
      </c>
      <c r="D120" s="40"/>
      <c r="E120" s="40"/>
      <c r="F120" s="40"/>
      <c r="G120" s="40"/>
      <c r="H120" s="40"/>
      <c r="I120" s="144"/>
      <c r="J120" s="215">
        <f>BK120</f>
        <v>0</v>
      </c>
      <c r="K120" s="40"/>
      <c r="L120" s="44"/>
      <c r="M120" s="103"/>
      <c r="N120" s="216"/>
      <c r="O120" s="104"/>
      <c r="P120" s="217">
        <f>P121</f>
        <v>0</v>
      </c>
      <c r="Q120" s="104"/>
      <c r="R120" s="217">
        <f>R121</f>
        <v>0</v>
      </c>
      <c r="S120" s="104"/>
      <c r="T120" s="218">
        <f>T121</f>
        <v>0</v>
      </c>
      <c r="U120" s="38"/>
      <c r="V120" s="38"/>
      <c r="W120" s="38"/>
      <c r="X120" s="38"/>
      <c r="Y120" s="38"/>
      <c r="Z120" s="38"/>
      <c r="AA120" s="38"/>
      <c r="AB120" s="38"/>
      <c r="AC120" s="38"/>
      <c r="AD120" s="38"/>
      <c r="AE120" s="38"/>
      <c r="AT120" s="16" t="s">
        <v>80</v>
      </c>
      <c r="AU120" s="16" t="s">
        <v>134</v>
      </c>
      <c r="BK120" s="219">
        <f>BK121</f>
        <v>0</v>
      </c>
    </row>
    <row r="121" s="12" customFormat="1" ht="25.92" customHeight="1">
      <c r="A121" s="12"/>
      <c r="B121" s="220"/>
      <c r="C121" s="221"/>
      <c r="D121" s="222" t="s">
        <v>80</v>
      </c>
      <c r="E121" s="223" t="s">
        <v>124</v>
      </c>
      <c r="F121" s="223" t="s">
        <v>2053</v>
      </c>
      <c r="G121" s="221"/>
      <c r="H121" s="221"/>
      <c r="I121" s="224"/>
      <c r="J121" s="225">
        <f>BK121</f>
        <v>0</v>
      </c>
      <c r="K121" s="221"/>
      <c r="L121" s="226"/>
      <c r="M121" s="227"/>
      <c r="N121" s="228"/>
      <c r="O121" s="228"/>
      <c r="P121" s="229">
        <f>P122+P137+P142</f>
        <v>0</v>
      </c>
      <c r="Q121" s="228"/>
      <c r="R121" s="229">
        <f>R122+R137+R142</f>
        <v>0</v>
      </c>
      <c r="S121" s="228"/>
      <c r="T121" s="230">
        <f>T122+T137+T142</f>
        <v>0</v>
      </c>
      <c r="U121" s="12"/>
      <c r="V121" s="12"/>
      <c r="W121" s="12"/>
      <c r="X121" s="12"/>
      <c r="Y121" s="12"/>
      <c r="Z121" s="12"/>
      <c r="AA121" s="12"/>
      <c r="AB121" s="12"/>
      <c r="AC121" s="12"/>
      <c r="AD121" s="12"/>
      <c r="AE121" s="12"/>
      <c r="AR121" s="231" t="s">
        <v>186</v>
      </c>
      <c r="AT121" s="232" t="s">
        <v>80</v>
      </c>
      <c r="AU121" s="232" t="s">
        <v>81</v>
      </c>
      <c r="AY121" s="231" t="s">
        <v>159</v>
      </c>
      <c r="BK121" s="233">
        <f>BK122+BK137+BK142</f>
        <v>0</v>
      </c>
    </row>
    <row r="122" s="12" customFormat="1" ht="22.8" customHeight="1">
      <c r="A122" s="12"/>
      <c r="B122" s="220"/>
      <c r="C122" s="221"/>
      <c r="D122" s="222" t="s">
        <v>80</v>
      </c>
      <c r="E122" s="234" t="s">
        <v>2054</v>
      </c>
      <c r="F122" s="234" t="s">
        <v>2055</v>
      </c>
      <c r="G122" s="221"/>
      <c r="H122" s="221"/>
      <c r="I122" s="224"/>
      <c r="J122" s="235">
        <f>BK122</f>
        <v>0</v>
      </c>
      <c r="K122" s="221"/>
      <c r="L122" s="226"/>
      <c r="M122" s="227"/>
      <c r="N122" s="228"/>
      <c r="O122" s="228"/>
      <c r="P122" s="229">
        <f>SUM(P123:P136)</f>
        <v>0</v>
      </c>
      <c r="Q122" s="228"/>
      <c r="R122" s="229">
        <f>SUM(R123:R136)</f>
        <v>0</v>
      </c>
      <c r="S122" s="228"/>
      <c r="T122" s="230">
        <f>SUM(T123:T136)</f>
        <v>0</v>
      </c>
      <c r="U122" s="12"/>
      <c r="V122" s="12"/>
      <c r="W122" s="12"/>
      <c r="X122" s="12"/>
      <c r="Y122" s="12"/>
      <c r="Z122" s="12"/>
      <c r="AA122" s="12"/>
      <c r="AB122" s="12"/>
      <c r="AC122" s="12"/>
      <c r="AD122" s="12"/>
      <c r="AE122" s="12"/>
      <c r="AR122" s="231" t="s">
        <v>186</v>
      </c>
      <c r="AT122" s="232" t="s">
        <v>80</v>
      </c>
      <c r="AU122" s="232" t="s">
        <v>89</v>
      </c>
      <c r="AY122" s="231" t="s">
        <v>159</v>
      </c>
      <c r="BK122" s="233">
        <f>SUM(BK123:BK136)</f>
        <v>0</v>
      </c>
    </row>
    <row r="123" s="2" customFormat="1" ht="16.5" customHeight="1">
      <c r="A123" s="38"/>
      <c r="B123" s="39"/>
      <c r="C123" s="236" t="s">
        <v>89</v>
      </c>
      <c r="D123" s="236" t="s">
        <v>161</v>
      </c>
      <c r="E123" s="237" t="s">
        <v>2056</v>
      </c>
      <c r="F123" s="238" t="s">
        <v>2057</v>
      </c>
      <c r="G123" s="239" t="s">
        <v>1399</v>
      </c>
      <c r="H123" s="240">
        <v>1</v>
      </c>
      <c r="I123" s="241"/>
      <c r="J123" s="242">
        <f>ROUND(I123*H123,2)</f>
        <v>0</v>
      </c>
      <c r="K123" s="243"/>
      <c r="L123" s="44"/>
      <c r="M123" s="244" t="s">
        <v>1</v>
      </c>
      <c r="N123" s="245" t="s">
        <v>46</v>
      </c>
      <c r="O123" s="91"/>
      <c r="P123" s="246">
        <f>O123*H123</f>
        <v>0</v>
      </c>
      <c r="Q123" s="246">
        <v>0</v>
      </c>
      <c r="R123" s="246">
        <f>Q123*H123</f>
        <v>0</v>
      </c>
      <c r="S123" s="246">
        <v>0</v>
      </c>
      <c r="T123" s="247">
        <f>S123*H123</f>
        <v>0</v>
      </c>
      <c r="U123" s="38"/>
      <c r="V123" s="38"/>
      <c r="W123" s="38"/>
      <c r="X123" s="38"/>
      <c r="Y123" s="38"/>
      <c r="Z123" s="38"/>
      <c r="AA123" s="38"/>
      <c r="AB123" s="38"/>
      <c r="AC123" s="38"/>
      <c r="AD123" s="38"/>
      <c r="AE123" s="38"/>
      <c r="AR123" s="248" t="s">
        <v>2058</v>
      </c>
      <c r="AT123" s="248" t="s">
        <v>161</v>
      </c>
      <c r="AU123" s="248" t="s">
        <v>21</v>
      </c>
      <c r="AY123" s="16" t="s">
        <v>159</v>
      </c>
      <c r="BE123" s="249">
        <f>IF(N123="základní",J123,0)</f>
        <v>0</v>
      </c>
      <c r="BF123" s="249">
        <f>IF(N123="snížená",J123,0)</f>
        <v>0</v>
      </c>
      <c r="BG123" s="249">
        <f>IF(N123="zákl. přenesená",J123,0)</f>
        <v>0</v>
      </c>
      <c r="BH123" s="249">
        <f>IF(N123="sníž. přenesená",J123,0)</f>
        <v>0</v>
      </c>
      <c r="BI123" s="249">
        <f>IF(N123="nulová",J123,0)</f>
        <v>0</v>
      </c>
      <c r="BJ123" s="16" t="s">
        <v>89</v>
      </c>
      <c r="BK123" s="249">
        <f>ROUND(I123*H123,2)</f>
        <v>0</v>
      </c>
      <c r="BL123" s="16" t="s">
        <v>2058</v>
      </c>
      <c r="BM123" s="248" t="s">
        <v>2059</v>
      </c>
    </row>
    <row r="124" s="2" customFormat="1">
      <c r="A124" s="38"/>
      <c r="B124" s="39"/>
      <c r="C124" s="40"/>
      <c r="D124" s="250" t="s">
        <v>167</v>
      </c>
      <c r="E124" s="40"/>
      <c r="F124" s="251" t="s">
        <v>2060</v>
      </c>
      <c r="G124" s="40"/>
      <c r="H124" s="40"/>
      <c r="I124" s="144"/>
      <c r="J124" s="40"/>
      <c r="K124" s="40"/>
      <c r="L124" s="44"/>
      <c r="M124" s="252"/>
      <c r="N124" s="253"/>
      <c r="O124" s="91"/>
      <c r="P124" s="91"/>
      <c r="Q124" s="91"/>
      <c r="R124" s="91"/>
      <c r="S124" s="91"/>
      <c r="T124" s="92"/>
      <c r="U124" s="38"/>
      <c r="V124" s="38"/>
      <c r="W124" s="38"/>
      <c r="X124" s="38"/>
      <c r="Y124" s="38"/>
      <c r="Z124" s="38"/>
      <c r="AA124" s="38"/>
      <c r="AB124" s="38"/>
      <c r="AC124" s="38"/>
      <c r="AD124" s="38"/>
      <c r="AE124" s="38"/>
      <c r="AT124" s="16" t="s">
        <v>167</v>
      </c>
      <c r="AU124" s="16" t="s">
        <v>21</v>
      </c>
    </row>
    <row r="125" s="2" customFormat="1" ht="16.5" customHeight="1">
      <c r="A125" s="38"/>
      <c r="B125" s="39"/>
      <c r="C125" s="236" t="s">
        <v>21</v>
      </c>
      <c r="D125" s="236" t="s">
        <v>161</v>
      </c>
      <c r="E125" s="237" t="s">
        <v>2061</v>
      </c>
      <c r="F125" s="238" t="s">
        <v>2062</v>
      </c>
      <c r="G125" s="239" t="s">
        <v>1399</v>
      </c>
      <c r="H125" s="240">
        <v>1</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2058</v>
      </c>
      <c r="AT125" s="248" t="s">
        <v>161</v>
      </c>
      <c r="AU125" s="248" t="s">
        <v>21</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2058</v>
      </c>
      <c r="BM125" s="248" t="s">
        <v>2063</v>
      </c>
    </row>
    <row r="126" s="2" customFormat="1">
      <c r="A126" s="38"/>
      <c r="B126" s="39"/>
      <c r="C126" s="40"/>
      <c r="D126" s="250" t="s">
        <v>167</v>
      </c>
      <c r="E126" s="40"/>
      <c r="F126" s="251" t="s">
        <v>2064</v>
      </c>
      <c r="G126" s="40"/>
      <c r="H126" s="40"/>
      <c r="I126" s="144"/>
      <c r="J126" s="40"/>
      <c r="K126" s="40"/>
      <c r="L126" s="44"/>
      <c r="M126" s="252"/>
      <c r="N126" s="253"/>
      <c r="O126" s="91"/>
      <c r="P126" s="91"/>
      <c r="Q126" s="91"/>
      <c r="R126" s="91"/>
      <c r="S126" s="91"/>
      <c r="T126" s="92"/>
      <c r="U126" s="38"/>
      <c r="V126" s="38"/>
      <c r="W126" s="38"/>
      <c r="X126" s="38"/>
      <c r="Y126" s="38"/>
      <c r="Z126" s="38"/>
      <c r="AA126" s="38"/>
      <c r="AB126" s="38"/>
      <c r="AC126" s="38"/>
      <c r="AD126" s="38"/>
      <c r="AE126" s="38"/>
      <c r="AT126" s="16" t="s">
        <v>167</v>
      </c>
      <c r="AU126" s="16" t="s">
        <v>21</v>
      </c>
    </row>
    <row r="127" s="2" customFormat="1" ht="16.5" customHeight="1">
      <c r="A127" s="38"/>
      <c r="B127" s="39"/>
      <c r="C127" s="236" t="s">
        <v>176</v>
      </c>
      <c r="D127" s="236" t="s">
        <v>161</v>
      </c>
      <c r="E127" s="237" t="s">
        <v>2065</v>
      </c>
      <c r="F127" s="238" t="s">
        <v>2066</v>
      </c>
      <c r="G127" s="239" t="s">
        <v>179</v>
      </c>
      <c r="H127" s="240">
        <v>1</v>
      </c>
      <c r="I127" s="241"/>
      <c r="J127" s="242">
        <f>ROUND(I127*H127,2)</f>
        <v>0</v>
      </c>
      <c r="K127" s="243"/>
      <c r="L127" s="44"/>
      <c r="M127" s="244" t="s">
        <v>1</v>
      </c>
      <c r="N127" s="245" t="s">
        <v>46</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2067</v>
      </c>
      <c r="AT127" s="248" t="s">
        <v>161</v>
      </c>
      <c r="AU127" s="248" t="s">
        <v>21</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2067</v>
      </c>
      <c r="BM127" s="248" t="s">
        <v>2068</v>
      </c>
    </row>
    <row r="128" s="2" customFormat="1" ht="16.5" customHeight="1">
      <c r="A128" s="38"/>
      <c r="B128" s="39"/>
      <c r="C128" s="236" t="s">
        <v>165</v>
      </c>
      <c r="D128" s="236" t="s">
        <v>161</v>
      </c>
      <c r="E128" s="237" t="s">
        <v>2069</v>
      </c>
      <c r="F128" s="238" t="s">
        <v>2070</v>
      </c>
      <c r="G128" s="239" t="s">
        <v>1399</v>
      </c>
      <c r="H128" s="240">
        <v>1</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2058</v>
      </c>
      <c r="AT128" s="248" t="s">
        <v>161</v>
      </c>
      <c r="AU128" s="248" t="s">
        <v>21</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2058</v>
      </c>
      <c r="BM128" s="248" t="s">
        <v>2071</v>
      </c>
    </row>
    <row r="129" s="2" customFormat="1">
      <c r="A129" s="38"/>
      <c r="B129" s="39"/>
      <c r="C129" s="40"/>
      <c r="D129" s="250" t="s">
        <v>167</v>
      </c>
      <c r="E129" s="40"/>
      <c r="F129" s="251" t="s">
        <v>2072</v>
      </c>
      <c r="G129" s="40"/>
      <c r="H129" s="40"/>
      <c r="I129" s="144"/>
      <c r="J129" s="40"/>
      <c r="K129" s="40"/>
      <c r="L129" s="44"/>
      <c r="M129" s="252"/>
      <c r="N129" s="253"/>
      <c r="O129" s="91"/>
      <c r="P129" s="91"/>
      <c r="Q129" s="91"/>
      <c r="R129" s="91"/>
      <c r="S129" s="91"/>
      <c r="T129" s="92"/>
      <c r="U129" s="38"/>
      <c r="V129" s="38"/>
      <c r="W129" s="38"/>
      <c r="X129" s="38"/>
      <c r="Y129" s="38"/>
      <c r="Z129" s="38"/>
      <c r="AA129" s="38"/>
      <c r="AB129" s="38"/>
      <c r="AC129" s="38"/>
      <c r="AD129" s="38"/>
      <c r="AE129" s="38"/>
      <c r="AT129" s="16" t="s">
        <v>167</v>
      </c>
      <c r="AU129" s="16" t="s">
        <v>21</v>
      </c>
    </row>
    <row r="130" s="2" customFormat="1" ht="16.5" customHeight="1">
      <c r="A130" s="38"/>
      <c r="B130" s="39"/>
      <c r="C130" s="236" t="s">
        <v>186</v>
      </c>
      <c r="D130" s="236" t="s">
        <v>161</v>
      </c>
      <c r="E130" s="237" t="s">
        <v>2073</v>
      </c>
      <c r="F130" s="238" t="s">
        <v>2074</v>
      </c>
      <c r="G130" s="239" t="s">
        <v>1399</v>
      </c>
      <c r="H130" s="240">
        <v>1</v>
      </c>
      <c r="I130" s="241"/>
      <c r="J130" s="242">
        <f>ROUND(I130*H130,2)</f>
        <v>0</v>
      </c>
      <c r="K130" s="243"/>
      <c r="L130" s="44"/>
      <c r="M130" s="244" t="s">
        <v>1</v>
      </c>
      <c r="N130" s="245" t="s">
        <v>46</v>
      </c>
      <c r="O130" s="91"/>
      <c r="P130" s="246">
        <f>O130*H130</f>
        <v>0</v>
      </c>
      <c r="Q130" s="246">
        <v>0</v>
      </c>
      <c r="R130" s="246">
        <f>Q130*H130</f>
        <v>0</v>
      </c>
      <c r="S130" s="246">
        <v>0</v>
      </c>
      <c r="T130" s="247">
        <f>S130*H130</f>
        <v>0</v>
      </c>
      <c r="U130" s="38"/>
      <c r="V130" s="38"/>
      <c r="W130" s="38"/>
      <c r="X130" s="38"/>
      <c r="Y130" s="38"/>
      <c r="Z130" s="38"/>
      <c r="AA130" s="38"/>
      <c r="AB130" s="38"/>
      <c r="AC130" s="38"/>
      <c r="AD130" s="38"/>
      <c r="AE130" s="38"/>
      <c r="AR130" s="248" t="s">
        <v>2058</v>
      </c>
      <c r="AT130" s="248" t="s">
        <v>161</v>
      </c>
      <c r="AU130" s="248" t="s">
        <v>21</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2058</v>
      </c>
      <c r="BM130" s="248" t="s">
        <v>2075</v>
      </c>
    </row>
    <row r="131" s="2" customFormat="1">
      <c r="A131" s="38"/>
      <c r="B131" s="39"/>
      <c r="C131" s="40"/>
      <c r="D131" s="250" t="s">
        <v>167</v>
      </c>
      <c r="E131" s="40"/>
      <c r="F131" s="251" t="s">
        <v>2072</v>
      </c>
      <c r="G131" s="40"/>
      <c r="H131" s="40"/>
      <c r="I131" s="144"/>
      <c r="J131" s="40"/>
      <c r="K131" s="40"/>
      <c r="L131" s="44"/>
      <c r="M131" s="252"/>
      <c r="N131" s="253"/>
      <c r="O131" s="91"/>
      <c r="P131" s="91"/>
      <c r="Q131" s="91"/>
      <c r="R131" s="91"/>
      <c r="S131" s="91"/>
      <c r="T131" s="92"/>
      <c r="U131" s="38"/>
      <c r="V131" s="38"/>
      <c r="W131" s="38"/>
      <c r="X131" s="38"/>
      <c r="Y131" s="38"/>
      <c r="Z131" s="38"/>
      <c r="AA131" s="38"/>
      <c r="AB131" s="38"/>
      <c r="AC131" s="38"/>
      <c r="AD131" s="38"/>
      <c r="AE131" s="38"/>
      <c r="AT131" s="16" t="s">
        <v>167</v>
      </c>
      <c r="AU131" s="16" t="s">
        <v>21</v>
      </c>
    </row>
    <row r="132" s="2" customFormat="1" ht="16.5" customHeight="1">
      <c r="A132" s="38"/>
      <c r="B132" s="39"/>
      <c r="C132" s="236" t="s">
        <v>191</v>
      </c>
      <c r="D132" s="236" t="s">
        <v>161</v>
      </c>
      <c r="E132" s="237" t="s">
        <v>2076</v>
      </c>
      <c r="F132" s="238" t="s">
        <v>2077</v>
      </c>
      <c r="G132" s="239" t="s">
        <v>1399</v>
      </c>
      <c r="H132" s="240">
        <v>1</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2058</v>
      </c>
      <c r="AT132" s="248" t="s">
        <v>161</v>
      </c>
      <c r="AU132" s="248" t="s">
        <v>21</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2058</v>
      </c>
      <c r="BM132" s="248" t="s">
        <v>2078</v>
      </c>
    </row>
    <row r="133" s="2" customFormat="1">
      <c r="A133" s="38"/>
      <c r="B133" s="39"/>
      <c r="C133" s="40"/>
      <c r="D133" s="250" t="s">
        <v>167</v>
      </c>
      <c r="E133" s="40"/>
      <c r="F133" s="251" t="s">
        <v>2079</v>
      </c>
      <c r="G133" s="40"/>
      <c r="H133" s="40"/>
      <c r="I133" s="144"/>
      <c r="J133" s="40"/>
      <c r="K133" s="40"/>
      <c r="L133" s="44"/>
      <c r="M133" s="252"/>
      <c r="N133" s="253"/>
      <c r="O133" s="91"/>
      <c r="P133" s="91"/>
      <c r="Q133" s="91"/>
      <c r="R133" s="91"/>
      <c r="S133" s="91"/>
      <c r="T133" s="92"/>
      <c r="U133" s="38"/>
      <c r="V133" s="38"/>
      <c r="W133" s="38"/>
      <c r="X133" s="38"/>
      <c r="Y133" s="38"/>
      <c r="Z133" s="38"/>
      <c r="AA133" s="38"/>
      <c r="AB133" s="38"/>
      <c r="AC133" s="38"/>
      <c r="AD133" s="38"/>
      <c r="AE133" s="38"/>
      <c r="AT133" s="16" t="s">
        <v>167</v>
      </c>
      <c r="AU133" s="16" t="s">
        <v>21</v>
      </c>
    </row>
    <row r="134" s="2" customFormat="1" ht="16.5" customHeight="1">
      <c r="A134" s="38"/>
      <c r="B134" s="39"/>
      <c r="C134" s="236" t="s">
        <v>198</v>
      </c>
      <c r="D134" s="236" t="s">
        <v>161</v>
      </c>
      <c r="E134" s="237" t="s">
        <v>2080</v>
      </c>
      <c r="F134" s="238" t="s">
        <v>2081</v>
      </c>
      <c r="G134" s="239" t="s">
        <v>1399</v>
      </c>
      <c r="H134" s="240">
        <v>1</v>
      </c>
      <c r="I134" s="241"/>
      <c r="J134" s="242">
        <f>ROUND(I134*H134,2)</f>
        <v>0</v>
      </c>
      <c r="K134" s="243"/>
      <c r="L134" s="44"/>
      <c r="M134" s="244" t="s">
        <v>1</v>
      </c>
      <c r="N134" s="245" t="s">
        <v>46</v>
      </c>
      <c r="O134" s="91"/>
      <c r="P134" s="246">
        <f>O134*H134</f>
        <v>0</v>
      </c>
      <c r="Q134" s="246">
        <v>0</v>
      </c>
      <c r="R134" s="246">
        <f>Q134*H134</f>
        <v>0</v>
      </c>
      <c r="S134" s="246">
        <v>0</v>
      </c>
      <c r="T134" s="247">
        <f>S134*H134</f>
        <v>0</v>
      </c>
      <c r="U134" s="38"/>
      <c r="V134" s="38"/>
      <c r="W134" s="38"/>
      <c r="X134" s="38"/>
      <c r="Y134" s="38"/>
      <c r="Z134" s="38"/>
      <c r="AA134" s="38"/>
      <c r="AB134" s="38"/>
      <c r="AC134" s="38"/>
      <c r="AD134" s="38"/>
      <c r="AE134" s="38"/>
      <c r="AR134" s="248" t="s">
        <v>2058</v>
      </c>
      <c r="AT134" s="248" t="s">
        <v>161</v>
      </c>
      <c r="AU134" s="248" t="s">
        <v>21</v>
      </c>
      <c r="AY134" s="16" t="s">
        <v>159</v>
      </c>
      <c r="BE134" s="249">
        <f>IF(N134="základní",J134,0)</f>
        <v>0</v>
      </c>
      <c r="BF134" s="249">
        <f>IF(N134="snížená",J134,0)</f>
        <v>0</v>
      </c>
      <c r="BG134" s="249">
        <f>IF(N134="zákl. přenesená",J134,0)</f>
        <v>0</v>
      </c>
      <c r="BH134" s="249">
        <f>IF(N134="sníž. přenesená",J134,0)</f>
        <v>0</v>
      </c>
      <c r="BI134" s="249">
        <f>IF(N134="nulová",J134,0)</f>
        <v>0</v>
      </c>
      <c r="BJ134" s="16" t="s">
        <v>89</v>
      </c>
      <c r="BK134" s="249">
        <f>ROUND(I134*H134,2)</f>
        <v>0</v>
      </c>
      <c r="BL134" s="16" t="s">
        <v>2058</v>
      </c>
      <c r="BM134" s="248" t="s">
        <v>2082</v>
      </c>
    </row>
    <row r="135" s="2" customFormat="1" ht="21.75" customHeight="1">
      <c r="A135" s="38"/>
      <c r="B135" s="39"/>
      <c r="C135" s="236" t="s">
        <v>203</v>
      </c>
      <c r="D135" s="236" t="s">
        <v>161</v>
      </c>
      <c r="E135" s="237" t="s">
        <v>2083</v>
      </c>
      <c r="F135" s="238" t="s">
        <v>2084</v>
      </c>
      <c r="G135" s="239" t="s">
        <v>1399</v>
      </c>
      <c r="H135" s="240">
        <v>1</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2058</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2058</v>
      </c>
      <c r="BM135" s="248" t="s">
        <v>2085</v>
      </c>
    </row>
    <row r="136" s="2" customFormat="1" ht="16.5" customHeight="1">
      <c r="A136" s="38"/>
      <c r="B136" s="39"/>
      <c r="C136" s="236" t="s">
        <v>209</v>
      </c>
      <c r="D136" s="236" t="s">
        <v>161</v>
      </c>
      <c r="E136" s="237" t="s">
        <v>2086</v>
      </c>
      <c r="F136" s="238" t="s">
        <v>2087</v>
      </c>
      <c r="G136" s="239" t="s">
        <v>1399</v>
      </c>
      <c r="H136" s="240">
        <v>1</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2058</v>
      </c>
      <c r="AT136" s="248" t="s">
        <v>161</v>
      </c>
      <c r="AU136" s="248" t="s">
        <v>21</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2058</v>
      </c>
      <c r="BM136" s="248" t="s">
        <v>2088</v>
      </c>
    </row>
    <row r="137" s="12" customFormat="1" ht="22.8" customHeight="1">
      <c r="A137" s="12"/>
      <c r="B137" s="220"/>
      <c r="C137" s="221"/>
      <c r="D137" s="222" t="s">
        <v>80</v>
      </c>
      <c r="E137" s="234" t="s">
        <v>2089</v>
      </c>
      <c r="F137" s="234" t="s">
        <v>2090</v>
      </c>
      <c r="G137" s="221"/>
      <c r="H137" s="221"/>
      <c r="I137" s="224"/>
      <c r="J137" s="235">
        <f>BK137</f>
        <v>0</v>
      </c>
      <c r="K137" s="221"/>
      <c r="L137" s="226"/>
      <c r="M137" s="227"/>
      <c r="N137" s="228"/>
      <c r="O137" s="228"/>
      <c r="P137" s="229">
        <f>SUM(P138:P141)</f>
        <v>0</v>
      </c>
      <c r="Q137" s="228"/>
      <c r="R137" s="229">
        <f>SUM(R138:R141)</f>
        <v>0</v>
      </c>
      <c r="S137" s="228"/>
      <c r="T137" s="230">
        <f>SUM(T138:T141)</f>
        <v>0</v>
      </c>
      <c r="U137" s="12"/>
      <c r="V137" s="12"/>
      <c r="W137" s="12"/>
      <c r="X137" s="12"/>
      <c r="Y137" s="12"/>
      <c r="Z137" s="12"/>
      <c r="AA137" s="12"/>
      <c r="AB137" s="12"/>
      <c r="AC137" s="12"/>
      <c r="AD137" s="12"/>
      <c r="AE137" s="12"/>
      <c r="AR137" s="231" t="s">
        <v>186</v>
      </c>
      <c r="AT137" s="232" t="s">
        <v>80</v>
      </c>
      <c r="AU137" s="232" t="s">
        <v>89</v>
      </c>
      <c r="AY137" s="231" t="s">
        <v>159</v>
      </c>
      <c r="BK137" s="233">
        <f>SUM(BK138:BK141)</f>
        <v>0</v>
      </c>
    </row>
    <row r="138" s="2" customFormat="1" ht="16.5" customHeight="1">
      <c r="A138" s="38"/>
      <c r="B138" s="39"/>
      <c r="C138" s="236" t="s">
        <v>175</v>
      </c>
      <c r="D138" s="236" t="s">
        <v>161</v>
      </c>
      <c r="E138" s="237" t="s">
        <v>2091</v>
      </c>
      <c r="F138" s="238" t="s">
        <v>2092</v>
      </c>
      <c r="G138" s="239" t="s">
        <v>1399</v>
      </c>
      <c r="H138" s="240">
        <v>1</v>
      </c>
      <c r="I138" s="241"/>
      <c r="J138" s="242">
        <f>ROUND(I138*H138,2)</f>
        <v>0</v>
      </c>
      <c r="K138" s="243"/>
      <c r="L138" s="44"/>
      <c r="M138" s="244" t="s">
        <v>1</v>
      </c>
      <c r="N138" s="245" t="s">
        <v>46</v>
      </c>
      <c r="O138" s="91"/>
      <c r="P138" s="246">
        <f>O138*H138</f>
        <v>0</v>
      </c>
      <c r="Q138" s="246">
        <v>0</v>
      </c>
      <c r="R138" s="246">
        <f>Q138*H138</f>
        <v>0</v>
      </c>
      <c r="S138" s="246">
        <v>0</v>
      </c>
      <c r="T138" s="247">
        <f>S138*H138</f>
        <v>0</v>
      </c>
      <c r="U138" s="38"/>
      <c r="V138" s="38"/>
      <c r="W138" s="38"/>
      <c r="X138" s="38"/>
      <c r="Y138" s="38"/>
      <c r="Z138" s="38"/>
      <c r="AA138" s="38"/>
      <c r="AB138" s="38"/>
      <c r="AC138" s="38"/>
      <c r="AD138" s="38"/>
      <c r="AE138" s="38"/>
      <c r="AR138" s="248" t="s">
        <v>2058</v>
      </c>
      <c r="AT138" s="248" t="s">
        <v>161</v>
      </c>
      <c r="AU138" s="248" t="s">
        <v>21</v>
      </c>
      <c r="AY138" s="16" t="s">
        <v>159</v>
      </c>
      <c r="BE138" s="249">
        <f>IF(N138="základní",J138,0)</f>
        <v>0</v>
      </c>
      <c r="BF138" s="249">
        <f>IF(N138="snížená",J138,0)</f>
        <v>0</v>
      </c>
      <c r="BG138" s="249">
        <f>IF(N138="zákl. přenesená",J138,0)</f>
        <v>0</v>
      </c>
      <c r="BH138" s="249">
        <f>IF(N138="sníž. přenesená",J138,0)</f>
        <v>0</v>
      </c>
      <c r="BI138" s="249">
        <f>IF(N138="nulová",J138,0)</f>
        <v>0</v>
      </c>
      <c r="BJ138" s="16" t="s">
        <v>89</v>
      </c>
      <c r="BK138" s="249">
        <f>ROUND(I138*H138,2)</f>
        <v>0</v>
      </c>
      <c r="BL138" s="16" t="s">
        <v>2058</v>
      </c>
      <c r="BM138" s="248" t="s">
        <v>2093</v>
      </c>
    </row>
    <row r="139" s="2" customFormat="1">
      <c r="A139" s="38"/>
      <c r="B139" s="39"/>
      <c r="C139" s="40"/>
      <c r="D139" s="250" t="s">
        <v>167</v>
      </c>
      <c r="E139" s="40"/>
      <c r="F139" s="251" t="s">
        <v>2094</v>
      </c>
      <c r="G139" s="40"/>
      <c r="H139" s="40"/>
      <c r="I139" s="144"/>
      <c r="J139" s="40"/>
      <c r="K139" s="40"/>
      <c r="L139" s="44"/>
      <c r="M139" s="252"/>
      <c r="N139" s="253"/>
      <c r="O139" s="91"/>
      <c r="P139" s="91"/>
      <c r="Q139" s="91"/>
      <c r="R139" s="91"/>
      <c r="S139" s="91"/>
      <c r="T139" s="92"/>
      <c r="U139" s="38"/>
      <c r="V139" s="38"/>
      <c r="W139" s="38"/>
      <c r="X139" s="38"/>
      <c r="Y139" s="38"/>
      <c r="Z139" s="38"/>
      <c r="AA139" s="38"/>
      <c r="AB139" s="38"/>
      <c r="AC139" s="38"/>
      <c r="AD139" s="38"/>
      <c r="AE139" s="38"/>
      <c r="AT139" s="16" t="s">
        <v>167</v>
      </c>
      <c r="AU139" s="16" t="s">
        <v>21</v>
      </c>
    </row>
    <row r="140" s="2" customFormat="1" ht="16.5" customHeight="1">
      <c r="A140" s="38"/>
      <c r="B140" s="39"/>
      <c r="C140" s="236" t="s">
        <v>222</v>
      </c>
      <c r="D140" s="236" t="s">
        <v>161</v>
      </c>
      <c r="E140" s="237" t="s">
        <v>2095</v>
      </c>
      <c r="F140" s="238" t="s">
        <v>2096</v>
      </c>
      <c r="G140" s="239" t="s">
        <v>1399</v>
      </c>
      <c r="H140" s="240">
        <v>1</v>
      </c>
      <c r="I140" s="241"/>
      <c r="J140" s="242">
        <f>ROUND(I140*H140,2)</f>
        <v>0</v>
      </c>
      <c r="K140" s="243"/>
      <c r="L140" s="44"/>
      <c r="M140" s="244" t="s">
        <v>1</v>
      </c>
      <c r="N140" s="245" t="s">
        <v>46</v>
      </c>
      <c r="O140" s="91"/>
      <c r="P140" s="246">
        <f>O140*H140</f>
        <v>0</v>
      </c>
      <c r="Q140" s="246">
        <v>0</v>
      </c>
      <c r="R140" s="246">
        <f>Q140*H140</f>
        <v>0</v>
      </c>
      <c r="S140" s="246">
        <v>0</v>
      </c>
      <c r="T140" s="247">
        <f>S140*H140</f>
        <v>0</v>
      </c>
      <c r="U140" s="38"/>
      <c r="V140" s="38"/>
      <c r="W140" s="38"/>
      <c r="X140" s="38"/>
      <c r="Y140" s="38"/>
      <c r="Z140" s="38"/>
      <c r="AA140" s="38"/>
      <c r="AB140" s="38"/>
      <c r="AC140" s="38"/>
      <c r="AD140" s="38"/>
      <c r="AE140" s="38"/>
      <c r="AR140" s="248" t="s">
        <v>2058</v>
      </c>
      <c r="AT140" s="248" t="s">
        <v>161</v>
      </c>
      <c r="AU140" s="248" t="s">
        <v>21</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2058</v>
      </c>
      <c r="BM140" s="248" t="s">
        <v>2097</v>
      </c>
    </row>
    <row r="141" s="2" customFormat="1" ht="16.5" customHeight="1">
      <c r="A141" s="38"/>
      <c r="B141" s="39"/>
      <c r="C141" s="236" t="s">
        <v>227</v>
      </c>
      <c r="D141" s="236" t="s">
        <v>161</v>
      </c>
      <c r="E141" s="237" t="s">
        <v>2098</v>
      </c>
      <c r="F141" s="238" t="s">
        <v>2099</v>
      </c>
      <c r="G141" s="239" t="s">
        <v>1399</v>
      </c>
      <c r="H141" s="240">
        <v>1</v>
      </c>
      <c r="I141" s="241"/>
      <c r="J141" s="242">
        <f>ROUND(I141*H141,2)</f>
        <v>0</v>
      </c>
      <c r="K141" s="243"/>
      <c r="L141" s="44"/>
      <c r="M141" s="244" t="s">
        <v>1</v>
      </c>
      <c r="N141" s="245" t="s">
        <v>46</v>
      </c>
      <c r="O141" s="91"/>
      <c r="P141" s="246">
        <f>O141*H141</f>
        <v>0</v>
      </c>
      <c r="Q141" s="246">
        <v>0</v>
      </c>
      <c r="R141" s="246">
        <f>Q141*H141</f>
        <v>0</v>
      </c>
      <c r="S141" s="246">
        <v>0</v>
      </c>
      <c r="T141" s="247">
        <f>S141*H141</f>
        <v>0</v>
      </c>
      <c r="U141" s="38"/>
      <c r="V141" s="38"/>
      <c r="W141" s="38"/>
      <c r="X141" s="38"/>
      <c r="Y141" s="38"/>
      <c r="Z141" s="38"/>
      <c r="AA141" s="38"/>
      <c r="AB141" s="38"/>
      <c r="AC141" s="38"/>
      <c r="AD141" s="38"/>
      <c r="AE141" s="38"/>
      <c r="AR141" s="248" t="s">
        <v>2058</v>
      </c>
      <c r="AT141" s="248" t="s">
        <v>161</v>
      </c>
      <c r="AU141" s="248" t="s">
        <v>21</v>
      </c>
      <c r="AY141" s="16" t="s">
        <v>159</v>
      </c>
      <c r="BE141" s="249">
        <f>IF(N141="základní",J141,0)</f>
        <v>0</v>
      </c>
      <c r="BF141" s="249">
        <f>IF(N141="snížená",J141,0)</f>
        <v>0</v>
      </c>
      <c r="BG141" s="249">
        <f>IF(N141="zákl. přenesená",J141,0)</f>
        <v>0</v>
      </c>
      <c r="BH141" s="249">
        <f>IF(N141="sníž. přenesená",J141,0)</f>
        <v>0</v>
      </c>
      <c r="BI141" s="249">
        <f>IF(N141="nulová",J141,0)</f>
        <v>0</v>
      </c>
      <c r="BJ141" s="16" t="s">
        <v>89</v>
      </c>
      <c r="BK141" s="249">
        <f>ROUND(I141*H141,2)</f>
        <v>0</v>
      </c>
      <c r="BL141" s="16" t="s">
        <v>2058</v>
      </c>
      <c r="BM141" s="248" t="s">
        <v>2100</v>
      </c>
    </row>
    <row r="142" s="12" customFormat="1" ht="22.8" customHeight="1">
      <c r="A142" s="12"/>
      <c r="B142" s="220"/>
      <c r="C142" s="221"/>
      <c r="D142" s="222" t="s">
        <v>80</v>
      </c>
      <c r="E142" s="234" t="s">
        <v>2101</v>
      </c>
      <c r="F142" s="234" t="s">
        <v>2102</v>
      </c>
      <c r="G142" s="221"/>
      <c r="H142" s="221"/>
      <c r="I142" s="224"/>
      <c r="J142" s="235">
        <f>BK142</f>
        <v>0</v>
      </c>
      <c r="K142" s="221"/>
      <c r="L142" s="226"/>
      <c r="M142" s="227"/>
      <c r="N142" s="228"/>
      <c r="O142" s="228"/>
      <c r="P142" s="229">
        <f>SUM(P143:P146)</f>
        <v>0</v>
      </c>
      <c r="Q142" s="228"/>
      <c r="R142" s="229">
        <f>SUM(R143:R146)</f>
        <v>0</v>
      </c>
      <c r="S142" s="228"/>
      <c r="T142" s="230">
        <f>SUM(T143:T146)</f>
        <v>0</v>
      </c>
      <c r="U142" s="12"/>
      <c r="V142" s="12"/>
      <c r="W142" s="12"/>
      <c r="X142" s="12"/>
      <c r="Y142" s="12"/>
      <c r="Z142" s="12"/>
      <c r="AA142" s="12"/>
      <c r="AB142" s="12"/>
      <c r="AC142" s="12"/>
      <c r="AD142" s="12"/>
      <c r="AE142" s="12"/>
      <c r="AR142" s="231" t="s">
        <v>186</v>
      </c>
      <c r="AT142" s="232" t="s">
        <v>80</v>
      </c>
      <c r="AU142" s="232" t="s">
        <v>89</v>
      </c>
      <c r="AY142" s="231" t="s">
        <v>159</v>
      </c>
      <c r="BK142" s="233">
        <f>SUM(BK143:BK146)</f>
        <v>0</v>
      </c>
    </row>
    <row r="143" s="2" customFormat="1" ht="16.5" customHeight="1">
      <c r="A143" s="38"/>
      <c r="B143" s="39"/>
      <c r="C143" s="236" t="s">
        <v>233</v>
      </c>
      <c r="D143" s="236" t="s">
        <v>161</v>
      </c>
      <c r="E143" s="237" t="s">
        <v>2103</v>
      </c>
      <c r="F143" s="238" t="s">
        <v>2104</v>
      </c>
      <c r="G143" s="239" t="s">
        <v>179</v>
      </c>
      <c r="H143" s="240">
        <v>1</v>
      </c>
      <c r="I143" s="241"/>
      <c r="J143" s="242">
        <f>ROUND(I143*H143,2)</f>
        <v>0</v>
      </c>
      <c r="K143" s="243"/>
      <c r="L143" s="44"/>
      <c r="M143" s="244" t="s">
        <v>1</v>
      </c>
      <c r="N143" s="245" t="s">
        <v>46</v>
      </c>
      <c r="O143" s="91"/>
      <c r="P143" s="246">
        <f>O143*H143</f>
        <v>0</v>
      </c>
      <c r="Q143" s="246">
        <v>0</v>
      </c>
      <c r="R143" s="246">
        <f>Q143*H143</f>
        <v>0</v>
      </c>
      <c r="S143" s="246">
        <v>0</v>
      </c>
      <c r="T143" s="247">
        <f>S143*H143</f>
        <v>0</v>
      </c>
      <c r="U143" s="38"/>
      <c r="V143" s="38"/>
      <c r="W143" s="38"/>
      <c r="X143" s="38"/>
      <c r="Y143" s="38"/>
      <c r="Z143" s="38"/>
      <c r="AA143" s="38"/>
      <c r="AB143" s="38"/>
      <c r="AC143" s="38"/>
      <c r="AD143" s="38"/>
      <c r="AE143" s="38"/>
      <c r="AR143" s="248" t="s">
        <v>2058</v>
      </c>
      <c r="AT143" s="248" t="s">
        <v>161</v>
      </c>
      <c r="AU143" s="248" t="s">
        <v>21</v>
      </c>
      <c r="AY143" s="16" t="s">
        <v>159</v>
      </c>
      <c r="BE143" s="249">
        <f>IF(N143="základní",J143,0)</f>
        <v>0</v>
      </c>
      <c r="BF143" s="249">
        <f>IF(N143="snížená",J143,0)</f>
        <v>0</v>
      </c>
      <c r="BG143" s="249">
        <f>IF(N143="zákl. přenesená",J143,0)</f>
        <v>0</v>
      </c>
      <c r="BH143" s="249">
        <f>IF(N143="sníž. přenesená",J143,0)</f>
        <v>0</v>
      </c>
      <c r="BI143" s="249">
        <f>IF(N143="nulová",J143,0)</f>
        <v>0</v>
      </c>
      <c r="BJ143" s="16" t="s">
        <v>89</v>
      </c>
      <c r="BK143" s="249">
        <f>ROUND(I143*H143,2)</f>
        <v>0</v>
      </c>
      <c r="BL143" s="16" t="s">
        <v>2058</v>
      </c>
      <c r="BM143" s="248" t="s">
        <v>2105</v>
      </c>
    </row>
    <row r="144" s="2" customFormat="1">
      <c r="A144" s="38"/>
      <c r="B144" s="39"/>
      <c r="C144" s="40"/>
      <c r="D144" s="250" t="s">
        <v>167</v>
      </c>
      <c r="E144" s="40"/>
      <c r="F144" s="251" t="s">
        <v>2106</v>
      </c>
      <c r="G144" s="40"/>
      <c r="H144" s="40"/>
      <c r="I144" s="144"/>
      <c r="J144" s="40"/>
      <c r="K144" s="40"/>
      <c r="L144" s="44"/>
      <c r="M144" s="252"/>
      <c r="N144" s="253"/>
      <c r="O144" s="91"/>
      <c r="P144" s="91"/>
      <c r="Q144" s="91"/>
      <c r="R144" s="91"/>
      <c r="S144" s="91"/>
      <c r="T144" s="92"/>
      <c r="U144" s="38"/>
      <c r="V144" s="38"/>
      <c r="W144" s="38"/>
      <c r="X144" s="38"/>
      <c r="Y144" s="38"/>
      <c r="Z144" s="38"/>
      <c r="AA144" s="38"/>
      <c r="AB144" s="38"/>
      <c r="AC144" s="38"/>
      <c r="AD144" s="38"/>
      <c r="AE144" s="38"/>
      <c r="AT144" s="16" t="s">
        <v>167</v>
      </c>
      <c r="AU144" s="16" t="s">
        <v>21</v>
      </c>
    </row>
    <row r="145" s="2" customFormat="1" ht="16.5" customHeight="1">
      <c r="A145" s="38"/>
      <c r="B145" s="39"/>
      <c r="C145" s="236" t="s">
        <v>240</v>
      </c>
      <c r="D145" s="236" t="s">
        <v>161</v>
      </c>
      <c r="E145" s="237" t="s">
        <v>2107</v>
      </c>
      <c r="F145" s="238" t="s">
        <v>2108</v>
      </c>
      <c r="G145" s="239" t="s">
        <v>1399</v>
      </c>
      <c r="H145" s="240">
        <v>1</v>
      </c>
      <c r="I145" s="241"/>
      <c r="J145" s="242">
        <f>ROUND(I145*H145,2)</f>
        <v>0</v>
      </c>
      <c r="K145" s="243"/>
      <c r="L145" s="44"/>
      <c r="M145" s="244" t="s">
        <v>1</v>
      </c>
      <c r="N145" s="245" t="s">
        <v>46</v>
      </c>
      <c r="O145" s="91"/>
      <c r="P145" s="246">
        <f>O145*H145</f>
        <v>0</v>
      </c>
      <c r="Q145" s="246">
        <v>0</v>
      </c>
      <c r="R145" s="246">
        <f>Q145*H145</f>
        <v>0</v>
      </c>
      <c r="S145" s="246">
        <v>0</v>
      </c>
      <c r="T145" s="247">
        <f>S145*H145</f>
        <v>0</v>
      </c>
      <c r="U145" s="38"/>
      <c r="V145" s="38"/>
      <c r="W145" s="38"/>
      <c r="X145" s="38"/>
      <c r="Y145" s="38"/>
      <c r="Z145" s="38"/>
      <c r="AA145" s="38"/>
      <c r="AB145" s="38"/>
      <c r="AC145" s="38"/>
      <c r="AD145" s="38"/>
      <c r="AE145" s="38"/>
      <c r="AR145" s="248" t="s">
        <v>2058</v>
      </c>
      <c r="AT145" s="248" t="s">
        <v>161</v>
      </c>
      <c r="AU145" s="248" t="s">
        <v>21</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2058</v>
      </c>
      <c r="BM145" s="248" t="s">
        <v>2109</v>
      </c>
    </row>
    <row r="146" s="2" customFormat="1">
      <c r="A146" s="38"/>
      <c r="B146" s="39"/>
      <c r="C146" s="40"/>
      <c r="D146" s="250" t="s">
        <v>167</v>
      </c>
      <c r="E146" s="40"/>
      <c r="F146" s="251" t="s">
        <v>2110</v>
      </c>
      <c r="G146" s="40"/>
      <c r="H146" s="40"/>
      <c r="I146" s="144"/>
      <c r="J146" s="40"/>
      <c r="K146" s="40"/>
      <c r="L146" s="44"/>
      <c r="M146" s="295"/>
      <c r="N146" s="296"/>
      <c r="O146" s="289"/>
      <c r="P146" s="289"/>
      <c r="Q146" s="289"/>
      <c r="R146" s="289"/>
      <c r="S146" s="289"/>
      <c r="T146" s="297"/>
      <c r="U146" s="38"/>
      <c r="V146" s="38"/>
      <c r="W146" s="38"/>
      <c r="X146" s="38"/>
      <c r="Y146" s="38"/>
      <c r="Z146" s="38"/>
      <c r="AA146" s="38"/>
      <c r="AB146" s="38"/>
      <c r="AC146" s="38"/>
      <c r="AD146" s="38"/>
      <c r="AE146" s="38"/>
      <c r="AT146" s="16" t="s">
        <v>167</v>
      </c>
      <c r="AU146" s="16" t="s">
        <v>21</v>
      </c>
    </row>
    <row r="147" s="2" customFormat="1" ht="6.96" customHeight="1">
      <c r="A147" s="38"/>
      <c r="B147" s="66"/>
      <c r="C147" s="67"/>
      <c r="D147" s="67"/>
      <c r="E147" s="67"/>
      <c r="F147" s="67"/>
      <c r="G147" s="67"/>
      <c r="H147" s="67"/>
      <c r="I147" s="183"/>
      <c r="J147" s="67"/>
      <c r="K147" s="67"/>
      <c r="L147" s="44"/>
      <c r="M147" s="38"/>
      <c r="O147" s="38"/>
      <c r="P147" s="38"/>
      <c r="Q147" s="38"/>
      <c r="R147" s="38"/>
      <c r="S147" s="38"/>
      <c r="T147" s="38"/>
      <c r="U147" s="38"/>
      <c r="V147" s="38"/>
      <c r="W147" s="38"/>
      <c r="X147" s="38"/>
      <c r="Y147" s="38"/>
      <c r="Z147" s="38"/>
      <c r="AA147" s="38"/>
      <c r="AB147" s="38"/>
      <c r="AC147" s="38"/>
      <c r="AD147" s="38"/>
      <c r="AE147" s="38"/>
    </row>
  </sheetData>
  <sheetProtection sheet="1" autoFilter="0" formatColumns="0" formatRows="0" objects="1" scenarios="1" spinCount="100000" saltValue="llVQP7w8B+A/YdONkc7QTOsq1OQdJDwFnyJd2vatycDuot8FS2YsRUWhDdtxy+/O97GOX4kpvysDbshRFMub7g==" hashValue="hB900KLH3SUfr/nxuKG9qcnE9lzz8vr6XBU7sjnGrGG1T9yndNQvfWU7qLq71mfKu3jIALGCPoPMbi2CT1HWjw==" algorithmName="SHA-512" password="CC35"/>
  <autoFilter ref="C119:K146"/>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6" t="s">
        <v>90</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129</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37</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37</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ROUND(J125,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ROUND((SUM(BE125:BE372)),  2)</f>
        <v>0</v>
      </c>
      <c r="G33" s="38"/>
      <c r="H33" s="38"/>
      <c r="I33" s="162">
        <v>0.20999999999999999</v>
      </c>
      <c r="J33" s="161">
        <f>ROUND(((SUM(BE125:BE372))*I33),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ROUND((SUM(BF125:BF372)),  2)</f>
        <v>0</v>
      </c>
      <c r="G34" s="38"/>
      <c r="H34" s="38"/>
      <c r="I34" s="162">
        <v>0.14999999999999999</v>
      </c>
      <c r="J34" s="161">
        <f>ROUND(((SUM(BF125:BF372))*I34),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ROUND((SUM(BG125:BG372)),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ROUND((SUM(BH125:BH372)),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ROUND((SUM(BI125:BI372)),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101 - SO 101 Odstavná a parkovací plocha</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DSVA s.r.o.</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DSVA s.r.o.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J125</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135</v>
      </c>
      <c r="E97" s="196"/>
      <c r="F97" s="196"/>
      <c r="G97" s="196"/>
      <c r="H97" s="196"/>
      <c r="I97" s="197"/>
      <c r="J97" s="198">
        <f>J126</f>
        <v>0</v>
      </c>
      <c r="K97" s="194"/>
      <c r="L97" s="199"/>
      <c r="S97" s="9"/>
      <c r="T97" s="9"/>
      <c r="U97" s="9"/>
      <c r="V97" s="9"/>
      <c r="W97" s="9"/>
      <c r="X97" s="9"/>
      <c r="Y97" s="9"/>
      <c r="Z97" s="9"/>
      <c r="AA97" s="9"/>
      <c r="AB97" s="9"/>
      <c r="AC97" s="9"/>
      <c r="AD97" s="9"/>
      <c r="AE97" s="9"/>
    </row>
    <row r="98" s="10" customFormat="1" ht="19.92" customHeight="1">
      <c r="A98" s="10"/>
      <c r="B98" s="200"/>
      <c r="C98" s="201"/>
      <c r="D98" s="202" t="s">
        <v>136</v>
      </c>
      <c r="E98" s="203"/>
      <c r="F98" s="203"/>
      <c r="G98" s="203"/>
      <c r="H98" s="203"/>
      <c r="I98" s="204"/>
      <c r="J98" s="205">
        <f>J127</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137</v>
      </c>
      <c r="E99" s="203"/>
      <c r="F99" s="203"/>
      <c r="G99" s="203"/>
      <c r="H99" s="203"/>
      <c r="I99" s="204"/>
      <c r="J99" s="205">
        <f>J208</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138</v>
      </c>
      <c r="E100" s="203"/>
      <c r="F100" s="203"/>
      <c r="G100" s="203"/>
      <c r="H100" s="203"/>
      <c r="I100" s="204"/>
      <c r="J100" s="205">
        <f>J219</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139</v>
      </c>
      <c r="E101" s="203"/>
      <c r="F101" s="203"/>
      <c r="G101" s="203"/>
      <c r="H101" s="203"/>
      <c r="I101" s="204"/>
      <c r="J101" s="205">
        <f>J230</f>
        <v>0</v>
      </c>
      <c r="K101" s="201"/>
      <c r="L101" s="206"/>
      <c r="S101" s="10"/>
      <c r="T101" s="10"/>
      <c r="U101" s="10"/>
      <c r="V101" s="10"/>
      <c r="W101" s="10"/>
      <c r="X101" s="10"/>
      <c r="Y101" s="10"/>
      <c r="Z101" s="10"/>
      <c r="AA101" s="10"/>
      <c r="AB101" s="10"/>
      <c r="AC101" s="10"/>
      <c r="AD101" s="10"/>
      <c r="AE101" s="10"/>
    </row>
    <row r="102" s="10" customFormat="1" ht="19.92" customHeight="1">
      <c r="A102" s="10"/>
      <c r="B102" s="200"/>
      <c r="C102" s="201"/>
      <c r="D102" s="202" t="s">
        <v>140</v>
      </c>
      <c r="E102" s="203"/>
      <c r="F102" s="203"/>
      <c r="G102" s="203"/>
      <c r="H102" s="203"/>
      <c r="I102" s="204"/>
      <c r="J102" s="205">
        <f>J233</f>
        <v>0</v>
      </c>
      <c r="K102" s="201"/>
      <c r="L102" s="206"/>
      <c r="S102" s="10"/>
      <c r="T102" s="10"/>
      <c r="U102" s="10"/>
      <c r="V102" s="10"/>
      <c r="W102" s="10"/>
      <c r="X102" s="10"/>
      <c r="Y102" s="10"/>
      <c r="Z102" s="10"/>
      <c r="AA102" s="10"/>
      <c r="AB102" s="10"/>
      <c r="AC102" s="10"/>
      <c r="AD102" s="10"/>
      <c r="AE102" s="10"/>
    </row>
    <row r="103" s="10" customFormat="1" ht="19.92" customHeight="1">
      <c r="A103" s="10"/>
      <c r="B103" s="200"/>
      <c r="C103" s="201"/>
      <c r="D103" s="202" t="s">
        <v>141</v>
      </c>
      <c r="E103" s="203"/>
      <c r="F103" s="203"/>
      <c r="G103" s="203"/>
      <c r="H103" s="203"/>
      <c r="I103" s="204"/>
      <c r="J103" s="205">
        <f>J303</f>
        <v>0</v>
      </c>
      <c r="K103" s="201"/>
      <c r="L103" s="206"/>
      <c r="S103" s="10"/>
      <c r="T103" s="10"/>
      <c r="U103" s="10"/>
      <c r="V103" s="10"/>
      <c r="W103" s="10"/>
      <c r="X103" s="10"/>
      <c r="Y103" s="10"/>
      <c r="Z103" s="10"/>
      <c r="AA103" s="10"/>
      <c r="AB103" s="10"/>
      <c r="AC103" s="10"/>
      <c r="AD103" s="10"/>
      <c r="AE103" s="10"/>
    </row>
    <row r="104" s="10" customFormat="1" ht="19.92" customHeight="1">
      <c r="A104" s="10"/>
      <c r="B104" s="200"/>
      <c r="C104" s="201"/>
      <c r="D104" s="202" t="s">
        <v>142</v>
      </c>
      <c r="E104" s="203"/>
      <c r="F104" s="203"/>
      <c r="G104" s="203"/>
      <c r="H104" s="203"/>
      <c r="I104" s="204"/>
      <c r="J104" s="205">
        <f>J353</f>
        <v>0</v>
      </c>
      <c r="K104" s="201"/>
      <c r="L104" s="206"/>
      <c r="S104" s="10"/>
      <c r="T104" s="10"/>
      <c r="U104" s="10"/>
      <c r="V104" s="10"/>
      <c r="W104" s="10"/>
      <c r="X104" s="10"/>
      <c r="Y104" s="10"/>
      <c r="Z104" s="10"/>
      <c r="AA104" s="10"/>
      <c r="AB104" s="10"/>
      <c r="AC104" s="10"/>
      <c r="AD104" s="10"/>
      <c r="AE104" s="10"/>
    </row>
    <row r="105" s="10" customFormat="1" ht="19.92" customHeight="1">
      <c r="A105" s="10"/>
      <c r="B105" s="200"/>
      <c r="C105" s="201"/>
      <c r="D105" s="202" t="s">
        <v>143</v>
      </c>
      <c r="E105" s="203"/>
      <c r="F105" s="203"/>
      <c r="G105" s="203"/>
      <c r="H105" s="203"/>
      <c r="I105" s="204"/>
      <c r="J105" s="205">
        <f>J371</f>
        <v>0</v>
      </c>
      <c r="K105" s="201"/>
      <c r="L105" s="206"/>
      <c r="S105" s="10"/>
      <c r="T105" s="10"/>
      <c r="U105" s="10"/>
      <c r="V105" s="10"/>
      <c r="W105" s="10"/>
      <c r="X105" s="10"/>
      <c r="Y105" s="10"/>
      <c r="Z105" s="10"/>
      <c r="AA105" s="10"/>
      <c r="AB105" s="10"/>
      <c r="AC105" s="10"/>
      <c r="AD105" s="10"/>
      <c r="AE105" s="10"/>
    </row>
    <row r="106" s="2" customFormat="1" ht="21.84" customHeight="1">
      <c r="A106" s="38"/>
      <c r="B106" s="39"/>
      <c r="C106" s="40"/>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6.96" customHeight="1">
      <c r="A107" s="38"/>
      <c r="B107" s="66"/>
      <c r="C107" s="67"/>
      <c r="D107" s="67"/>
      <c r="E107" s="67"/>
      <c r="F107" s="67"/>
      <c r="G107" s="67"/>
      <c r="H107" s="67"/>
      <c r="I107" s="183"/>
      <c r="J107" s="67"/>
      <c r="K107" s="67"/>
      <c r="L107" s="63"/>
      <c r="S107" s="38"/>
      <c r="T107" s="38"/>
      <c r="U107" s="38"/>
      <c r="V107" s="38"/>
      <c r="W107" s="38"/>
      <c r="X107" s="38"/>
      <c r="Y107" s="38"/>
      <c r="Z107" s="38"/>
      <c r="AA107" s="38"/>
      <c r="AB107" s="38"/>
      <c r="AC107" s="38"/>
      <c r="AD107" s="38"/>
      <c r="AE107" s="38"/>
    </row>
    <row r="111" s="2" customFormat="1" ht="6.96" customHeight="1">
      <c r="A111" s="38"/>
      <c r="B111" s="68"/>
      <c r="C111" s="69"/>
      <c r="D111" s="69"/>
      <c r="E111" s="69"/>
      <c r="F111" s="69"/>
      <c r="G111" s="69"/>
      <c r="H111" s="69"/>
      <c r="I111" s="186"/>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2" t="s">
        <v>144</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1" t="s">
        <v>16</v>
      </c>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187" t="str">
        <f>E7</f>
        <v xml:space="preserve">822018  Odstavná a parkovací plocha u lékárny v Rotavě</v>
      </c>
      <c r="F115" s="31"/>
      <c r="G115" s="31"/>
      <c r="H115" s="31"/>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1" t="s">
        <v>128</v>
      </c>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E9</f>
        <v>SO 101 - SO 101 Odstavná a parkovací plocha</v>
      </c>
      <c r="F117" s="40"/>
      <c r="G117" s="40"/>
      <c r="H117" s="40"/>
      <c r="I117" s="144"/>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1" t="s">
        <v>22</v>
      </c>
      <c r="D119" s="40"/>
      <c r="E119" s="40"/>
      <c r="F119" s="26" t="str">
        <f>F12</f>
        <v>Rotava</v>
      </c>
      <c r="G119" s="40"/>
      <c r="H119" s="40"/>
      <c r="I119" s="147" t="s">
        <v>24</v>
      </c>
      <c r="J119" s="79" t="str">
        <f>IF(J12="","",J12)</f>
        <v>30. 6. 2019</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1" t="s">
        <v>30</v>
      </c>
      <c r="D121" s="40"/>
      <c r="E121" s="40"/>
      <c r="F121" s="26" t="str">
        <f>E15</f>
        <v>Město Rotava</v>
      </c>
      <c r="G121" s="40"/>
      <c r="H121" s="40"/>
      <c r="I121" s="147" t="s">
        <v>36</v>
      </c>
      <c r="J121" s="36" t="str">
        <f>E21</f>
        <v>DSVA s.r.o.</v>
      </c>
      <c r="K121" s="40"/>
      <c r="L121" s="63"/>
      <c r="S121" s="38"/>
      <c r="T121" s="38"/>
      <c r="U121" s="38"/>
      <c r="V121" s="38"/>
      <c r="W121" s="38"/>
      <c r="X121" s="38"/>
      <c r="Y121" s="38"/>
      <c r="Z121" s="38"/>
      <c r="AA121" s="38"/>
      <c r="AB121" s="38"/>
      <c r="AC121" s="38"/>
      <c r="AD121" s="38"/>
      <c r="AE121" s="38"/>
    </row>
    <row r="122" s="2" customFormat="1" ht="15.15" customHeight="1">
      <c r="A122" s="38"/>
      <c r="B122" s="39"/>
      <c r="C122" s="31" t="s">
        <v>34</v>
      </c>
      <c r="D122" s="40"/>
      <c r="E122" s="40"/>
      <c r="F122" s="26" t="str">
        <f>IF(E18="","",E18)</f>
        <v>Vyplň údaj</v>
      </c>
      <c r="G122" s="40"/>
      <c r="H122" s="40"/>
      <c r="I122" s="147" t="s">
        <v>39</v>
      </c>
      <c r="J122" s="36" t="str">
        <f>E24</f>
        <v>DSVA s.r.o.</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144"/>
      <c r="J123" s="40"/>
      <c r="K123" s="40"/>
      <c r="L123" s="63"/>
      <c r="S123" s="38"/>
      <c r="T123" s="38"/>
      <c r="U123" s="38"/>
      <c r="V123" s="38"/>
      <c r="W123" s="38"/>
      <c r="X123" s="38"/>
      <c r="Y123" s="38"/>
      <c r="Z123" s="38"/>
      <c r="AA123" s="38"/>
      <c r="AB123" s="38"/>
      <c r="AC123" s="38"/>
      <c r="AD123" s="38"/>
      <c r="AE123" s="38"/>
    </row>
    <row r="124" s="11" customFormat="1" ht="29.28" customHeight="1">
      <c r="A124" s="207"/>
      <c r="B124" s="208"/>
      <c r="C124" s="209" t="s">
        <v>145</v>
      </c>
      <c r="D124" s="210" t="s">
        <v>66</v>
      </c>
      <c r="E124" s="210" t="s">
        <v>62</v>
      </c>
      <c r="F124" s="210" t="s">
        <v>63</v>
      </c>
      <c r="G124" s="210" t="s">
        <v>146</v>
      </c>
      <c r="H124" s="210" t="s">
        <v>147</v>
      </c>
      <c r="I124" s="211" t="s">
        <v>148</v>
      </c>
      <c r="J124" s="212" t="s">
        <v>132</v>
      </c>
      <c r="K124" s="213" t="s">
        <v>149</v>
      </c>
      <c r="L124" s="214"/>
      <c r="M124" s="100" t="s">
        <v>1</v>
      </c>
      <c r="N124" s="101" t="s">
        <v>45</v>
      </c>
      <c r="O124" s="101" t="s">
        <v>150</v>
      </c>
      <c r="P124" s="101" t="s">
        <v>151</v>
      </c>
      <c r="Q124" s="101" t="s">
        <v>152</v>
      </c>
      <c r="R124" s="101" t="s">
        <v>153</v>
      </c>
      <c r="S124" s="101" t="s">
        <v>154</v>
      </c>
      <c r="T124" s="102" t="s">
        <v>155</v>
      </c>
      <c r="U124" s="207"/>
      <c r="V124" s="207"/>
      <c r="W124" s="207"/>
      <c r="X124" s="207"/>
      <c r="Y124" s="207"/>
      <c r="Z124" s="207"/>
      <c r="AA124" s="207"/>
      <c r="AB124" s="207"/>
      <c r="AC124" s="207"/>
      <c r="AD124" s="207"/>
      <c r="AE124" s="207"/>
    </row>
    <row r="125" s="2" customFormat="1" ht="22.8" customHeight="1">
      <c r="A125" s="38"/>
      <c r="B125" s="39"/>
      <c r="C125" s="107" t="s">
        <v>156</v>
      </c>
      <c r="D125" s="40"/>
      <c r="E125" s="40"/>
      <c r="F125" s="40"/>
      <c r="G125" s="40"/>
      <c r="H125" s="40"/>
      <c r="I125" s="144"/>
      <c r="J125" s="215">
        <f>BK125</f>
        <v>0</v>
      </c>
      <c r="K125" s="40"/>
      <c r="L125" s="44"/>
      <c r="M125" s="103"/>
      <c r="N125" s="216"/>
      <c r="O125" s="104"/>
      <c r="P125" s="217">
        <f>P126</f>
        <v>0</v>
      </c>
      <c r="Q125" s="104"/>
      <c r="R125" s="217">
        <f>R126</f>
        <v>563.55479000000003</v>
      </c>
      <c r="S125" s="104"/>
      <c r="T125" s="218">
        <f>T126</f>
        <v>336.72320000000002</v>
      </c>
      <c r="U125" s="38"/>
      <c r="V125" s="38"/>
      <c r="W125" s="38"/>
      <c r="X125" s="38"/>
      <c r="Y125" s="38"/>
      <c r="Z125" s="38"/>
      <c r="AA125" s="38"/>
      <c r="AB125" s="38"/>
      <c r="AC125" s="38"/>
      <c r="AD125" s="38"/>
      <c r="AE125" s="38"/>
      <c r="AT125" s="16" t="s">
        <v>80</v>
      </c>
      <c r="AU125" s="16" t="s">
        <v>134</v>
      </c>
      <c r="BK125" s="219">
        <f>BK126</f>
        <v>0</v>
      </c>
    </row>
    <row r="126" s="12" customFormat="1" ht="25.92" customHeight="1">
      <c r="A126" s="12"/>
      <c r="B126" s="220"/>
      <c r="C126" s="221"/>
      <c r="D126" s="222" t="s">
        <v>80</v>
      </c>
      <c r="E126" s="223" t="s">
        <v>157</v>
      </c>
      <c r="F126" s="223" t="s">
        <v>158</v>
      </c>
      <c r="G126" s="221"/>
      <c r="H126" s="221"/>
      <c r="I126" s="224"/>
      <c r="J126" s="225">
        <f>BK126</f>
        <v>0</v>
      </c>
      <c r="K126" s="221"/>
      <c r="L126" s="226"/>
      <c r="M126" s="227"/>
      <c r="N126" s="228"/>
      <c r="O126" s="228"/>
      <c r="P126" s="229">
        <f>P127+P208+P219+P230+P233+P303+P353+P371</f>
        <v>0</v>
      </c>
      <c r="Q126" s="228"/>
      <c r="R126" s="229">
        <f>R127+R208+R219+R230+R233+R303+R353+R371</f>
        <v>563.55479000000003</v>
      </c>
      <c r="S126" s="228"/>
      <c r="T126" s="230">
        <f>T127+T208+T219+T230+T233+T303+T353+T371</f>
        <v>336.72320000000002</v>
      </c>
      <c r="U126" s="12"/>
      <c r="V126" s="12"/>
      <c r="W126" s="12"/>
      <c r="X126" s="12"/>
      <c r="Y126" s="12"/>
      <c r="Z126" s="12"/>
      <c r="AA126" s="12"/>
      <c r="AB126" s="12"/>
      <c r="AC126" s="12"/>
      <c r="AD126" s="12"/>
      <c r="AE126" s="12"/>
      <c r="AR126" s="231" t="s">
        <v>89</v>
      </c>
      <c r="AT126" s="232" t="s">
        <v>80</v>
      </c>
      <c r="AU126" s="232" t="s">
        <v>81</v>
      </c>
      <c r="AY126" s="231" t="s">
        <v>159</v>
      </c>
      <c r="BK126" s="233">
        <f>BK127+BK208+BK219+BK230+BK233+BK303+BK353+BK371</f>
        <v>0</v>
      </c>
    </row>
    <row r="127" s="12" customFormat="1" ht="22.8" customHeight="1">
      <c r="A127" s="12"/>
      <c r="B127" s="220"/>
      <c r="C127" s="221"/>
      <c r="D127" s="222" t="s">
        <v>80</v>
      </c>
      <c r="E127" s="234" t="s">
        <v>89</v>
      </c>
      <c r="F127" s="234" t="s">
        <v>160</v>
      </c>
      <c r="G127" s="221"/>
      <c r="H127" s="221"/>
      <c r="I127" s="224"/>
      <c r="J127" s="235">
        <f>BK127</f>
        <v>0</v>
      </c>
      <c r="K127" s="221"/>
      <c r="L127" s="226"/>
      <c r="M127" s="227"/>
      <c r="N127" s="228"/>
      <c r="O127" s="228"/>
      <c r="P127" s="229">
        <f>SUM(P128:P207)</f>
        <v>0</v>
      </c>
      <c r="Q127" s="228"/>
      <c r="R127" s="229">
        <f>SUM(R128:R207)</f>
        <v>218.44824</v>
      </c>
      <c r="S127" s="228"/>
      <c r="T127" s="230">
        <f>SUM(T128:T207)</f>
        <v>331.63</v>
      </c>
      <c r="U127" s="12"/>
      <c r="V127" s="12"/>
      <c r="W127" s="12"/>
      <c r="X127" s="12"/>
      <c r="Y127" s="12"/>
      <c r="Z127" s="12"/>
      <c r="AA127" s="12"/>
      <c r="AB127" s="12"/>
      <c r="AC127" s="12"/>
      <c r="AD127" s="12"/>
      <c r="AE127" s="12"/>
      <c r="AR127" s="231" t="s">
        <v>89</v>
      </c>
      <c r="AT127" s="232" t="s">
        <v>80</v>
      </c>
      <c r="AU127" s="232" t="s">
        <v>89</v>
      </c>
      <c r="AY127" s="231" t="s">
        <v>159</v>
      </c>
      <c r="BK127" s="233">
        <f>SUM(BK128:BK207)</f>
        <v>0</v>
      </c>
    </row>
    <row r="128" s="2" customFormat="1" ht="21.75" customHeight="1">
      <c r="A128" s="38"/>
      <c r="B128" s="39"/>
      <c r="C128" s="236" t="s">
        <v>89</v>
      </c>
      <c r="D128" s="236" t="s">
        <v>161</v>
      </c>
      <c r="E128" s="237" t="s">
        <v>162</v>
      </c>
      <c r="F128" s="238" t="s">
        <v>163</v>
      </c>
      <c r="G128" s="239" t="s">
        <v>164</v>
      </c>
      <c r="H128" s="240">
        <v>300</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165</v>
      </c>
      <c r="AT128" s="248" t="s">
        <v>161</v>
      </c>
      <c r="AU128" s="248" t="s">
        <v>21</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166</v>
      </c>
    </row>
    <row r="129" s="2" customFormat="1">
      <c r="A129" s="38"/>
      <c r="B129" s="39"/>
      <c r="C129" s="40"/>
      <c r="D129" s="250" t="s">
        <v>167</v>
      </c>
      <c r="E129" s="40"/>
      <c r="F129" s="251" t="s">
        <v>168</v>
      </c>
      <c r="G129" s="40"/>
      <c r="H129" s="40"/>
      <c r="I129" s="144"/>
      <c r="J129" s="40"/>
      <c r="K129" s="40"/>
      <c r="L129" s="44"/>
      <c r="M129" s="252"/>
      <c r="N129" s="253"/>
      <c r="O129" s="91"/>
      <c r="P129" s="91"/>
      <c r="Q129" s="91"/>
      <c r="R129" s="91"/>
      <c r="S129" s="91"/>
      <c r="T129" s="92"/>
      <c r="U129" s="38"/>
      <c r="V129" s="38"/>
      <c r="W129" s="38"/>
      <c r="X129" s="38"/>
      <c r="Y129" s="38"/>
      <c r="Z129" s="38"/>
      <c r="AA129" s="38"/>
      <c r="AB129" s="38"/>
      <c r="AC129" s="38"/>
      <c r="AD129" s="38"/>
      <c r="AE129" s="38"/>
      <c r="AT129" s="16" t="s">
        <v>167</v>
      </c>
      <c r="AU129" s="16" t="s">
        <v>21</v>
      </c>
    </row>
    <row r="130" s="2" customFormat="1" ht="21.75" customHeight="1">
      <c r="A130" s="38"/>
      <c r="B130" s="39"/>
      <c r="C130" s="236" t="s">
        <v>21</v>
      </c>
      <c r="D130" s="236" t="s">
        <v>161</v>
      </c>
      <c r="E130" s="237" t="s">
        <v>169</v>
      </c>
      <c r="F130" s="238" t="s">
        <v>170</v>
      </c>
      <c r="G130" s="239" t="s">
        <v>171</v>
      </c>
      <c r="H130" s="240">
        <v>10</v>
      </c>
      <c r="I130" s="241"/>
      <c r="J130" s="242">
        <f>ROUND(I130*H130,2)</f>
        <v>0</v>
      </c>
      <c r="K130" s="243"/>
      <c r="L130" s="44"/>
      <c r="M130" s="244" t="s">
        <v>1</v>
      </c>
      <c r="N130" s="245" t="s">
        <v>46</v>
      </c>
      <c r="O130" s="91"/>
      <c r="P130" s="246">
        <f>O130*H130</f>
        <v>0</v>
      </c>
      <c r="Q130" s="246">
        <v>0</v>
      </c>
      <c r="R130" s="246">
        <f>Q130*H130</f>
        <v>0</v>
      </c>
      <c r="S130" s="246">
        <v>0</v>
      </c>
      <c r="T130" s="247">
        <f>S130*H130</f>
        <v>0</v>
      </c>
      <c r="U130" s="38"/>
      <c r="V130" s="38"/>
      <c r="W130" s="38"/>
      <c r="X130" s="38"/>
      <c r="Y130" s="38"/>
      <c r="Z130" s="38"/>
      <c r="AA130" s="38"/>
      <c r="AB130" s="38"/>
      <c r="AC130" s="38"/>
      <c r="AD130" s="38"/>
      <c r="AE130" s="38"/>
      <c r="AR130" s="248" t="s">
        <v>165</v>
      </c>
      <c r="AT130" s="248" t="s">
        <v>161</v>
      </c>
      <c r="AU130" s="248" t="s">
        <v>21</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172</v>
      </c>
    </row>
    <row r="131" s="2" customFormat="1">
      <c r="A131" s="38"/>
      <c r="B131" s="39"/>
      <c r="C131" s="40"/>
      <c r="D131" s="250" t="s">
        <v>167</v>
      </c>
      <c r="E131" s="40"/>
      <c r="F131" s="251" t="s">
        <v>173</v>
      </c>
      <c r="G131" s="40"/>
      <c r="H131" s="40"/>
      <c r="I131" s="144"/>
      <c r="J131" s="40"/>
      <c r="K131" s="40"/>
      <c r="L131" s="44"/>
      <c r="M131" s="252"/>
      <c r="N131" s="253"/>
      <c r="O131" s="91"/>
      <c r="P131" s="91"/>
      <c r="Q131" s="91"/>
      <c r="R131" s="91"/>
      <c r="S131" s="91"/>
      <c r="T131" s="92"/>
      <c r="U131" s="38"/>
      <c r="V131" s="38"/>
      <c r="W131" s="38"/>
      <c r="X131" s="38"/>
      <c r="Y131" s="38"/>
      <c r="Z131" s="38"/>
      <c r="AA131" s="38"/>
      <c r="AB131" s="38"/>
      <c r="AC131" s="38"/>
      <c r="AD131" s="38"/>
      <c r="AE131" s="38"/>
      <c r="AT131" s="16" t="s">
        <v>167</v>
      </c>
      <c r="AU131" s="16" t="s">
        <v>21</v>
      </c>
    </row>
    <row r="132" s="13" customFormat="1">
      <c r="A132" s="13"/>
      <c r="B132" s="254"/>
      <c r="C132" s="255"/>
      <c r="D132" s="250" t="s">
        <v>174</v>
      </c>
      <c r="E132" s="256" t="s">
        <v>1</v>
      </c>
      <c r="F132" s="257" t="s">
        <v>175</v>
      </c>
      <c r="G132" s="255"/>
      <c r="H132" s="258">
        <v>10</v>
      </c>
      <c r="I132" s="259"/>
      <c r="J132" s="255"/>
      <c r="K132" s="255"/>
      <c r="L132" s="260"/>
      <c r="M132" s="261"/>
      <c r="N132" s="262"/>
      <c r="O132" s="262"/>
      <c r="P132" s="262"/>
      <c r="Q132" s="262"/>
      <c r="R132" s="262"/>
      <c r="S132" s="262"/>
      <c r="T132" s="263"/>
      <c r="U132" s="13"/>
      <c r="V132" s="13"/>
      <c r="W132" s="13"/>
      <c r="X132" s="13"/>
      <c r="Y132" s="13"/>
      <c r="Z132" s="13"/>
      <c r="AA132" s="13"/>
      <c r="AB132" s="13"/>
      <c r="AC132" s="13"/>
      <c r="AD132" s="13"/>
      <c r="AE132" s="13"/>
      <c r="AT132" s="264" t="s">
        <v>174</v>
      </c>
      <c r="AU132" s="264" t="s">
        <v>21</v>
      </c>
      <c r="AV132" s="13" t="s">
        <v>21</v>
      </c>
      <c r="AW132" s="13" t="s">
        <v>38</v>
      </c>
      <c r="AX132" s="13" t="s">
        <v>89</v>
      </c>
      <c r="AY132" s="264" t="s">
        <v>159</v>
      </c>
    </row>
    <row r="133" s="2" customFormat="1" ht="21.75" customHeight="1">
      <c r="A133" s="38"/>
      <c r="B133" s="39"/>
      <c r="C133" s="236" t="s">
        <v>176</v>
      </c>
      <c r="D133" s="236" t="s">
        <v>161</v>
      </c>
      <c r="E133" s="237" t="s">
        <v>177</v>
      </c>
      <c r="F133" s="238" t="s">
        <v>178</v>
      </c>
      <c r="G133" s="239" t="s">
        <v>179</v>
      </c>
      <c r="H133" s="240">
        <v>1</v>
      </c>
      <c r="I133" s="241"/>
      <c r="J133" s="242">
        <f>ROUND(I133*H133,2)</f>
        <v>0</v>
      </c>
      <c r="K133" s="243"/>
      <c r="L133" s="44"/>
      <c r="M133" s="244" t="s">
        <v>1</v>
      </c>
      <c r="N133" s="245" t="s">
        <v>46</v>
      </c>
      <c r="O133" s="91"/>
      <c r="P133" s="246">
        <f>O133*H133</f>
        <v>0</v>
      </c>
      <c r="Q133" s="246">
        <v>0</v>
      </c>
      <c r="R133" s="246">
        <f>Q133*H133</f>
        <v>0</v>
      </c>
      <c r="S133" s="246">
        <v>0</v>
      </c>
      <c r="T133" s="247">
        <f>S133*H133</f>
        <v>0</v>
      </c>
      <c r="U133" s="38"/>
      <c r="V133" s="38"/>
      <c r="W133" s="38"/>
      <c r="X133" s="38"/>
      <c r="Y133" s="38"/>
      <c r="Z133" s="38"/>
      <c r="AA133" s="38"/>
      <c r="AB133" s="38"/>
      <c r="AC133" s="38"/>
      <c r="AD133" s="38"/>
      <c r="AE133" s="38"/>
      <c r="AR133" s="248" t="s">
        <v>165</v>
      </c>
      <c r="AT133" s="248" t="s">
        <v>161</v>
      </c>
      <c r="AU133" s="248" t="s">
        <v>21</v>
      </c>
      <c r="AY133" s="16" t="s">
        <v>159</v>
      </c>
      <c r="BE133" s="249">
        <f>IF(N133="základní",J133,0)</f>
        <v>0</v>
      </c>
      <c r="BF133" s="249">
        <f>IF(N133="snížená",J133,0)</f>
        <v>0</v>
      </c>
      <c r="BG133" s="249">
        <f>IF(N133="zákl. přenesená",J133,0)</f>
        <v>0</v>
      </c>
      <c r="BH133" s="249">
        <f>IF(N133="sníž. přenesená",J133,0)</f>
        <v>0</v>
      </c>
      <c r="BI133" s="249">
        <f>IF(N133="nulová",J133,0)</f>
        <v>0</v>
      </c>
      <c r="BJ133" s="16" t="s">
        <v>89</v>
      </c>
      <c r="BK133" s="249">
        <f>ROUND(I133*H133,2)</f>
        <v>0</v>
      </c>
      <c r="BL133" s="16" t="s">
        <v>165</v>
      </c>
      <c r="BM133" s="248" t="s">
        <v>180</v>
      </c>
    </row>
    <row r="134" s="2" customFormat="1">
      <c r="A134" s="38"/>
      <c r="B134" s="39"/>
      <c r="C134" s="40"/>
      <c r="D134" s="250" t="s">
        <v>167</v>
      </c>
      <c r="E134" s="40"/>
      <c r="F134" s="251" t="s">
        <v>181</v>
      </c>
      <c r="G134" s="40"/>
      <c r="H134" s="40"/>
      <c r="I134" s="144"/>
      <c r="J134" s="40"/>
      <c r="K134" s="40"/>
      <c r="L134" s="44"/>
      <c r="M134" s="252"/>
      <c r="N134" s="253"/>
      <c r="O134" s="91"/>
      <c r="P134" s="91"/>
      <c r="Q134" s="91"/>
      <c r="R134" s="91"/>
      <c r="S134" s="91"/>
      <c r="T134" s="92"/>
      <c r="U134" s="38"/>
      <c r="V134" s="38"/>
      <c r="W134" s="38"/>
      <c r="X134" s="38"/>
      <c r="Y134" s="38"/>
      <c r="Z134" s="38"/>
      <c r="AA134" s="38"/>
      <c r="AB134" s="38"/>
      <c r="AC134" s="38"/>
      <c r="AD134" s="38"/>
      <c r="AE134" s="38"/>
      <c r="AT134" s="16" t="s">
        <v>167</v>
      </c>
      <c r="AU134" s="16" t="s">
        <v>21</v>
      </c>
    </row>
    <row r="135" s="2" customFormat="1" ht="21.75" customHeight="1">
      <c r="A135" s="38"/>
      <c r="B135" s="39"/>
      <c r="C135" s="236" t="s">
        <v>165</v>
      </c>
      <c r="D135" s="236" t="s">
        <v>161</v>
      </c>
      <c r="E135" s="237" t="s">
        <v>182</v>
      </c>
      <c r="F135" s="238" t="s">
        <v>183</v>
      </c>
      <c r="G135" s="239" t="s">
        <v>179</v>
      </c>
      <c r="H135" s="240">
        <v>5</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184</v>
      </c>
    </row>
    <row r="136" s="2" customFormat="1">
      <c r="A136" s="38"/>
      <c r="B136" s="39"/>
      <c r="C136" s="40"/>
      <c r="D136" s="250" t="s">
        <v>167</v>
      </c>
      <c r="E136" s="40"/>
      <c r="F136" s="251" t="s">
        <v>185</v>
      </c>
      <c r="G136" s="40"/>
      <c r="H136" s="40"/>
      <c r="I136" s="144"/>
      <c r="J136" s="40"/>
      <c r="K136" s="40"/>
      <c r="L136" s="44"/>
      <c r="M136" s="252"/>
      <c r="N136" s="253"/>
      <c r="O136" s="91"/>
      <c r="P136" s="91"/>
      <c r="Q136" s="91"/>
      <c r="R136" s="91"/>
      <c r="S136" s="91"/>
      <c r="T136" s="92"/>
      <c r="U136" s="38"/>
      <c r="V136" s="38"/>
      <c r="W136" s="38"/>
      <c r="X136" s="38"/>
      <c r="Y136" s="38"/>
      <c r="Z136" s="38"/>
      <c r="AA136" s="38"/>
      <c r="AB136" s="38"/>
      <c r="AC136" s="38"/>
      <c r="AD136" s="38"/>
      <c r="AE136" s="38"/>
      <c r="AT136" s="16" t="s">
        <v>167</v>
      </c>
      <c r="AU136" s="16" t="s">
        <v>21</v>
      </c>
    </row>
    <row r="137" s="2" customFormat="1" ht="16.5" customHeight="1">
      <c r="A137" s="38"/>
      <c r="B137" s="39"/>
      <c r="C137" s="236" t="s">
        <v>186</v>
      </c>
      <c r="D137" s="236" t="s">
        <v>161</v>
      </c>
      <c r="E137" s="237" t="s">
        <v>187</v>
      </c>
      <c r="F137" s="238" t="s">
        <v>188</v>
      </c>
      <c r="G137" s="239" t="s">
        <v>179</v>
      </c>
      <c r="H137" s="240">
        <v>6</v>
      </c>
      <c r="I137" s="241"/>
      <c r="J137" s="242">
        <f>ROUND(I137*H137,2)</f>
        <v>0</v>
      </c>
      <c r="K137" s="243"/>
      <c r="L137" s="44"/>
      <c r="M137" s="244" t="s">
        <v>1</v>
      </c>
      <c r="N137" s="245" t="s">
        <v>46</v>
      </c>
      <c r="O137" s="91"/>
      <c r="P137" s="246">
        <f>O137*H137</f>
        <v>0</v>
      </c>
      <c r="Q137" s="246">
        <v>9.0000000000000006E-05</v>
      </c>
      <c r="R137" s="246">
        <f>Q137*H137</f>
        <v>0.00054000000000000001</v>
      </c>
      <c r="S137" s="246">
        <v>0</v>
      </c>
      <c r="T137" s="247">
        <f>S137*H137</f>
        <v>0</v>
      </c>
      <c r="U137" s="38"/>
      <c r="V137" s="38"/>
      <c r="W137" s="38"/>
      <c r="X137" s="38"/>
      <c r="Y137" s="38"/>
      <c r="Z137" s="38"/>
      <c r="AA137" s="38"/>
      <c r="AB137" s="38"/>
      <c r="AC137" s="38"/>
      <c r="AD137" s="38"/>
      <c r="AE137" s="38"/>
      <c r="AR137" s="248" t="s">
        <v>165</v>
      </c>
      <c r="AT137" s="248" t="s">
        <v>161</v>
      </c>
      <c r="AU137" s="248" t="s">
        <v>21</v>
      </c>
      <c r="AY137" s="16" t="s">
        <v>159</v>
      </c>
      <c r="BE137" s="249">
        <f>IF(N137="základní",J137,0)</f>
        <v>0</v>
      </c>
      <c r="BF137" s="249">
        <f>IF(N137="snížená",J137,0)</f>
        <v>0</v>
      </c>
      <c r="BG137" s="249">
        <f>IF(N137="zákl. přenesená",J137,0)</f>
        <v>0</v>
      </c>
      <c r="BH137" s="249">
        <f>IF(N137="sníž. přenesená",J137,0)</f>
        <v>0</v>
      </c>
      <c r="BI137" s="249">
        <f>IF(N137="nulová",J137,0)</f>
        <v>0</v>
      </c>
      <c r="BJ137" s="16" t="s">
        <v>89</v>
      </c>
      <c r="BK137" s="249">
        <f>ROUND(I137*H137,2)</f>
        <v>0</v>
      </c>
      <c r="BL137" s="16" t="s">
        <v>165</v>
      </c>
      <c r="BM137" s="248" t="s">
        <v>189</v>
      </c>
    </row>
    <row r="138" s="2" customFormat="1">
      <c r="A138" s="38"/>
      <c r="B138" s="39"/>
      <c r="C138" s="40"/>
      <c r="D138" s="250" t="s">
        <v>167</v>
      </c>
      <c r="E138" s="40"/>
      <c r="F138" s="251" t="s">
        <v>190</v>
      </c>
      <c r="G138" s="40"/>
      <c r="H138" s="40"/>
      <c r="I138" s="144"/>
      <c r="J138" s="40"/>
      <c r="K138" s="40"/>
      <c r="L138" s="44"/>
      <c r="M138" s="252"/>
      <c r="N138" s="253"/>
      <c r="O138" s="91"/>
      <c r="P138" s="91"/>
      <c r="Q138" s="91"/>
      <c r="R138" s="91"/>
      <c r="S138" s="91"/>
      <c r="T138" s="92"/>
      <c r="U138" s="38"/>
      <c r="V138" s="38"/>
      <c r="W138" s="38"/>
      <c r="X138" s="38"/>
      <c r="Y138" s="38"/>
      <c r="Z138" s="38"/>
      <c r="AA138" s="38"/>
      <c r="AB138" s="38"/>
      <c r="AC138" s="38"/>
      <c r="AD138" s="38"/>
      <c r="AE138" s="38"/>
      <c r="AT138" s="16" t="s">
        <v>167</v>
      </c>
      <c r="AU138" s="16" t="s">
        <v>21</v>
      </c>
    </row>
    <row r="139" s="2" customFormat="1" ht="16.5" customHeight="1">
      <c r="A139" s="38"/>
      <c r="B139" s="39"/>
      <c r="C139" s="236" t="s">
        <v>191</v>
      </c>
      <c r="D139" s="236" t="s">
        <v>161</v>
      </c>
      <c r="E139" s="237" t="s">
        <v>192</v>
      </c>
      <c r="F139" s="238" t="s">
        <v>193</v>
      </c>
      <c r="G139" s="239" t="s">
        <v>164</v>
      </c>
      <c r="H139" s="240">
        <v>360</v>
      </c>
      <c r="I139" s="241"/>
      <c r="J139" s="242">
        <f>ROUND(I139*H139,2)</f>
        <v>0</v>
      </c>
      <c r="K139" s="243"/>
      <c r="L139" s="44"/>
      <c r="M139" s="244" t="s">
        <v>1</v>
      </c>
      <c r="N139" s="245" t="s">
        <v>46</v>
      </c>
      <c r="O139" s="91"/>
      <c r="P139" s="246">
        <f>O139*H139</f>
        <v>0</v>
      </c>
      <c r="Q139" s="246">
        <v>0</v>
      </c>
      <c r="R139" s="246">
        <f>Q139*H139</f>
        <v>0</v>
      </c>
      <c r="S139" s="246">
        <v>0.35499999999999998</v>
      </c>
      <c r="T139" s="247">
        <f>S139*H139</f>
        <v>127.8</v>
      </c>
      <c r="U139" s="38"/>
      <c r="V139" s="38"/>
      <c r="W139" s="38"/>
      <c r="X139" s="38"/>
      <c r="Y139" s="38"/>
      <c r="Z139" s="38"/>
      <c r="AA139" s="38"/>
      <c r="AB139" s="38"/>
      <c r="AC139" s="38"/>
      <c r="AD139" s="38"/>
      <c r="AE139" s="38"/>
      <c r="AR139" s="248" t="s">
        <v>165</v>
      </c>
      <c r="AT139" s="248" t="s">
        <v>161</v>
      </c>
      <c r="AU139" s="248" t="s">
        <v>21</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194</v>
      </c>
    </row>
    <row r="140" s="2" customFormat="1">
      <c r="A140" s="38"/>
      <c r="B140" s="39"/>
      <c r="C140" s="40"/>
      <c r="D140" s="250" t="s">
        <v>167</v>
      </c>
      <c r="E140" s="40"/>
      <c r="F140" s="251" t="s">
        <v>195</v>
      </c>
      <c r="G140" s="40"/>
      <c r="H140" s="40"/>
      <c r="I140" s="144"/>
      <c r="J140" s="40"/>
      <c r="K140" s="40"/>
      <c r="L140" s="44"/>
      <c r="M140" s="252"/>
      <c r="N140" s="253"/>
      <c r="O140" s="91"/>
      <c r="P140" s="91"/>
      <c r="Q140" s="91"/>
      <c r="R140" s="91"/>
      <c r="S140" s="91"/>
      <c r="T140" s="92"/>
      <c r="U140" s="38"/>
      <c r="V140" s="38"/>
      <c r="W140" s="38"/>
      <c r="X140" s="38"/>
      <c r="Y140" s="38"/>
      <c r="Z140" s="38"/>
      <c r="AA140" s="38"/>
      <c r="AB140" s="38"/>
      <c r="AC140" s="38"/>
      <c r="AD140" s="38"/>
      <c r="AE140" s="38"/>
      <c r="AT140" s="16" t="s">
        <v>167</v>
      </c>
      <c r="AU140" s="16" t="s">
        <v>21</v>
      </c>
    </row>
    <row r="141" s="13" customFormat="1">
      <c r="A141" s="13"/>
      <c r="B141" s="254"/>
      <c r="C141" s="255"/>
      <c r="D141" s="250" t="s">
        <v>174</v>
      </c>
      <c r="E141" s="256" t="s">
        <v>1</v>
      </c>
      <c r="F141" s="257" t="s">
        <v>196</v>
      </c>
      <c r="G141" s="255"/>
      <c r="H141" s="258">
        <v>360</v>
      </c>
      <c r="I141" s="259"/>
      <c r="J141" s="255"/>
      <c r="K141" s="255"/>
      <c r="L141" s="260"/>
      <c r="M141" s="261"/>
      <c r="N141" s="262"/>
      <c r="O141" s="262"/>
      <c r="P141" s="262"/>
      <c r="Q141" s="262"/>
      <c r="R141" s="262"/>
      <c r="S141" s="262"/>
      <c r="T141" s="263"/>
      <c r="U141" s="13"/>
      <c r="V141" s="13"/>
      <c r="W141" s="13"/>
      <c r="X141" s="13"/>
      <c r="Y141" s="13"/>
      <c r="Z141" s="13"/>
      <c r="AA141" s="13"/>
      <c r="AB141" s="13"/>
      <c r="AC141" s="13"/>
      <c r="AD141" s="13"/>
      <c r="AE141" s="13"/>
      <c r="AT141" s="264" t="s">
        <v>174</v>
      </c>
      <c r="AU141" s="264" t="s">
        <v>21</v>
      </c>
      <c r="AV141" s="13" t="s">
        <v>21</v>
      </c>
      <c r="AW141" s="13" t="s">
        <v>38</v>
      </c>
      <c r="AX141" s="13" t="s">
        <v>81</v>
      </c>
      <c r="AY141" s="264" t="s">
        <v>159</v>
      </c>
    </row>
    <row r="142" s="14" customFormat="1">
      <c r="A142" s="14"/>
      <c r="B142" s="265"/>
      <c r="C142" s="266"/>
      <c r="D142" s="250" t="s">
        <v>174</v>
      </c>
      <c r="E142" s="267" t="s">
        <v>1</v>
      </c>
      <c r="F142" s="268" t="s">
        <v>197</v>
      </c>
      <c r="G142" s="266"/>
      <c r="H142" s="269">
        <v>360</v>
      </c>
      <c r="I142" s="270"/>
      <c r="J142" s="266"/>
      <c r="K142" s="266"/>
      <c r="L142" s="271"/>
      <c r="M142" s="272"/>
      <c r="N142" s="273"/>
      <c r="O142" s="273"/>
      <c r="P142" s="273"/>
      <c r="Q142" s="273"/>
      <c r="R142" s="273"/>
      <c r="S142" s="273"/>
      <c r="T142" s="274"/>
      <c r="U142" s="14"/>
      <c r="V142" s="14"/>
      <c r="W142" s="14"/>
      <c r="X142" s="14"/>
      <c r="Y142" s="14"/>
      <c r="Z142" s="14"/>
      <c r="AA142" s="14"/>
      <c r="AB142" s="14"/>
      <c r="AC142" s="14"/>
      <c r="AD142" s="14"/>
      <c r="AE142" s="14"/>
      <c r="AT142" s="275" t="s">
        <v>174</v>
      </c>
      <c r="AU142" s="275" t="s">
        <v>21</v>
      </c>
      <c r="AV142" s="14" t="s">
        <v>165</v>
      </c>
      <c r="AW142" s="14" t="s">
        <v>38</v>
      </c>
      <c r="AX142" s="14" t="s">
        <v>89</v>
      </c>
      <c r="AY142" s="275" t="s">
        <v>159</v>
      </c>
    </row>
    <row r="143" s="2" customFormat="1" ht="21.75" customHeight="1">
      <c r="A143" s="38"/>
      <c r="B143" s="39"/>
      <c r="C143" s="236" t="s">
        <v>198</v>
      </c>
      <c r="D143" s="236" t="s">
        <v>161</v>
      </c>
      <c r="E143" s="237" t="s">
        <v>199</v>
      </c>
      <c r="F143" s="238" t="s">
        <v>200</v>
      </c>
      <c r="G143" s="239" t="s">
        <v>164</v>
      </c>
      <c r="H143" s="240">
        <v>360</v>
      </c>
      <c r="I143" s="241"/>
      <c r="J143" s="242">
        <f>ROUND(I143*H143,2)</f>
        <v>0</v>
      </c>
      <c r="K143" s="243"/>
      <c r="L143" s="44"/>
      <c r="M143" s="244" t="s">
        <v>1</v>
      </c>
      <c r="N143" s="245" t="s">
        <v>46</v>
      </c>
      <c r="O143" s="91"/>
      <c r="P143" s="246">
        <f>O143*H143</f>
        <v>0</v>
      </c>
      <c r="Q143" s="246">
        <v>9.0000000000000006E-05</v>
      </c>
      <c r="R143" s="246">
        <f>Q143*H143</f>
        <v>0.032400000000000005</v>
      </c>
      <c r="S143" s="246">
        <v>0.128</v>
      </c>
      <c r="T143" s="247">
        <f>S143*H143</f>
        <v>46.079999999999998</v>
      </c>
      <c r="U143" s="38"/>
      <c r="V143" s="38"/>
      <c r="W143" s="38"/>
      <c r="X143" s="38"/>
      <c r="Y143" s="38"/>
      <c r="Z143" s="38"/>
      <c r="AA143" s="38"/>
      <c r="AB143" s="38"/>
      <c r="AC143" s="38"/>
      <c r="AD143" s="38"/>
      <c r="AE143" s="38"/>
      <c r="AR143" s="248" t="s">
        <v>165</v>
      </c>
      <c r="AT143" s="248" t="s">
        <v>161</v>
      </c>
      <c r="AU143" s="248" t="s">
        <v>21</v>
      </c>
      <c r="AY143" s="16" t="s">
        <v>159</v>
      </c>
      <c r="BE143" s="249">
        <f>IF(N143="základní",J143,0)</f>
        <v>0</v>
      </c>
      <c r="BF143" s="249">
        <f>IF(N143="snížená",J143,0)</f>
        <v>0</v>
      </c>
      <c r="BG143" s="249">
        <f>IF(N143="zákl. přenesená",J143,0)</f>
        <v>0</v>
      </c>
      <c r="BH143" s="249">
        <f>IF(N143="sníž. přenesená",J143,0)</f>
        <v>0</v>
      </c>
      <c r="BI143" s="249">
        <f>IF(N143="nulová",J143,0)</f>
        <v>0</v>
      </c>
      <c r="BJ143" s="16" t="s">
        <v>89</v>
      </c>
      <c r="BK143" s="249">
        <f>ROUND(I143*H143,2)</f>
        <v>0</v>
      </c>
      <c r="BL143" s="16" t="s">
        <v>165</v>
      </c>
      <c r="BM143" s="248" t="s">
        <v>201</v>
      </c>
    </row>
    <row r="144" s="2" customFormat="1">
      <c r="A144" s="38"/>
      <c r="B144" s="39"/>
      <c r="C144" s="40"/>
      <c r="D144" s="250" t="s">
        <v>167</v>
      </c>
      <c r="E144" s="40"/>
      <c r="F144" s="251" t="s">
        <v>202</v>
      </c>
      <c r="G144" s="40"/>
      <c r="H144" s="40"/>
      <c r="I144" s="144"/>
      <c r="J144" s="40"/>
      <c r="K144" s="40"/>
      <c r="L144" s="44"/>
      <c r="M144" s="252"/>
      <c r="N144" s="253"/>
      <c r="O144" s="91"/>
      <c r="P144" s="91"/>
      <c r="Q144" s="91"/>
      <c r="R144" s="91"/>
      <c r="S144" s="91"/>
      <c r="T144" s="92"/>
      <c r="U144" s="38"/>
      <c r="V144" s="38"/>
      <c r="W144" s="38"/>
      <c r="X144" s="38"/>
      <c r="Y144" s="38"/>
      <c r="Z144" s="38"/>
      <c r="AA144" s="38"/>
      <c r="AB144" s="38"/>
      <c r="AC144" s="38"/>
      <c r="AD144" s="38"/>
      <c r="AE144" s="38"/>
      <c r="AT144" s="16" t="s">
        <v>167</v>
      </c>
      <c r="AU144" s="16" t="s">
        <v>21</v>
      </c>
    </row>
    <row r="145" s="2" customFormat="1" ht="16.5" customHeight="1">
      <c r="A145" s="38"/>
      <c r="B145" s="39"/>
      <c r="C145" s="236" t="s">
        <v>203</v>
      </c>
      <c r="D145" s="236" t="s">
        <v>161</v>
      </c>
      <c r="E145" s="237" t="s">
        <v>204</v>
      </c>
      <c r="F145" s="238" t="s">
        <v>205</v>
      </c>
      <c r="G145" s="239" t="s">
        <v>206</v>
      </c>
      <c r="H145" s="240">
        <v>4</v>
      </c>
      <c r="I145" s="241"/>
      <c r="J145" s="242">
        <f>ROUND(I145*H145,2)</f>
        <v>0</v>
      </c>
      <c r="K145" s="243"/>
      <c r="L145" s="44"/>
      <c r="M145" s="244" t="s">
        <v>1</v>
      </c>
      <c r="N145" s="245" t="s">
        <v>46</v>
      </c>
      <c r="O145" s="91"/>
      <c r="P145" s="246">
        <f>O145*H145</f>
        <v>0</v>
      </c>
      <c r="Q145" s="246">
        <v>0</v>
      </c>
      <c r="R145" s="246">
        <f>Q145*H145</f>
        <v>0</v>
      </c>
      <c r="S145" s="246">
        <v>0</v>
      </c>
      <c r="T145" s="247">
        <f>S145*H145</f>
        <v>0</v>
      </c>
      <c r="U145" s="38"/>
      <c r="V145" s="38"/>
      <c r="W145" s="38"/>
      <c r="X145" s="38"/>
      <c r="Y145" s="38"/>
      <c r="Z145" s="38"/>
      <c r="AA145" s="38"/>
      <c r="AB145" s="38"/>
      <c r="AC145" s="38"/>
      <c r="AD145" s="38"/>
      <c r="AE145" s="38"/>
      <c r="AR145" s="248" t="s">
        <v>165</v>
      </c>
      <c r="AT145" s="248" t="s">
        <v>161</v>
      </c>
      <c r="AU145" s="248" t="s">
        <v>21</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165</v>
      </c>
      <c r="BM145" s="248" t="s">
        <v>207</v>
      </c>
    </row>
    <row r="146" s="2" customFormat="1">
      <c r="A146" s="38"/>
      <c r="B146" s="39"/>
      <c r="C146" s="40"/>
      <c r="D146" s="250" t="s">
        <v>167</v>
      </c>
      <c r="E146" s="40"/>
      <c r="F146" s="251" t="s">
        <v>208</v>
      </c>
      <c r="G146" s="40"/>
      <c r="H146" s="40"/>
      <c r="I146" s="144"/>
      <c r="J146" s="40"/>
      <c r="K146" s="40"/>
      <c r="L146" s="44"/>
      <c r="M146" s="252"/>
      <c r="N146" s="253"/>
      <c r="O146" s="91"/>
      <c r="P146" s="91"/>
      <c r="Q146" s="91"/>
      <c r="R146" s="91"/>
      <c r="S146" s="91"/>
      <c r="T146" s="92"/>
      <c r="U146" s="38"/>
      <c r="V146" s="38"/>
      <c r="W146" s="38"/>
      <c r="X146" s="38"/>
      <c r="Y146" s="38"/>
      <c r="Z146" s="38"/>
      <c r="AA146" s="38"/>
      <c r="AB146" s="38"/>
      <c r="AC146" s="38"/>
      <c r="AD146" s="38"/>
      <c r="AE146" s="38"/>
      <c r="AT146" s="16" t="s">
        <v>167</v>
      </c>
      <c r="AU146" s="16" t="s">
        <v>21</v>
      </c>
    </row>
    <row r="147" s="2" customFormat="1" ht="16.5" customHeight="1">
      <c r="A147" s="38"/>
      <c r="B147" s="39"/>
      <c r="C147" s="236" t="s">
        <v>209</v>
      </c>
      <c r="D147" s="236" t="s">
        <v>161</v>
      </c>
      <c r="E147" s="237" t="s">
        <v>210</v>
      </c>
      <c r="F147" s="238" t="s">
        <v>211</v>
      </c>
      <c r="G147" s="239" t="s">
        <v>164</v>
      </c>
      <c r="H147" s="240">
        <v>360</v>
      </c>
      <c r="I147" s="241"/>
      <c r="J147" s="242">
        <f>ROUND(I147*H147,2)</f>
        <v>0</v>
      </c>
      <c r="K147" s="243"/>
      <c r="L147" s="44"/>
      <c r="M147" s="244" t="s">
        <v>1</v>
      </c>
      <c r="N147" s="245" t="s">
        <v>46</v>
      </c>
      <c r="O147" s="91"/>
      <c r="P147" s="246">
        <f>O147*H147</f>
        <v>0</v>
      </c>
      <c r="Q147" s="246">
        <v>0</v>
      </c>
      <c r="R147" s="246">
        <f>Q147*H147</f>
        <v>0</v>
      </c>
      <c r="S147" s="246">
        <v>0.22</v>
      </c>
      <c r="T147" s="247">
        <f>S147*H147</f>
        <v>79.200000000000003</v>
      </c>
      <c r="U147" s="38"/>
      <c r="V147" s="38"/>
      <c r="W147" s="38"/>
      <c r="X147" s="38"/>
      <c r="Y147" s="38"/>
      <c r="Z147" s="38"/>
      <c r="AA147" s="38"/>
      <c r="AB147" s="38"/>
      <c r="AC147" s="38"/>
      <c r="AD147" s="38"/>
      <c r="AE147" s="38"/>
      <c r="AR147" s="248" t="s">
        <v>165</v>
      </c>
      <c r="AT147" s="248" t="s">
        <v>161</v>
      </c>
      <c r="AU147" s="248" t="s">
        <v>21</v>
      </c>
      <c r="AY147" s="16" t="s">
        <v>159</v>
      </c>
      <c r="BE147" s="249">
        <f>IF(N147="základní",J147,0)</f>
        <v>0</v>
      </c>
      <c r="BF147" s="249">
        <f>IF(N147="snížená",J147,0)</f>
        <v>0</v>
      </c>
      <c r="BG147" s="249">
        <f>IF(N147="zákl. přenesená",J147,0)</f>
        <v>0</v>
      </c>
      <c r="BH147" s="249">
        <f>IF(N147="sníž. přenesená",J147,0)</f>
        <v>0</v>
      </c>
      <c r="BI147" s="249">
        <f>IF(N147="nulová",J147,0)</f>
        <v>0</v>
      </c>
      <c r="BJ147" s="16" t="s">
        <v>89</v>
      </c>
      <c r="BK147" s="249">
        <f>ROUND(I147*H147,2)</f>
        <v>0</v>
      </c>
      <c r="BL147" s="16" t="s">
        <v>165</v>
      </c>
      <c r="BM147" s="248" t="s">
        <v>212</v>
      </c>
    </row>
    <row r="148" s="13" customFormat="1">
      <c r="A148" s="13"/>
      <c r="B148" s="254"/>
      <c r="C148" s="255"/>
      <c r="D148" s="250" t="s">
        <v>174</v>
      </c>
      <c r="E148" s="256" t="s">
        <v>1</v>
      </c>
      <c r="F148" s="257" t="s">
        <v>213</v>
      </c>
      <c r="G148" s="255"/>
      <c r="H148" s="258">
        <v>180</v>
      </c>
      <c r="I148" s="259"/>
      <c r="J148" s="255"/>
      <c r="K148" s="255"/>
      <c r="L148" s="260"/>
      <c r="M148" s="261"/>
      <c r="N148" s="262"/>
      <c r="O148" s="262"/>
      <c r="P148" s="262"/>
      <c r="Q148" s="262"/>
      <c r="R148" s="262"/>
      <c r="S148" s="262"/>
      <c r="T148" s="263"/>
      <c r="U148" s="13"/>
      <c r="V148" s="13"/>
      <c r="W148" s="13"/>
      <c r="X148" s="13"/>
      <c r="Y148" s="13"/>
      <c r="Z148" s="13"/>
      <c r="AA148" s="13"/>
      <c r="AB148" s="13"/>
      <c r="AC148" s="13"/>
      <c r="AD148" s="13"/>
      <c r="AE148" s="13"/>
      <c r="AT148" s="264" t="s">
        <v>174</v>
      </c>
      <c r="AU148" s="264" t="s">
        <v>21</v>
      </c>
      <c r="AV148" s="13" t="s">
        <v>21</v>
      </c>
      <c r="AW148" s="13" t="s">
        <v>38</v>
      </c>
      <c r="AX148" s="13" t="s">
        <v>81</v>
      </c>
      <c r="AY148" s="264" t="s">
        <v>159</v>
      </c>
    </row>
    <row r="149" s="13" customFormat="1">
      <c r="A149" s="13"/>
      <c r="B149" s="254"/>
      <c r="C149" s="255"/>
      <c r="D149" s="250" t="s">
        <v>174</v>
      </c>
      <c r="E149" s="256" t="s">
        <v>1</v>
      </c>
      <c r="F149" s="257" t="s">
        <v>214</v>
      </c>
      <c r="G149" s="255"/>
      <c r="H149" s="258">
        <v>80</v>
      </c>
      <c r="I149" s="259"/>
      <c r="J149" s="255"/>
      <c r="K149" s="255"/>
      <c r="L149" s="260"/>
      <c r="M149" s="261"/>
      <c r="N149" s="262"/>
      <c r="O149" s="262"/>
      <c r="P149" s="262"/>
      <c r="Q149" s="262"/>
      <c r="R149" s="262"/>
      <c r="S149" s="262"/>
      <c r="T149" s="263"/>
      <c r="U149" s="13"/>
      <c r="V149" s="13"/>
      <c r="W149" s="13"/>
      <c r="X149" s="13"/>
      <c r="Y149" s="13"/>
      <c r="Z149" s="13"/>
      <c r="AA149" s="13"/>
      <c r="AB149" s="13"/>
      <c r="AC149" s="13"/>
      <c r="AD149" s="13"/>
      <c r="AE149" s="13"/>
      <c r="AT149" s="264" t="s">
        <v>174</v>
      </c>
      <c r="AU149" s="264" t="s">
        <v>21</v>
      </c>
      <c r="AV149" s="13" t="s">
        <v>21</v>
      </c>
      <c r="AW149" s="13" t="s">
        <v>38</v>
      </c>
      <c r="AX149" s="13" t="s">
        <v>81</v>
      </c>
      <c r="AY149" s="264" t="s">
        <v>159</v>
      </c>
    </row>
    <row r="150" s="13" customFormat="1">
      <c r="A150" s="13"/>
      <c r="B150" s="254"/>
      <c r="C150" s="255"/>
      <c r="D150" s="250" t="s">
        <v>174</v>
      </c>
      <c r="E150" s="256" t="s">
        <v>1</v>
      </c>
      <c r="F150" s="257" t="s">
        <v>215</v>
      </c>
      <c r="G150" s="255"/>
      <c r="H150" s="258">
        <v>80</v>
      </c>
      <c r="I150" s="259"/>
      <c r="J150" s="255"/>
      <c r="K150" s="255"/>
      <c r="L150" s="260"/>
      <c r="M150" s="261"/>
      <c r="N150" s="262"/>
      <c r="O150" s="262"/>
      <c r="P150" s="262"/>
      <c r="Q150" s="262"/>
      <c r="R150" s="262"/>
      <c r="S150" s="262"/>
      <c r="T150" s="263"/>
      <c r="U150" s="13"/>
      <c r="V150" s="13"/>
      <c r="W150" s="13"/>
      <c r="X150" s="13"/>
      <c r="Y150" s="13"/>
      <c r="Z150" s="13"/>
      <c r="AA150" s="13"/>
      <c r="AB150" s="13"/>
      <c r="AC150" s="13"/>
      <c r="AD150" s="13"/>
      <c r="AE150" s="13"/>
      <c r="AT150" s="264" t="s">
        <v>174</v>
      </c>
      <c r="AU150" s="264" t="s">
        <v>21</v>
      </c>
      <c r="AV150" s="13" t="s">
        <v>21</v>
      </c>
      <c r="AW150" s="13" t="s">
        <v>38</v>
      </c>
      <c r="AX150" s="13" t="s">
        <v>81</v>
      </c>
      <c r="AY150" s="264" t="s">
        <v>159</v>
      </c>
    </row>
    <row r="151" s="13" customFormat="1">
      <c r="A151" s="13"/>
      <c r="B151" s="254"/>
      <c r="C151" s="255"/>
      <c r="D151" s="250" t="s">
        <v>174</v>
      </c>
      <c r="E151" s="256" t="s">
        <v>1</v>
      </c>
      <c r="F151" s="257" t="s">
        <v>216</v>
      </c>
      <c r="G151" s="255"/>
      <c r="H151" s="258">
        <v>20</v>
      </c>
      <c r="I151" s="259"/>
      <c r="J151" s="255"/>
      <c r="K151" s="255"/>
      <c r="L151" s="260"/>
      <c r="M151" s="261"/>
      <c r="N151" s="262"/>
      <c r="O151" s="262"/>
      <c r="P151" s="262"/>
      <c r="Q151" s="262"/>
      <c r="R151" s="262"/>
      <c r="S151" s="262"/>
      <c r="T151" s="263"/>
      <c r="U151" s="13"/>
      <c r="V151" s="13"/>
      <c r="W151" s="13"/>
      <c r="X151" s="13"/>
      <c r="Y151" s="13"/>
      <c r="Z151" s="13"/>
      <c r="AA151" s="13"/>
      <c r="AB151" s="13"/>
      <c r="AC151" s="13"/>
      <c r="AD151" s="13"/>
      <c r="AE151" s="13"/>
      <c r="AT151" s="264" t="s">
        <v>174</v>
      </c>
      <c r="AU151" s="264" t="s">
        <v>21</v>
      </c>
      <c r="AV151" s="13" t="s">
        <v>21</v>
      </c>
      <c r="AW151" s="13" t="s">
        <v>38</v>
      </c>
      <c r="AX151" s="13" t="s">
        <v>81</v>
      </c>
      <c r="AY151" s="264" t="s">
        <v>159</v>
      </c>
    </row>
    <row r="152" s="14" customFormat="1">
      <c r="A152" s="14"/>
      <c r="B152" s="265"/>
      <c r="C152" s="266"/>
      <c r="D152" s="250" t="s">
        <v>174</v>
      </c>
      <c r="E152" s="267" t="s">
        <v>1</v>
      </c>
      <c r="F152" s="268" t="s">
        <v>197</v>
      </c>
      <c r="G152" s="266"/>
      <c r="H152" s="269">
        <v>360</v>
      </c>
      <c r="I152" s="270"/>
      <c r="J152" s="266"/>
      <c r="K152" s="266"/>
      <c r="L152" s="271"/>
      <c r="M152" s="272"/>
      <c r="N152" s="273"/>
      <c r="O152" s="273"/>
      <c r="P152" s="273"/>
      <c r="Q152" s="273"/>
      <c r="R152" s="273"/>
      <c r="S152" s="273"/>
      <c r="T152" s="274"/>
      <c r="U152" s="14"/>
      <c r="V152" s="14"/>
      <c r="W152" s="14"/>
      <c r="X152" s="14"/>
      <c r="Y152" s="14"/>
      <c r="Z152" s="14"/>
      <c r="AA152" s="14"/>
      <c r="AB152" s="14"/>
      <c r="AC152" s="14"/>
      <c r="AD152" s="14"/>
      <c r="AE152" s="14"/>
      <c r="AT152" s="275" t="s">
        <v>174</v>
      </c>
      <c r="AU152" s="275" t="s">
        <v>21</v>
      </c>
      <c r="AV152" s="14" t="s">
        <v>165</v>
      </c>
      <c r="AW152" s="14" t="s">
        <v>38</v>
      </c>
      <c r="AX152" s="14" t="s">
        <v>89</v>
      </c>
      <c r="AY152" s="275" t="s">
        <v>159</v>
      </c>
    </row>
    <row r="153" s="2" customFormat="1" ht="21.75" customHeight="1">
      <c r="A153" s="38"/>
      <c r="B153" s="39"/>
      <c r="C153" s="236" t="s">
        <v>175</v>
      </c>
      <c r="D153" s="236" t="s">
        <v>161</v>
      </c>
      <c r="E153" s="237" t="s">
        <v>217</v>
      </c>
      <c r="F153" s="238" t="s">
        <v>218</v>
      </c>
      <c r="G153" s="239" t="s">
        <v>164</v>
      </c>
      <c r="H153" s="240">
        <v>185</v>
      </c>
      <c r="I153" s="241"/>
      <c r="J153" s="242">
        <f>ROUND(I153*H153,2)</f>
        <v>0</v>
      </c>
      <c r="K153" s="243"/>
      <c r="L153" s="44"/>
      <c r="M153" s="244" t="s">
        <v>1</v>
      </c>
      <c r="N153" s="245" t="s">
        <v>46</v>
      </c>
      <c r="O153" s="91"/>
      <c r="P153" s="246">
        <f>O153*H153</f>
        <v>0</v>
      </c>
      <c r="Q153" s="246">
        <v>0</v>
      </c>
      <c r="R153" s="246">
        <f>Q153*H153</f>
        <v>0</v>
      </c>
      <c r="S153" s="246">
        <v>0.26000000000000001</v>
      </c>
      <c r="T153" s="247">
        <f>S153*H153</f>
        <v>48.100000000000001</v>
      </c>
      <c r="U153" s="38"/>
      <c r="V153" s="38"/>
      <c r="W153" s="38"/>
      <c r="X153" s="38"/>
      <c r="Y153" s="38"/>
      <c r="Z153" s="38"/>
      <c r="AA153" s="38"/>
      <c r="AB153" s="38"/>
      <c r="AC153" s="38"/>
      <c r="AD153" s="38"/>
      <c r="AE153" s="38"/>
      <c r="AR153" s="248" t="s">
        <v>165</v>
      </c>
      <c r="AT153" s="248" t="s">
        <v>161</v>
      </c>
      <c r="AU153" s="248" t="s">
        <v>21</v>
      </c>
      <c r="AY153" s="16" t="s">
        <v>159</v>
      </c>
      <c r="BE153" s="249">
        <f>IF(N153="základní",J153,0)</f>
        <v>0</v>
      </c>
      <c r="BF153" s="249">
        <f>IF(N153="snížená",J153,0)</f>
        <v>0</v>
      </c>
      <c r="BG153" s="249">
        <f>IF(N153="zákl. přenesená",J153,0)</f>
        <v>0</v>
      </c>
      <c r="BH153" s="249">
        <f>IF(N153="sníž. přenesená",J153,0)</f>
        <v>0</v>
      </c>
      <c r="BI153" s="249">
        <f>IF(N153="nulová",J153,0)</f>
        <v>0</v>
      </c>
      <c r="BJ153" s="16" t="s">
        <v>89</v>
      </c>
      <c r="BK153" s="249">
        <f>ROUND(I153*H153,2)</f>
        <v>0</v>
      </c>
      <c r="BL153" s="16" t="s">
        <v>165</v>
      </c>
      <c r="BM153" s="248" t="s">
        <v>219</v>
      </c>
    </row>
    <row r="154" s="2" customFormat="1">
      <c r="A154" s="38"/>
      <c r="B154" s="39"/>
      <c r="C154" s="40"/>
      <c r="D154" s="250" t="s">
        <v>167</v>
      </c>
      <c r="E154" s="40"/>
      <c r="F154" s="251" t="s">
        <v>220</v>
      </c>
      <c r="G154" s="40"/>
      <c r="H154" s="40"/>
      <c r="I154" s="144"/>
      <c r="J154" s="40"/>
      <c r="K154" s="40"/>
      <c r="L154" s="44"/>
      <c r="M154" s="252"/>
      <c r="N154" s="253"/>
      <c r="O154" s="91"/>
      <c r="P154" s="91"/>
      <c r="Q154" s="91"/>
      <c r="R154" s="91"/>
      <c r="S154" s="91"/>
      <c r="T154" s="92"/>
      <c r="U154" s="38"/>
      <c r="V154" s="38"/>
      <c r="W154" s="38"/>
      <c r="X154" s="38"/>
      <c r="Y154" s="38"/>
      <c r="Z154" s="38"/>
      <c r="AA154" s="38"/>
      <c r="AB154" s="38"/>
      <c r="AC154" s="38"/>
      <c r="AD154" s="38"/>
      <c r="AE154" s="38"/>
      <c r="AT154" s="16" t="s">
        <v>167</v>
      </c>
      <c r="AU154" s="16" t="s">
        <v>21</v>
      </c>
    </row>
    <row r="155" s="13" customFormat="1">
      <c r="A155" s="13"/>
      <c r="B155" s="254"/>
      <c r="C155" s="255"/>
      <c r="D155" s="250" t="s">
        <v>174</v>
      </c>
      <c r="E155" s="256" t="s">
        <v>1</v>
      </c>
      <c r="F155" s="257" t="s">
        <v>221</v>
      </c>
      <c r="G155" s="255"/>
      <c r="H155" s="258">
        <v>185</v>
      </c>
      <c r="I155" s="259"/>
      <c r="J155" s="255"/>
      <c r="K155" s="255"/>
      <c r="L155" s="260"/>
      <c r="M155" s="261"/>
      <c r="N155" s="262"/>
      <c r="O155" s="262"/>
      <c r="P155" s="262"/>
      <c r="Q155" s="262"/>
      <c r="R155" s="262"/>
      <c r="S155" s="262"/>
      <c r="T155" s="263"/>
      <c r="U155" s="13"/>
      <c r="V155" s="13"/>
      <c r="W155" s="13"/>
      <c r="X155" s="13"/>
      <c r="Y155" s="13"/>
      <c r="Z155" s="13"/>
      <c r="AA155" s="13"/>
      <c r="AB155" s="13"/>
      <c r="AC155" s="13"/>
      <c r="AD155" s="13"/>
      <c r="AE155" s="13"/>
      <c r="AT155" s="264" t="s">
        <v>174</v>
      </c>
      <c r="AU155" s="264" t="s">
        <v>21</v>
      </c>
      <c r="AV155" s="13" t="s">
        <v>21</v>
      </c>
      <c r="AW155" s="13" t="s">
        <v>38</v>
      </c>
      <c r="AX155" s="13" t="s">
        <v>81</v>
      </c>
      <c r="AY155" s="264" t="s">
        <v>159</v>
      </c>
    </row>
    <row r="156" s="14" customFormat="1">
      <c r="A156" s="14"/>
      <c r="B156" s="265"/>
      <c r="C156" s="266"/>
      <c r="D156" s="250" t="s">
        <v>174</v>
      </c>
      <c r="E156" s="267" t="s">
        <v>1</v>
      </c>
      <c r="F156" s="268" t="s">
        <v>197</v>
      </c>
      <c r="G156" s="266"/>
      <c r="H156" s="269">
        <v>185</v>
      </c>
      <c r="I156" s="270"/>
      <c r="J156" s="266"/>
      <c r="K156" s="266"/>
      <c r="L156" s="271"/>
      <c r="M156" s="272"/>
      <c r="N156" s="273"/>
      <c r="O156" s="273"/>
      <c r="P156" s="273"/>
      <c r="Q156" s="273"/>
      <c r="R156" s="273"/>
      <c r="S156" s="273"/>
      <c r="T156" s="274"/>
      <c r="U156" s="14"/>
      <c r="V156" s="14"/>
      <c r="W156" s="14"/>
      <c r="X156" s="14"/>
      <c r="Y156" s="14"/>
      <c r="Z156" s="14"/>
      <c r="AA156" s="14"/>
      <c r="AB156" s="14"/>
      <c r="AC156" s="14"/>
      <c r="AD156" s="14"/>
      <c r="AE156" s="14"/>
      <c r="AT156" s="275" t="s">
        <v>174</v>
      </c>
      <c r="AU156" s="275" t="s">
        <v>21</v>
      </c>
      <c r="AV156" s="14" t="s">
        <v>165</v>
      </c>
      <c r="AW156" s="14" t="s">
        <v>38</v>
      </c>
      <c r="AX156" s="14" t="s">
        <v>89</v>
      </c>
      <c r="AY156" s="275" t="s">
        <v>159</v>
      </c>
    </row>
    <row r="157" s="2" customFormat="1" ht="21.75" customHeight="1">
      <c r="A157" s="38"/>
      <c r="B157" s="39"/>
      <c r="C157" s="236" t="s">
        <v>222</v>
      </c>
      <c r="D157" s="236" t="s">
        <v>161</v>
      </c>
      <c r="E157" s="237" t="s">
        <v>223</v>
      </c>
      <c r="F157" s="238" t="s">
        <v>224</v>
      </c>
      <c r="G157" s="239" t="s">
        <v>164</v>
      </c>
      <c r="H157" s="240">
        <v>185</v>
      </c>
      <c r="I157" s="241"/>
      <c r="J157" s="242">
        <f>ROUND(I157*H157,2)</f>
        <v>0</v>
      </c>
      <c r="K157" s="243"/>
      <c r="L157" s="44"/>
      <c r="M157" s="244" t="s">
        <v>1</v>
      </c>
      <c r="N157" s="245" t="s">
        <v>46</v>
      </c>
      <c r="O157" s="91"/>
      <c r="P157" s="246">
        <f>O157*H157</f>
        <v>0</v>
      </c>
      <c r="Q157" s="246">
        <v>0</v>
      </c>
      <c r="R157" s="246">
        <f>Q157*H157</f>
        <v>0</v>
      </c>
      <c r="S157" s="246">
        <v>0</v>
      </c>
      <c r="T157" s="247">
        <f>S157*H157</f>
        <v>0</v>
      </c>
      <c r="U157" s="38"/>
      <c r="V157" s="38"/>
      <c r="W157" s="38"/>
      <c r="X157" s="38"/>
      <c r="Y157" s="38"/>
      <c r="Z157" s="38"/>
      <c r="AA157" s="38"/>
      <c r="AB157" s="38"/>
      <c r="AC157" s="38"/>
      <c r="AD157" s="38"/>
      <c r="AE157" s="38"/>
      <c r="AR157" s="248" t="s">
        <v>165</v>
      </c>
      <c r="AT157" s="248" t="s">
        <v>161</v>
      </c>
      <c r="AU157" s="248" t="s">
        <v>21</v>
      </c>
      <c r="AY157" s="16" t="s">
        <v>159</v>
      </c>
      <c r="BE157" s="249">
        <f>IF(N157="základní",J157,0)</f>
        <v>0</v>
      </c>
      <c r="BF157" s="249">
        <f>IF(N157="snížená",J157,0)</f>
        <v>0</v>
      </c>
      <c r="BG157" s="249">
        <f>IF(N157="zákl. přenesená",J157,0)</f>
        <v>0</v>
      </c>
      <c r="BH157" s="249">
        <f>IF(N157="sníž. přenesená",J157,0)</f>
        <v>0</v>
      </c>
      <c r="BI157" s="249">
        <f>IF(N157="nulová",J157,0)</f>
        <v>0</v>
      </c>
      <c r="BJ157" s="16" t="s">
        <v>89</v>
      </c>
      <c r="BK157" s="249">
        <f>ROUND(I157*H157,2)</f>
        <v>0</v>
      </c>
      <c r="BL157" s="16" t="s">
        <v>165</v>
      </c>
      <c r="BM157" s="248" t="s">
        <v>225</v>
      </c>
    </row>
    <row r="158" s="2" customFormat="1">
      <c r="A158" s="38"/>
      <c r="B158" s="39"/>
      <c r="C158" s="40"/>
      <c r="D158" s="250" t="s">
        <v>167</v>
      </c>
      <c r="E158" s="40"/>
      <c r="F158" s="251" t="s">
        <v>226</v>
      </c>
      <c r="G158" s="40"/>
      <c r="H158" s="40"/>
      <c r="I158" s="144"/>
      <c r="J158" s="40"/>
      <c r="K158" s="40"/>
      <c r="L158" s="44"/>
      <c r="M158" s="252"/>
      <c r="N158" s="253"/>
      <c r="O158" s="91"/>
      <c r="P158" s="91"/>
      <c r="Q158" s="91"/>
      <c r="R158" s="91"/>
      <c r="S158" s="91"/>
      <c r="T158" s="92"/>
      <c r="U158" s="38"/>
      <c r="V158" s="38"/>
      <c r="W158" s="38"/>
      <c r="X158" s="38"/>
      <c r="Y158" s="38"/>
      <c r="Z158" s="38"/>
      <c r="AA158" s="38"/>
      <c r="AB158" s="38"/>
      <c r="AC158" s="38"/>
      <c r="AD158" s="38"/>
      <c r="AE158" s="38"/>
      <c r="AT158" s="16" t="s">
        <v>167</v>
      </c>
      <c r="AU158" s="16" t="s">
        <v>21</v>
      </c>
    </row>
    <row r="159" s="13" customFormat="1">
      <c r="A159" s="13"/>
      <c r="B159" s="254"/>
      <c r="C159" s="255"/>
      <c r="D159" s="250" t="s">
        <v>174</v>
      </c>
      <c r="E159" s="256" t="s">
        <v>1</v>
      </c>
      <c r="F159" s="257" t="s">
        <v>221</v>
      </c>
      <c r="G159" s="255"/>
      <c r="H159" s="258">
        <v>185</v>
      </c>
      <c r="I159" s="259"/>
      <c r="J159" s="255"/>
      <c r="K159" s="255"/>
      <c r="L159" s="260"/>
      <c r="M159" s="261"/>
      <c r="N159" s="262"/>
      <c r="O159" s="262"/>
      <c r="P159" s="262"/>
      <c r="Q159" s="262"/>
      <c r="R159" s="262"/>
      <c r="S159" s="262"/>
      <c r="T159" s="263"/>
      <c r="U159" s="13"/>
      <c r="V159" s="13"/>
      <c r="W159" s="13"/>
      <c r="X159" s="13"/>
      <c r="Y159" s="13"/>
      <c r="Z159" s="13"/>
      <c r="AA159" s="13"/>
      <c r="AB159" s="13"/>
      <c r="AC159" s="13"/>
      <c r="AD159" s="13"/>
      <c r="AE159" s="13"/>
      <c r="AT159" s="264" t="s">
        <v>174</v>
      </c>
      <c r="AU159" s="264" t="s">
        <v>21</v>
      </c>
      <c r="AV159" s="13" t="s">
        <v>21</v>
      </c>
      <c r="AW159" s="13" t="s">
        <v>38</v>
      </c>
      <c r="AX159" s="13" t="s">
        <v>89</v>
      </c>
      <c r="AY159" s="264" t="s">
        <v>159</v>
      </c>
    </row>
    <row r="160" s="2" customFormat="1" ht="16.5" customHeight="1">
      <c r="A160" s="38"/>
      <c r="B160" s="39"/>
      <c r="C160" s="236" t="s">
        <v>227</v>
      </c>
      <c r="D160" s="236" t="s">
        <v>161</v>
      </c>
      <c r="E160" s="237" t="s">
        <v>228</v>
      </c>
      <c r="F160" s="238" t="s">
        <v>229</v>
      </c>
      <c r="G160" s="239" t="s">
        <v>230</v>
      </c>
      <c r="H160" s="240">
        <v>45</v>
      </c>
      <c r="I160" s="241"/>
      <c r="J160" s="242">
        <f>ROUND(I160*H160,2)</f>
        <v>0</v>
      </c>
      <c r="K160" s="243"/>
      <c r="L160" s="44"/>
      <c r="M160" s="244" t="s">
        <v>1</v>
      </c>
      <c r="N160" s="245" t="s">
        <v>46</v>
      </c>
      <c r="O160" s="91"/>
      <c r="P160" s="246">
        <f>O160*H160</f>
        <v>0</v>
      </c>
      <c r="Q160" s="246">
        <v>0</v>
      </c>
      <c r="R160" s="246">
        <f>Q160*H160</f>
        <v>0</v>
      </c>
      <c r="S160" s="246">
        <v>0</v>
      </c>
      <c r="T160" s="247">
        <f>S160*H160</f>
        <v>0</v>
      </c>
      <c r="U160" s="38"/>
      <c r="V160" s="38"/>
      <c r="W160" s="38"/>
      <c r="X160" s="38"/>
      <c r="Y160" s="38"/>
      <c r="Z160" s="38"/>
      <c r="AA160" s="38"/>
      <c r="AB160" s="38"/>
      <c r="AC160" s="38"/>
      <c r="AD160" s="38"/>
      <c r="AE160" s="38"/>
      <c r="AR160" s="248" t="s">
        <v>165</v>
      </c>
      <c r="AT160" s="248" t="s">
        <v>161</v>
      </c>
      <c r="AU160" s="248" t="s">
        <v>21</v>
      </c>
      <c r="AY160" s="16" t="s">
        <v>159</v>
      </c>
      <c r="BE160" s="249">
        <f>IF(N160="základní",J160,0)</f>
        <v>0</v>
      </c>
      <c r="BF160" s="249">
        <f>IF(N160="snížená",J160,0)</f>
        <v>0</v>
      </c>
      <c r="BG160" s="249">
        <f>IF(N160="zákl. přenesená",J160,0)</f>
        <v>0</v>
      </c>
      <c r="BH160" s="249">
        <f>IF(N160="sníž. přenesená",J160,0)</f>
        <v>0</v>
      </c>
      <c r="BI160" s="249">
        <f>IF(N160="nulová",J160,0)</f>
        <v>0</v>
      </c>
      <c r="BJ160" s="16" t="s">
        <v>89</v>
      </c>
      <c r="BK160" s="249">
        <f>ROUND(I160*H160,2)</f>
        <v>0</v>
      </c>
      <c r="BL160" s="16" t="s">
        <v>165</v>
      </c>
      <c r="BM160" s="248" t="s">
        <v>231</v>
      </c>
    </row>
    <row r="161" s="13" customFormat="1">
      <c r="A161" s="13"/>
      <c r="B161" s="254"/>
      <c r="C161" s="255"/>
      <c r="D161" s="250" t="s">
        <v>174</v>
      </c>
      <c r="E161" s="256" t="s">
        <v>1</v>
      </c>
      <c r="F161" s="257" t="s">
        <v>232</v>
      </c>
      <c r="G161" s="255"/>
      <c r="H161" s="258">
        <v>45</v>
      </c>
      <c r="I161" s="259"/>
      <c r="J161" s="255"/>
      <c r="K161" s="255"/>
      <c r="L161" s="260"/>
      <c r="M161" s="261"/>
      <c r="N161" s="262"/>
      <c r="O161" s="262"/>
      <c r="P161" s="262"/>
      <c r="Q161" s="262"/>
      <c r="R161" s="262"/>
      <c r="S161" s="262"/>
      <c r="T161" s="263"/>
      <c r="U161" s="13"/>
      <c r="V161" s="13"/>
      <c r="W161" s="13"/>
      <c r="X161" s="13"/>
      <c r="Y161" s="13"/>
      <c r="Z161" s="13"/>
      <c r="AA161" s="13"/>
      <c r="AB161" s="13"/>
      <c r="AC161" s="13"/>
      <c r="AD161" s="13"/>
      <c r="AE161" s="13"/>
      <c r="AT161" s="264" t="s">
        <v>174</v>
      </c>
      <c r="AU161" s="264" t="s">
        <v>21</v>
      </c>
      <c r="AV161" s="13" t="s">
        <v>21</v>
      </c>
      <c r="AW161" s="13" t="s">
        <v>38</v>
      </c>
      <c r="AX161" s="13" t="s">
        <v>89</v>
      </c>
      <c r="AY161" s="264" t="s">
        <v>159</v>
      </c>
    </row>
    <row r="162" s="2" customFormat="1" ht="16.5" customHeight="1">
      <c r="A162" s="38"/>
      <c r="B162" s="39"/>
      <c r="C162" s="236" t="s">
        <v>233</v>
      </c>
      <c r="D162" s="236" t="s">
        <v>161</v>
      </c>
      <c r="E162" s="237" t="s">
        <v>234</v>
      </c>
      <c r="F162" s="238" t="s">
        <v>235</v>
      </c>
      <c r="G162" s="239" t="s">
        <v>230</v>
      </c>
      <c r="H162" s="240">
        <v>105</v>
      </c>
      <c r="I162" s="241"/>
      <c r="J162" s="242">
        <f>ROUND(I162*H162,2)</f>
        <v>0</v>
      </c>
      <c r="K162" s="243"/>
      <c r="L162" s="44"/>
      <c r="M162" s="244" t="s">
        <v>1</v>
      </c>
      <c r="N162" s="245" t="s">
        <v>46</v>
      </c>
      <c r="O162" s="91"/>
      <c r="P162" s="246">
        <f>O162*H162</f>
        <v>0</v>
      </c>
      <c r="Q162" s="246">
        <v>0</v>
      </c>
      <c r="R162" s="246">
        <f>Q162*H162</f>
        <v>0</v>
      </c>
      <c r="S162" s="246">
        <v>0.28999999999999998</v>
      </c>
      <c r="T162" s="247">
        <f>S162*H162</f>
        <v>30.449999999999999</v>
      </c>
      <c r="U162" s="38"/>
      <c r="V162" s="38"/>
      <c r="W162" s="38"/>
      <c r="X162" s="38"/>
      <c r="Y162" s="38"/>
      <c r="Z162" s="38"/>
      <c r="AA162" s="38"/>
      <c r="AB162" s="38"/>
      <c r="AC162" s="38"/>
      <c r="AD162" s="38"/>
      <c r="AE162" s="38"/>
      <c r="AR162" s="248" t="s">
        <v>165</v>
      </c>
      <c r="AT162" s="248" t="s">
        <v>161</v>
      </c>
      <c r="AU162" s="248" t="s">
        <v>21</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236</v>
      </c>
    </row>
    <row r="163" s="2" customFormat="1">
      <c r="A163" s="38"/>
      <c r="B163" s="39"/>
      <c r="C163" s="40"/>
      <c r="D163" s="250" t="s">
        <v>167</v>
      </c>
      <c r="E163" s="40"/>
      <c r="F163" s="251" t="s">
        <v>237</v>
      </c>
      <c r="G163" s="40"/>
      <c r="H163" s="40"/>
      <c r="I163" s="144"/>
      <c r="J163" s="40"/>
      <c r="K163" s="40"/>
      <c r="L163" s="44"/>
      <c r="M163" s="252"/>
      <c r="N163" s="253"/>
      <c r="O163" s="91"/>
      <c r="P163" s="91"/>
      <c r="Q163" s="91"/>
      <c r="R163" s="91"/>
      <c r="S163" s="91"/>
      <c r="T163" s="92"/>
      <c r="U163" s="38"/>
      <c r="V163" s="38"/>
      <c r="W163" s="38"/>
      <c r="X163" s="38"/>
      <c r="Y163" s="38"/>
      <c r="Z163" s="38"/>
      <c r="AA163" s="38"/>
      <c r="AB163" s="38"/>
      <c r="AC163" s="38"/>
      <c r="AD163" s="38"/>
      <c r="AE163" s="38"/>
      <c r="AT163" s="16" t="s">
        <v>167</v>
      </c>
      <c r="AU163" s="16" t="s">
        <v>21</v>
      </c>
    </row>
    <row r="164" s="13" customFormat="1">
      <c r="A164" s="13"/>
      <c r="B164" s="254"/>
      <c r="C164" s="255"/>
      <c r="D164" s="250" t="s">
        <v>174</v>
      </c>
      <c r="E164" s="256" t="s">
        <v>1</v>
      </c>
      <c r="F164" s="257" t="s">
        <v>238</v>
      </c>
      <c r="G164" s="255"/>
      <c r="H164" s="258">
        <v>10</v>
      </c>
      <c r="I164" s="259"/>
      <c r="J164" s="255"/>
      <c r="K164" s="255"/>
      <c r="L164" s="260"/>
      <c r="M164" s="261"/>
      <c r="N164" s="262"/>
      <c r="O164" s="262"/>
      <c r="P164" s="262"/>
      <c r="Q164" s="262"/>
      <c r="R164" s="262"/>
      <c r="S164" s="262"/>
      <c r="T164" s="263"/>
      <c r="U164" s="13"/>
      <c r="V164" s="13"/>
      <c r="W164" s="13"/>
      <c r="X164" s="13"/>
      <c r="Y164" s="13"/>
      <c r="Z164" s="13"/>
      <c r="AA164" s="13"/>
      <c r="AB164" s="13"/>
      <c r="AC164" s="13"/>
      <c r="AD164" s="13"/>
      <c r="AE164" s="13"/>
      <c r="AT164" s="264" t="s">
        <v>174</v>
      </c>
      <c r="AU164" s="264" t="s">
        <v>21</v>
      </c>
      <c r="AV164" s="13" t="s">
        <v>21</v>
      </c>
      <c r="AW164" s="13" t="s">
        <v>38</v>
      </c>
      <c r="AX164" s="13" t="s">
        <v>81</v>
      </c>
      <c r="AY164" s="264" t="s">
        <v>159</v>
      </c>
    </row>
    <row r="165" s="13" customFormat="1">
      <c r="A165" s="13"/>
      <c r="B165" s="254"/>
      <c r="C165" s="255"/>
      <c r="D165" s="250" t="s">
        <v>174</v>
      </c>
      <c r="E165" s="256" t="s">
        <v>1</v>
      </c>
      <c r="F165" s="257" t="s">
        <v>239</v>
      </c>
      <c r="G165" s="255"/>
      <c r="H165" s="258">
        <v>95</v>
      </c>
      <c r="I165" s="259"/>
      <c r="J165" s="255"/>
      <c r="K165" s="255"/>
      <c r="L165" s="260"/>
      <c r="M165" s="261"/>
      <c r="N165" s="262"/>
      <c r="O165" s="262"/>
      <c r="P165" s="262"/>
      <c r="Q165" s="262"/>
      <c r="R165" s="262"/>
      <c r="S165" s="262"/>
      <c r="T165" s="263"/>
      <c r="U165" s="13"/>
      <c r="V165" s="13"/>
      <c r="W165" s="13"/>
      <c r="X165" s="13"/>
      <c r="Y165" s="13"/>
      <c r="Z165" s="13"/>
      <c r="AA165" s="13"/>
      <c r="AB165" s="13"/>
      <c r="AC165" s="13"/>
      <c r="AD165" s="13"/>
      <c r="AE165" s="13"/>
      <c r="AT165" s="264" t="s">
        <v>174</v>
      </c>
      <c r="AU165" s="264" t="s">
        <v>21</v>
      </c>
      <c r="AV165" s="13" t="s">
        <v>21</v>
      </c>
      <c r="AW165" s="13" t="s">
        <v>38</v>
      </c>
      <c r="AX165" s="13" t="s">
        <v>81</v>
      </c>
      <c r="AY165" s="264" t="s">
        <v>159</v>
      </c>
    </row>
    <row r="166" s="14" customFormat="1">
      <c r="A166" s="14"/>
      <c r="B166" s="265"/>
      <c r="C166" s="266"/>
      <c r="D166" s="250" t="s">
        <v>174</v>
      </c>
      <c r="E166" s="267" t="s">
        <v>1</v>
      </c>
      <c r="F166" s="268" t="s">
        <v>197</v>
      </c>
      <c r="G166" s="266"/>
      <c r="H166" s="269">
        <v>105</v>
      </c>
      <c r="I166" s="270"/>
      <c r="J166" s="266"/>
      <c r="K166" s="266"/>
      <c r="L166" s="271"/>
      <c r="M166" s="272"/>
      <c r="N166" s="273"/>
      <c r="O166" s="273"/>
      <c r="P166" s="273"/>
      <c r="Q166" s="273"/>
      <c r="R166" s="273"/>
      <c r="S166" s="273"/>
      <c r="T166" s="274"/>
      <c r="U166" s="14"/>
      <c r="V166" s="14"/>
      <c r="W166" s="14"/>
      <c r="X166" s="14"/>
      <c r="Y166" s="14"/>
      <c r="Z166" s="14"/>
      <c r="AA166" s="14"/>
      <c r="AB166" s="14"/>
      <c r="AC166" s="14"/>
      <c r="AD166" s="14"/>
      <c r="AE166" s="14"/>
      <c r="AT166" s="275" t="s">
        <v>174</v>
      </c>
      <c r="AU166" s="275" t="s">
        <v>21</v>
      </c>
      <c r="AV166" s="14" t="s">
        <v>165</v>
      </c>
      <c r="AW166" s="14" t="s">
        <v>38</v>
      </c>
      <c r="AX166" s="14" t="s">
        <v>89</v>
      </c>
      <c r="AY166" s="275" t="s">
        <v>159</v>
      </c>
    </row>
    <row r="167" s="2" customFormat="1" ht="16.5" customHeight="1">
      <c r="A167" s="38"/>
      <c r="B167" s="39"/>
      <c r="C167" s="236" t="s">
        <v>240</v>
      </c>
      <c r="D167" s="236" t="s">
        <v>161</v>
      </c>
      <c r="E167" s="237" t="s">
        <v>241</v>
      </c>
      <c r="F167" s="238" t="s">
        <v>242</v>
      </c>
      <c r="G167" s="239" t="s">
        <v>206</v>
      </c>
      <c r="H167" s="240">
        <v>134.5</v>
      </c>
      <c r="I167" s="241"/>
      <c r="J167" s="242">
        <f>ROUND(I167*H167,2)</f>
        <v>0</v>
      </c>
      <c r="K167" s="243"/>
      <c r="L167" s="44"/>
      <c r="M167" s="244" t="s">
        <v>1</v>
      </c>
      <c r="N167" s="245" t="s">
        <v>46</v>
      </c>
      <c r="O167" s="91"/>
      <c r="P167" s="246">
        <f>O167*H167</f>
        <v>0</v>
      </c>
      <c r="Q167" s="246">
        <v>0</v>
      </c>
      <c r="R167" s="246">
        <f>Q167*H167</f>
        <v>0</v>
      </c>
      <c r="S167" s="246">
        <v>0</v>
      </c>
      <c r="T167" s="247">
        <f>S167*H167</f>
        <v>0</v>
      </c>
      <c r="U167" s="38"/>
      <c r="V167" s="38"/>
      <c r="W167" s="38"/>
      <c r="X167" s="38"/>
      <c r="Y167" s="38"/>
      <c r="Z167" s="38"/>
      <c r="AA167" s="38"/>
      <c r="AB167" s="38"/>
      <c r="AC167" s="38"/>
      <c r="AD167" s="38"/>
      <c r="AE167" s="38"/>
      <c r="AR167" s="248" t="s">
        <v>165</v>
      </c>
      <c r="AT167" s="248" t="s">
        <v>161</v>
      </c>
      <c r="AU167" s="248" t="s">
        <v>21</v>
      </c>
      <c r="AY167" s="16" t="s">
        <v>159</v>
      </c>
      <c r="BE167" s="249">
        <f>IF(N167="základní",J167,0)</f>
        <v>0</v>
      </c>
      <c r="BF167" s="249">
        <f>IF(N167="snížená",J167,0)</f>
        <v>0</v>
      </c>
      <c r="BG167" s="249">
        <f>IF(N167="zákl. přenesená",J167,0)</f>
        <v>0</v>
      </c>
      <c r="BH167" s="249">
        <f>IF(N167="sníž. přenesená",J167,0)</f>
        <v>0</v>
      </c>
      <c r="BI167" s="249">
        <f>IF(N167="nulová",J167,0)</f>
        <v>0</v>
      </c>
      <c r="BJ167" s="16" t="s">
        <v>89</v>
      </c>
      <c r="BK167" s="249">
        <f>ROUND(I167*H167,2)</f>
        <v>0</v>
      </c>
      <c r="BL167" s="16" t="s">
        <v>165</v>
      </c>
      <c r="BM167" s="248" t="s">
        <v>243</v>
      </c>
    </row>
    <row r="168" s="13" customFormat="1">
      <c r="A168" s="13"/>
      <c r="B168" s="254"/>
      <c r="C168" s="255"/>
      <c r="D168" s="250" t="s">
        <v>174</v>
      </c>
      <c r="E168" s="256" t="s">
        <v>1</v>
      </c>
      <c r="F168" s="257" t="s">
        <v>244</v>
      </c>
      <c r="G168" s="255"/>
      <c r="H168" s="258">
        <v>134.5</v>
      </c>
      <c r="I168" s="259"/>
      <c r="J168" s="255"/>
      <c r="K168" s="255"/>
      <c r="L168" s="260"/>
      <c r="M168" s="261"/>
      <c r="N168" s="262"/>
      <c r="O168" s="262"/>
      <c r="P168" s="262"/>
      <c r="Q168" s="262"/>
      <c r="R168" s="262"/>
      <c r="S168" s="262"/>
      <c r="T168" s="263"/>
      <c r="U168" s="13"/>
      <c r="V168" s="13"/>
      <c r="W168" s="13"/>
      <c r="X168" s="13"/>
      <c r="Y168" s="13"/>
      <c r="Z168" s="13"/>
      <c r="AA168" s="13"/>
      <c r="AB168" s="13"/>
      <c r="AC168" s="13"/>
      <c r="AD168" s="13"/>
      <c r="AE168" s="13"/>
      <c r="AT168" s="264" t="s">
        <v>174</v>
      </c>
      <c r="AU168" s="264" t="s">
        <v>21</v>
      </c>
      <c r="AV168" s="13" t="s">
        <v>21</v>
      </c>
      <c r="AW168" s="13" t="s">
        <v>38</v>
      </c>
      <c r="AX168" s="13" t="s">
        <v>81</v>
      </c>
      <c r="AY168" s="264" t="s">
        <v>159</v>
      </c>
    </row>
    <row r="169" s="14" customFormat="1">
      <c r="A169" s="14"/>
      <c r="B169" s="265"/>
      <c r="C169" s="266"/>
      <c r="D169" s="250" t="s">
        <v>174</v>
      </c>
      <c r="E169" s="267" t="s">
        <v>1</v>
      </c>
      <c r="F169" s="268" t="s">
        <v>197</v>
      </c>
      <c r="G169" s="266"/>
      <c r="H169" s="269">
        <v>134.5</v>
      </c>
      <c r="I169" s="270"/>
      <c r="J169" s="266"/>
      <c r="K169" s="266"/>
      <c r="L169" s="271"/>
      <c r="M169" s="272"/>
      <c r="N169" s="273"/>
      <c r="O169" s="273"/>
      <c r="P169" s="273"/>
      <c r="Q169" s="273"/>
      <c r="R169" s="273"/>
      <c r="S169" s="273"/>
      <c r="T169" s="274"/>
      <c r="U169" s="14"/>
      <c r="V169" s="14"/>
      <c r="W169" s="14"/>
      <c r="X169" s="14"/>
      <c r="Y169" s="14"/>
      <c r="Z169" s="14"/>
      <c r="AA169" s="14"/>
      <c r="AB169" s="14"/>
      <c r="AC169" s="14"/>
      <c r="AD169" s="14"/>
      <c r="AE169" s="14"/>
      <c r="AT169" s="275" t="s">
        <v>174</v>
      </c>
      <c r="AU169" s="275" t="s">
        <v>21</v>
      </c>
      <c r="AV169" s="14" t="s">
        <v>165</v>
      </c>
      <c r="AW169" s="14" t="s">
        <v>38</v>
      </c>
      <c r="AX169" s="14" t="s">
        <v>89</v>
      </c>
      <c r="AY169" s="275" t="s">
        <v>159</v>
      </c>
    </row>
    <row r="170" s="2" customFormat="1" ht="21.75" customHeight="1">
      <c r="A170" s="38"/>
      <c r="B170" s="39"/>
      <c r="C170" s="236" t="s">
        <v>8</v>
      </c>
      <c r="D170" s="236" t="s">
        <v>161</v>
      </c>
      <c r="E170" s="237" t="s">
        <v>245</v>
      </c>
      <c r="F170" s="238" t="s">
        <v>246</v>
      </c>
      <c r="G170" s="239" t="s">
        <v>206</v>
      </c>
      <c r="H170" s="240">
        <v>1125</v>
      </c>
      <c r="I170" s="241"/>
      <c r="J170" s="242">
        <f>ROUND(I170*H170,2)</f>
        <v>0</v>
      </c>
      <c r="K170" s="243"/>
      <c r="L170" s="44"/>
      <c r="M170" s="244" t="s">
        <v>1</v>
      </c>
      <c r="N170" s="245" t="s">
        <v>46</v>
      </c>
      <c r="O170" s="91"/>
      <c r="P170" s="246">
        <f>O170*H170</f>
        <v>0</v>
      </c>
      <c r="Q170" s="246">
        <v>0</v>
      </c>
      <c r="R170" s="246">
        <f>Q170*H170</f>
        <v>0</v>
      </c>
      <c r="S170" s="246">
        <v>0</v>
      </c>
      <c r="T170" s="247">
        <f>S170*H170</f>
        <v>0</v>
      </c>
      <c r="U170" s="38"/>
      <c r="V170" s="38"/>
      <c r="W170" s="38"/>
      <c r="X170" s="38"/>
      <c r="Y170" s="38"/>
      <c r="Z170" s="38"/>
      <c r="AA170" s="38"/>
      <c r="AB170" s="38"/>
      <c r="AC170" s="38"/>
      <c r="AD170" s="38"/>
      <c r="AE170" s="38"/>
      <c r="AR170" s="248" t="s">
        <v>165</v>
      </c>
      <c r="AT170" s="248" t="s">
        <v>161</v>
      </c>
      <c r="AU170" s="248" t="s">
        <v>21</v>
      </c>
      <c r="AY170" s="16" t="s">
        <v>159</v>
      </c>
      <c r="BE170" s="249">
        <f>IF(N170="základní",J170,0)</f>
        <v>0</v>
      </c>
      <c r="BF170" s="249">
        <f>IF(N170="snížená",J170,0)</f>
        <v>0</v>
      </c>
      <c r="BG170" s="249">
        <f>IF(N170="zákl. přenesená",J170,0)</f>
        <v>0</v>
      </c>
      <c r="BH170" s="249">
        <f>IF(N170="sníž. přenesená",J170,0)</f>
        <v>0</v>
      </c>
      <c r="BI170" s="249">
        <f>IF(N170="nulová",J170,0)</f>
        <v>0</v>
      </c>
      <c r="BJ170" s="16" t="s">
        <v>89</v>
      </c>
      <c r="BK170" s="249">
        <f>ROUND(I170*H170,2)</f>
        <v>0</v>
      </c>
      <c r="BL170" s="16" t="s">
        <v>165</v>
      </c>
      <c r="BM170" s="248" t="s">
        <v>247</v>
      </c>
    </row>
    <row r="171" s="13" customFormat="1">
      <c r="A171" s="13"/>
      <c r="B171" s="254"/>
      <c r="C171" s="255"/>
      <c r="D171" s="250" t="s">
        <v>174</v>
      </c>
      <c r="E171" s="256" t="s">
        <v>1</v>
      </c>
      <c r="F171" s="257" t="s">
        <v>248</v>
      </c>
      <c r="G171" s="255"/>
      <c r="H171" s="258">
        <v>869</v>
      </c>
      <c r="I171" s="259"/>
      <c r="J171" s="255"/>
      <c r="K171" s="255"/>
      <c r="L171" s="260"/>
      <c r="M171" s="261"/>
      <c r="N171" s="262"/>
      <c r="O171" s="262"/>
      <c r="P171" s="262"/>
      <c r="Q171" s="262"/>
      <c r="R171" s="262"/>
      <c r="S171" s="262"/>
      <c r="T171" s="263"/>
      <c r="U171" s="13"/>
      <c r="V171" s="13"/>
      <c r="W171" s="13"/>
      <c r="X171" s="13"/>
      <c r="Y171" s="13"/>
      <c r="Z171" s="13"/>
      <c r="AA171" s="13"/>
      <c r="AB171" s="13"/>
      <c r="AC171" s="13"/>
      <c r="AD171" s="13"/>
      <c r="AE171" s="13"/>
      <c r="AT171" s="264" t="s">
        <v>174</v>
      </c>
      <c r="AU171" s="264" t="s">
        <v>21</v>
      </c>
      <c r="AV171" s="13" t="s">
        <v>21</v>
      </c>
      <c r="AW171" s="13" t="s">
        <v>38</v>
      </c>
      <c r="AX171" s="13" t="s">
        <v>81</v>
      </c>
      <c r="AY171" s="264" t="s">
        <v>159</v>
      </c>
    </row>
    <row r="172" s="13" customFormat="1">
      <c r="A172" s="13"/>
      <c r="B172" s="254"/>
      <c r="C172" s="255"/>
      <c r="D172" s="250" t="s">
        <v>174</v>
      </c>
      <c r="E172" s="256" t="s">
        <v>1</v>
      </c>
      <c r="F172" s="257" t="s">
        <v>249</v>
      </c>
      <c r="G172" s="255"/>
      <c r="H172" s="258">
        <v>256</v>
      </c>
      <c r="I172" s="259"/>
      <c r="J172" s="255"/>
      <c r="K172" s="255"/>
      <c r="L172" s="260"/>
      <c r="M172" s="261"/>
      <c r="N172" s="262"/>
      <c r="O172" s="262"/>
      <c r="P172" s="262"/>
      <c r="Q172" s="262"/>
      <c r="R172" s="262"/>
      <c r="S172" s="262"/>
      <c r="T172" s="263"/>
      <c r="U172" s="13"/>
      <c r="V172" s="13"/>
      <c r="W172" s="13"/>
      <c r="X172" s="13"/>
      <c r="Y172" s="13"/>
      <c r="Z172" s="13"/>
      <c r="AA172" s="13"/>
      <c r="AB172" s="13"/>
      <c r="AC172" s="13"/>
      <c r="AD172" s="13"/>
      <c r="AE172" s="13"/>
      <c r="AT172" s="264" t="s">
        <v>174</v>
      </c>
      <c r="AU172" s="264" t="s">
        <v>21</v>
      </c>
      <c r="AV172" s="13" t="s">
        <v>21</v>
      </c>
      <c r="AW172" s="13" t="s">
        <v>38</v>
      </c>
      <c r="AX172" s="13" t="s">
        <v>81</v>
      </c>
      <c r="AY172" s="264" t="s">
        <v>159</v>
      </c>
    </row>
    <row r="173" s="14" customFormat="1">
      <c r="A173" s="14"/>
      <c r="B173" s="265"/>
      <c r="C173" s="266"/>
      <c r="D173" s="250" t="s">
        <v>174</v>
      </c>
      <c r="E173" s="267" t="s">
        <v>1</v>
      </c>
      <c r="F173" s="268" t="s">
        <v>197</v>
      </c>
      <c r="G173" s="266"/>
      <c r="H173" s="269">
        <v>1125</v>
      </c>
      <c r="I173" s="270"/>
      <c r="J173" s="266"/>
      <c r="K173" s="266"/>
      <c r="L173" s="271"/>
      <c r="M173" s="272"/>
      <c r="N173" s="273"/>
      <c r="O173" s="273"/>
      <c r="P173" s="273"/>
      <c r="Q173" s="273"/>
      <c r="R173" s="273"/>
      <c r="S173" s="273"/>
      <c r="T173" s="274"/>
      <c r="U173" s="14"/>
      <c r="V173" s="14"/>
      <c r="W173" s="14"/>
      <c r="X173" s="14"/>
      <c r="Y173" s="14"/>
      <c r="Z173" s="14"/>
      <c r="AA173" s="14"/>
      <c r="AB173" s="14"/>
      <c r="AC173" s="14"/>
      <c r="AD173" s="14"/>
      <c r="AE173" s="14"/>
      <c r="AT173" s="275" t="s">
        <v>174</v>
      </c>
      <c r="AU173" s="275" t="s">
        <v>21</v>
      </c>
      <c r="AV173" s="14" t="s">
        <v>165</v>
      </c>
      <c r="AW173" s="14" t="s">
        <v>38</v>
      </c>
      <c r="AX173" s="14" t="s">
        <v>89</v>
      </c>
      <c r="AY173" s="275" t="s">
        <v>159</v>
      </c>
    </row>
    <row r="174" s="2" customFormat="1" ht="21.75" customHeight="1">
      <c r="A174" s="38"/>
      <c r="B174" s="39"/>
      <c r="C174" s="236" t="s">
        <v>250</v>
      </c>
      <c r="D174" s="236" t="s">
        <v>161</v>
      </c>
      <c r="E174" s="237" t="s">
        <v>251</v>
      </c>
      <c r="F174" s="238" t="s">
        <v>252</v>
      </c>
      <c r="G174" s="239" t="s">
        <v>206</v>
      </c>
      <c r="H174" s="240">
        <v>1125</v>
      </c>
      <c r="I174" s="241"/>
      <c r="J174" s="242">
        <f>ROUND(I174*H174,2)</f>
        <v>0</v>
      </c>
      <c r="K174" s="243"/>
      <c r="L174" s="44"/>
      <c r="M174" s="244" t="s">
        <v>1</v>
      </c>
      <c r="N174" s="245" t="s">
        <v>46</v>
      </c>
      <c r="O174" s="91"/>
      <c r="P174" s="246">
        <f>O174*H174</f>
        <v>0</v>
      </c>
      <c r="Q174" s="246">
        <v>0</v>
      </c>
      <c r="R174" s="246">
        <f>Q174*H174</f>
        <v>0</v>
      </c>
      <c r="S174" s="246">
        <v>0</v>
      </c>
      <c r="T174" s="247">
        <f>S174*H174</f>
        <v>0</v>
      </c>
      <c r="U174" s="38"/>
      <c r="V174" s="38"/>
      <c r="W174" s="38"/>
      <c r="X174" s="38"/>
      <c r="Y174" s="38"/>
      <c r="Z174" s="38"/>
      <c r="AA174" s="38"/>
      <c r="AB174" s="38"/>
      <c r="AC174" s="38"/>
      <c r="AD174" s="38"/>
      <c r="AE174" s="38"/>
      <c r="AR174" s="248" t="s">
        <v>165</v>
      </c>
      <c r="AT174" s="248" t="s">
        <v>161</v>
      </c>
      <c r="AU174" s="248" t="s">
        <v>21</v>
      </c>
      <c r="AY174" s="16" t="s">
        <v>159</v>
      </c>
      <c r="BE174" s="249">
        <f>IF(N174="základní",J174,0)</f>
        <v>0</v>
      </c>
      <c r="BF174" s="249">
        <f>IF(N174="snížená",J174,0)</f>
        <v>0</v>
      </c>
      <c r="BG174" s="249">
        <f>IF(N174="zákl. přenesená",J174,0)</f>
        <v>0</v>
      </c>
      <c r="BH174" s="249">
        <f>IF(N174="sníž. přenesená",J174,0)</f>
        <v>0</v>
      </c>
      <c r="BI174" s="249">
        <f>IF(N174="nulová",J174,0)</f>
        <v>0</v>
      </c>
      <c r="BJ174" s="16" t="s">
        <v>89</v>
      </c>
      <c r="BK174" s="249">
        <f>ROUND(I174*H174,2)</f>
        <v>0</v>
      </c>
      <c r="BL174" s="16" t="s">
        <v>165</v>
      </c>
      <c r="BM174" s="248" t="s">
        <v>253</v>
      </c>
    </row>
    <row r="175" s="2" customFormat="1" ht="21.75" customHeight="1">
      <c r="A175" s="38"/>
      <c r="B175" s="39"/>
      <c r="C175" s="236" t="s">
        <v>254</v>
      </c>
      <c r="D175" s="236" t="s">
        <v>161</v>
      </c>
      <c r="E175" s="237" t="s">
        <v>255</v>
      </c>
      <c r="F175" s="238" t="s">
        <v>256</v>
      </c>
      <c r="G175" s="239" t="s">
        <v>206</v>
      </c>
      <c r="H175" s="240">
        <v>24</v>
      </c>
      <c r="I175" s="241"/>
      <c r="J175" s="242">
        <f>ROUND(I175*H175,2)</f>
        <v>0</v>
      </c>
      <c r="K175" s="243"/>
      <c r="L175" s="44"/>
      <c r="M175" s="244" t="s">
        <v>1</v>
      </c>
      <c r="N175" s="245" t="s">
        <v>46</v>
      </c>
      <c r="O175" s="91"/>
      <c r="P175" s="246">
        <f>O175*H175</f>
        <v>0</v>
      </c>
      <c r="Q175" s="246">
        <v>0</v>
      </c>
      <c r="R175" s="246">
        <f>Q175*H175</f>
        <v>0</v>
      </c>
      <c r="S175" s="246">
        <v>0</v>
      </c>
      <c r="T175" s="247">
        <f>S175*H175</f>
        <v>0</v>
      </c>
      <c r="U175" s="38"/>
      <c r="V175" s="38"/>
      <c r="W175" s="38"/>
      <c r="X175" s="38"/>
      <c r="Y175" s="38"/>
      <c r="Z175" s="38"/>
      <c r="AA175" s="38"/>
      <c r="AB175" s="38"/>
      <c r="AC175" s="38"/>
      <c r="AD175" s="38"/>
      <c r="AE175" s="38"/>
      <c r="AR175" s="248" t="s">
        <v>165</v>
      </c>
      <c r="AT175" s="248" t="s">
        <v>161</v>
      </c>
      <c r="AU175" s="248" t="s">
        <v>21</v>
      </c>
      <c r="AY175" s="16" t="s">
        <v>159</v>
      </c>
      <c r="BE175" s="249">
        <f>IF(N175="základní",J175,0)</f>
        <v>0</v>
      </c>
      <c r="BF175" s="249">
        <f>IF(N175="snížená",J175,0)</f>
        <v>0</v>
      </c>
      <c r="BG175" s="249">
        <f>IF(N175="zákl. přenesená",J175,0)</f>
        <v>0</v>
      </c>
      <c r="BH175" s="249">
        <f>IF(N175="sníž. přenesená",J175,0)</f>
        <v>0</v>
      </c>
      <c r="BI175" s="249">
        <f>IF(N175="nulová",J175,0)</f>
        <v>0</v>
      </c>
      <c r="BJ175" s="16" t="s">
        <v>89</v>
      </c>
      <c r="BK175" s="249">
        <f>ROUND(I175*H175,2)</f>
        <v>0</v>
      </c>
      <c r="BL175" s="16" t="s">
        <v>165</v>
      </c>
      <c r="BM175" s="248" t="s">
        <v>257</v>
      </c>
    </row>
    <row r="176" s="13" customFormat="1">
      <c r="A176" s="13"/>
      <c r="B176" s="254"/>
      <c r="C176" s="255"/>
      <c r="D176" s="250" t="s">
        <v>174</v>
      </c>
      <c r="E176" s="256" t="s">
        <v>1</v>
      </c>
      <c r="F176" s="257" t="s">
        <v>258</v>
      </c>
      <c r="G176" s="255"/>
      <c r="H176" s="258">
        <v>24</v>
      </c>
      <c r="I176" s="259"/>
      <c r="J176" s="255"/>
      <c r="K176" s="255"/>
      <c r="L176" s="260"/>
      <c r="M176" s="261"/>
      <c r="N176" s="262"/>
      <c r="O176" s="262"/>
      <c r="P176" s="262"/>
      <c r="Q176" s="262"/>
      <c r="R176" s="262"/>
      <c r="S176" s="262"/>
      <c r="T176" s="263"/>
      <c r="U176" s="13"/>
      <c r="V176" s="13"/>
      <c r="W176" s="13"/>
      <c r="X176" s="13"/>
      <c r="Y176" s="13"/>
      <c r="Z176" s="13"/>
      <c r="AA176" s="13"/>
      <c r="AB176" s="13"/>
      <c r="AC176" s="13"/>
      <c r="AD176" s="13"/>
      <c r="AE176" s="13"/>
      <c r="AT176" s="264" t="s">
        <v>174</v>
      </c>
      <c r="AU176" s="264" t="s">
        <v>21</v>
      </c>
      <c r="AV176" s="13" t="s">
        <v>21</v>
      </c>
      <c r="AW176" s="13" t="s">
        <v>38</v>
      </c>
      <c r="AX176" s="13" t="s">
        <v>81</v>
      </c>
      <c r="AY176" s="264" t="s">
        <v>159</v>
      </c>
    </row>
    <row r="177" s="14" customFormat="1">
      <c r="A177" s="14"/>
      <c r="B177" s="265"/>
      <c r="C177" s="266"/>
      <c r="D177" s="250" t="s">
        <v>174</v>
      </c>
      <c r="E177" s="267" t="s">
        <v>1</v>
      </c>
      <c r="F177" s="268" t="s">
        <v>197</v>
      </c>
      <c r="G177" s="266"/>
      <c r="H177" s="269">
        <v>24</v>
      </c>
      <c r="I177" s="270"/>
      <c r="J177" s="266"/>
      <c r="K177" s="266"/>
      <c r="L177" s="271"/>
      <c r="M177" s="272"/>
      <c r="N177" s="273"/>
      <c r="O177" s="273"/>
      <c r="P177" s="273"/>
      <c r="Q177" s="273"/>
      <c r="R177" s="273"/>
      <c r="S177" s="273"/>
      <c r="T177" s="274"/>
      <c r="U177" s="14"/>
      <c r="V177" s="14"/>
      <c r="W177" s="14"/>
      <c r="X177" s="14"/>
      <c r="Y177" s="14"/>
      <c r="Z177" s="14"/>
      <c r="AA177" s="14"/>
      <c r="AB177" s="14"/>
      <c r="AC177" s="14"/>
      <c r="AD177" s="14"/>
      <c r="AE177" s="14"/>
      <c r="AT177" s="275" t="s">
        <v>174</v>
      </c>
      <c r="AU177" s="275" t="s">
        <v>21</v>
      </c>
      <c r="AV177" s="14" t="s">
        <v>165</v>
      </c>
      <c r="AW177" s="14" t="s">
        <v>38</v>
      </c>
      <c r="AX177" s="14" t="s">
        <v>89</v>
      </c>
      <c r="AY177" s="275" t="s">
        <v>159</v>
      </c>
    </row>
    <row r="178" s="2" customFormat="1" ht="21.75" customHeight="1">
      <c r="A178" s="38"/>
      <c r="B178" s="39"/>
      <c r="C178" s="236" t="s">
        <v>259</v>
      </c>
      <c r="D178" s="236" t="s">
        <v>161</v>
      </c>
      <c r="E178" s="237" t="s">
        <v>260</v>
      </c>
      <c r="F178" s="238" t="s">
        <v>261</v>
      </c>
      <c r="G178" s="239" t="s">
        <v>206</v>
      </c>
      <c r="H178" s="240">
        <v>24</v>
      </c>
      <c r="I178" s="241"/>
      <c r="J178" s="242">
        <f>ROUND(I178*H178,2)</f>
        <v>0</v>
      </c>
      <c r="K178" s="243"/>
      <c r="L178" s="44"/>
      <c r="M178" s="244" t="s">
        <v>1</v>
      </c>
      <c r="N178" s="245" t="s">
        <v>46</v>
      </c>
      <c r="O178" s="91"/>
      <c r="P178" s="246">
        <f>O178*H178</f>
        <v>0</v>
      </c>
      <c r="Q178" s="246">
        <v>0</v>
      </c>
      <c r="R178" s="246">
        <f>Q178*H178</f>
        <v>0</v>
      </c>
      <c r="S178" s="246">
        <v>0</v>
      </c>
      <c r="T178" s="247">
        <f>S178*H178</f>
        <v>0</v>
      </c>
      <c r="U178" s="38"/>
      <c r="V178" s="38"/>
      <c r="W178" s="38"/>
      <c r="X178" s="38"/>
      <c r="Y178" s="38"/>
      <c r="Z178" s="38"/>
      <c r="AA178" s="38"/>
      <c r="AB178" s="38"/>
      <c r="AC178" s="38"/>
      <c r="AD178" s="38"/>
      <c r="AE178" s="38"/>
      <c r="AR178" s="248" t="s">
        <v>165</v>
      </c>
      <c r="AT178" s="248" t="s">
        <v>161</v>
      </c>
      <c r="AU178" s="248" t="s">
        <v>21</v>
      </c>
      <c r="AY178" s="16" t="s">
        <v>159</v>
      </c>
      <c r="BE178" s="249">
        <f>IF(N178="základní",J178,0)</f>
        <v>0</v>
      </c>
      <c r="BF178" s="249">
        <f>IF(N178="snížená",J178,0)</f>
        <v>0</v>
      </c>
      <c r="BG178" s="249">
        <f>IF(N178="zákl. přenesená",J178,0)</f>
        <v>0</v>
      </c>
      <c r="BH178" s="249">
        <f>IF(N178="sníž. přenesená",J178,0)</f>
        <v>0</v>
      </c>
      <c r="BI178" s="249">
        <f>IF(N178="nulová",J178,0)</f>
        <v>0</v>
      </c>
      <c r="BJ178" s="16" t="s">
        <v>89</v>
      </c>
      <c r="BK178" s="249">
        <f>ROUND(I178*H178,2)</f>
        <v>0</v>
      </c>
      <c r="BL178" s="16" t="s">
        <v>165</v>
      </c>
      <c r="BM178" s="248" t="s">
        <v>262</v>
      </c>
    </row>
    <row r="179" s="2" customFormat="1" ht="21.75" customHeight="1">
      <c r="A179" s="38"/>
      <c r="B179" s="39"/>
      <c r="C179" s="236" t="s">
        <v>263</v>
      </c>
      <c r="D179" s="236" t="s">
        <v>161</v>
      </c>
      <c r="E179" s="237" t="s">
        <v>264</v>
      </c>
      <c r="F179" s="238" t="s">
        <v>265</v>
      </c>
      <c r="G179" s="239" t="s">
        <v>206</v>
      </c>
      <c r="H179" s="240">
        <v>120</v>
      </c>
      <c r="I179" s="241"/>
      <c r="J179" s="242">
        <f>ROUND(I179*H179,2)</f>
        <v>0</v>
      </c>
      <c r="K179" s="243"/>
      <c r="L179" s="44"/>
      <c r="M179" s="244" t="s">
        <v>1</v>
      </c>
      <c r="N179" s="245" t="s">
        <v>46</v>
      </c>
      <c r="O179" s="91"/>
      <c r="P179" s="246">
        <f>O179*H179</f>
        <v>0</v>
      </c>
      <c r="Q179" s="246">
        <v>0</v>
      </c>
      <c r="R179" s="246">
        <f>Q179*H179</f>
        <v>0</v>
      </c>
      <c r="S179" s="246">
        <v>0</v>
      </c>
      <c r="T179" s="247">
        <f>S179*H179</f>
        <v>0</v>
      </c>
      <c r="U179" s="38"/>
      <c r="V179" s="38"/>
      <c r="W179" s="38"/>
      <c r="X179" s="38"/>
      <c r="Y179" s="38"/>
      <c r="Z179" s="38"/>
      <c r="AA179" s="38"/>
      <c r="AB179" s="38"/>
      <c r="AC179" s="38"/>
      <c r="AD179" s="38"/>
      <c r="AE179" s="38"/>
      <c r="AR179" s="248" t="s">
        <v>165</v>
      </c>
      <c r="AT179" s="248" t="s">
        <v>161</v>
      </c>
      <c r="AU179" s="248" t="s">
        <v>21</v>
      </c>
      <c r="AY179" s="16" t="s">
        <v>159</v>
      </c>
      <c r="BE179" s="249">
        <f>IF(N179="základní",J179,0)</f>
        <v>0</v>
      </c>
      <c r="BF179" s="249">
        <f>IF(N179="snížená",J179,0)</f>
        <v>0</v>
      </c>
      <c r="BG179" s="249">
        <f>IF(N179="zákl. přenesená",J179,0)</f>
        <v>0</v>
      </c>
      <c r="BH179" s="249">
        <f>IF(N179="sníž. přenesená",J179,0)</f>
        <v>0</v>
      </c>
      <c r="BI179" s="249">
        <f>IF(N179="nulová",J179,0)</f>
        <v>0</v>
      </c>
      <c r="BJ179" s="16" t="s">
        <v>89</v>
      </c>
      <c r="BK179" s="249">
        <f>ROUND(I179*H179,2)</f>
        <v>0</v>
      </c>
      <c r="BL179" s="16" t="s">
        <v>165</v>
      </c>
      <c r="BM179" s="248" t="s">
        <v>266</v>
      </c>
    </row>
    <row r="180" s="2" customFormat="1" ht="21.75" customHeight="1">
      <c r="A180" s="38"/>
      <c r="B180" s="39"/>
      <c r="C180" s="236" t="s">
        <v>267</v>
      </c>
      <c r="D180" s="236" t="s">
        <v>161</v>
      </c>
      <c r="E180" s="237" t="s">
        <v>268</v>
      </c>
      <c r="F180" s="238" t="s">
        <v>269</v>
      </c>
      <c r="G180" s="239" t="s">
        <v>206</v>
      </c>
      <c r="H180" s="240">
        <v>1283</v>
      </c>
      <c r="I180" s="241"/>
      <c r="J180" s="242">
        <f>ROUND(I180*H180,2)</f>
        <v>0</v>
      </c>
      <c r="K180" s="243"/>
      <c r="L180" s="44"/>
      <c r="M180" s="244" t="s">
        <v>1</v>
      </c>
      <c r="N180" s="245" t="s">
        <v>46</v>
      </c>
      <c r="O180" s="91"/>
      <c r="P180" s="246">
        <f>O180*H180</f>
        <v>0</v>
      </c>
      <c r="Q180" s="246">
        <v>0</v>
      </c>
      <c r="R180" s="246">
        <f>Q180*H180</f>
        <v>0</v>
      </c>
      <c r="S180" s="246">
        <v>0</v>
      </c>
      <c r="T180" s="247">
        <f>S180*H180</f>
        <v>0</v>
      </c>
      <c r="U180" s="38"/>
      <c r="V180" s="38"/>
      <c r="W180" s="38"/>
      <c r="X180" s="38"/>
      <c r="Y180" s="38"/>
      <c r="Z180" s="38"/>
      <c r="AA180" s="38"/>
      <c r="AB180" s="38"/>
      <c r="AC180" s="38"/>
      <c r="AD180" s="38"/>
      <c r="AE180" s="38"/>
      <c r="AR180" s="248" t="s">
        <v>165</v>
      </c>
      <c r="AT180" s="248" t="s">
        <v>161</v>
      </c>
      <c r="AU180" s="248" t="s">
        <v>21</v>
      </c>
      <c r="AY180" s="16" t="s">
        <v>159</v>
      </c>
      <c r="BE180" s="249">
        <f>IF(N180="základní",J180,0)</f>
        <v>0</v>
      </c>
      <c r="BF180" s="249">
        <f>IF(N180="snížená",J180,0)</f>
        <v>0</v>
      </c>
      <c r="BG180" s="249">
        <f>IF(N180="zákl. přenesená",J180,0)</f>
        <v>0</v>
      </c>
      <c r="BH180" s="249">
        <f>IF(N180="sníž. přenesená",J180,0)</f>
        <v>0</v>
      </c>
      <c r="BI180" s="249">
        <f>IF(N180="nulová",J180,0)</f>
        <v>0</v>
      </c>
      <c r="BJ180" s="16" t="s">
        <v>89</v>
      </c>
      <c r="BK180" s="249">
        <f>ROUND(I180*H180,2)</f>
        <v>0</v>
      </c>
      <c r="BL180" s="16" t="s">
        <v>165</v>
      </c>
      <c r="BM180" s="248" t="s">
        <v>270</v>
      </c>
    </row>
    <row r="181" s="13" customFormat="1">
      <c r="A181" s="13"/>
      <c r="B181" s="254"/>
      <c r="C181" s="255"/>
      <c r="D181" s="250" t="s">
        <v>174</v>
      </c>
      <c r="E181" s="256" t="s">
        <v>1</v>
      </c>
      <c r="F181" s="257" t="s">
        <v>271</v>
      </c>
      <c r="G181" s="255"/>
      <c r="H181" s="258">
        <v>1149</v>
      </c>
      <c r="I181" s="259"/>
      <c r="J181" s="255"/>
      <c r="K181" s="255"/>
      <c r="L181" s="260"/>
      <c r="M181" s="261"/>
      <c r="N181" s="262"/>
      <c r="O181" s="262"/>
      <c r="P181" s="262"/>
      <c r="Q181" s="262"/>
      <c r="R181" s="262"/>
      <c r="S181" s="262"/>
      <c r="T181" s="263"/>
      <c r="U181" s="13"/>
      <c r="V181" s="13"/>
      <c r="W181" s="13"/>
      <c r="X181" s="13"/>
      <c r="Y181" s="13"/>
      <c r="Z181" s="13"/>
      <c r="AA181" s="13"/>
      <c r="AB181" s="13"/>
      <c r="AC181" s="13"/>
      <c r="AD181" s="13"/>
      <c r="AE181" s="13"/>
      <c r="AT181" s="264" t="s">
        <v>174</v>
      </c>
      <c r="AU181" s="264" t="s">
        <v>21</v>
      </c>
      <c r="AV181" s="13" t="s">
        <v>21</v>
      </c>
      <c r="AW181" s="13" t="s">
        <v>38</v>
      </c>
      <c r="AX181" s="13" t="s">
        <v>81</v>
      </c>
      <c r="AY181" s="264" t="s">
        <v>159</v>
      </c>
    </row>
    <row r="182" s="13" customFormat="1">
      <c r="A182" s="13"/>
      <c r="B182" s="254"/>
      <c r="C182" s="255"/>
      <c r="D182" s="250" t="s">
        <v>174</v>
      </c>
      <c r="E182" s="256" t="s">
        <v>1</v>
      </c>
      <c r="F182" s="257" t="s">
        <v>272</v>
      </c>
      <c r="G182" s="255"/>
      <c r="H182" s="258">
        <v>134</v>
      </c>
      <c r="I182" s="259"/>
      <c r="J182" s="255"/>
      <c r="K182" s="255"/>
      <c r="L182" s="260"/>
      <c r="M182" s="261"/>
      <c r="N182" s="262"/>
      <c r="O182" s="262"/>
      <c r="P182" s="262"/>
      <c r="Q182" s="262"/>
      <c r="R182" s="262"/>
      <c r="S182" s="262"/>
      <c r="T182" s="263"/>
      <c r="U182" s="13"/>
      <c r="V182" s="13"/>
      <c r="W182" s="13"/>
      <c r="X182" s="13"/>
      <c r="Y182" s="13"/>
      <c r="Z182" s="13"/>
      <c r="AA182" s="13"/>
      <c r="AB182" s="13"/>
      <c r="AC182" s="13"/>
      <c r="AD182" s="13"/>
      <c r="AE182" s="13"/>
      <c r="AT182" s="264" t="s">
        <v>174</v>
      </c>
      <c r="AU182" s="264" t="s">
        <v>21</v>
      </c>
      <c r="AV182" s="13" t="s">
        <v>21</v>
      </c>
      <c r="AW182" s="13" t="s">
        <v>38</v>
      </c>
      <c r="AX182" s="13" t="s">
        <v>81</v>
      </c>
      <c r="AY182" s="264" t="s">
        <v>159</v>
      </c>
    </row>
    <row r="183" s="14" customFormat="1">
      <c r="A183" s="14"/>
      <c r="B183" s="265"/>
      <c r="C183" s="266"/>
      <c r="D183" s="250" t="s">
        <v>174</v>
      </c>
      <c r="E183" s="267" t="s">
        <v>1</v>
      </c>
      <c r="F183" s="268" t="s">
        <v>197</v>
      </c>
      <c r="G183" s="266"/>
      <c r="H183" s="269">
        <v>1283</v>
      </c>
      <c r="I183" s="270"/>
      <c r="J183" s="266"/>
      <c r="K183" s="266"/>
      <c r="L183" s="271"/>
      <c r="M183" s="272"/>
      <c r="N183" s="273"/>
      <c r="O183" s="273"/>
      <c r="P183" s="273"/>
      <c r="Q183" s="273"/>
      <c r="R183" s="273"/>
      <c r="S183" s="273"/>
      <c r="T183" s="274"/>
      <c r="U183" s="14"/>
      <c r="V183" s="14"/>
      <c r="W183" s="14"/>
      <c r="X183" s="14"/>
      <c r="Y183" s="14"/>
      <c r="Z183" s="14"/>
      <c r="AA183" s="14"/>
      <c r="AB183" s="14"/>
      <c r="AC183" s="14"/>
      <c r="AD183" s="14"/>
      <c r="AE183" s="14"/>
      <c r="AT183" s="275" t="s">
        <v>174</v>
      </c>
      <c r="AU183" s="275" t="s">
        <v>21</v>
      </c>
      <c r="AV183" s="14" t="s">
        <v>165</v>
      </c>
      <c r="AW183" s="14" t="s">
        <v>38</v>
      </c>
      <c r="AX183" s="14" t="s">
        <v>89</v>
      </c>
      <c r="AY183" s="275" t="s">
        <v>159</v>
      </c>
    </row>
    <row r="184" s="2" customFormat="1" ht="21.75" customHeight="1">
      <c r="A184" s="38"/>
      <c r="B184" s="39"/>
      <c r="C184" s="236" t="s">
        <v>7</v>
      </c>
      <c r="D184" s="236" t="s">
        <v>161</v>
      </c>
      <c r="E184" s="237" t="s">
        <v>273</v>
      </c>
      <c r="F184" s="238" t="s">
        <v>274</v>
      </c>
      <c r="G184" s="239" t="s">
        <v>206</v>
      </c>
      <c r="H184" s="240">
        <v>25660</v>
      </c>
      <c r="I184" s="241"/>
      <c r="J184" s="242">
        <f>ROUND(I184*H184,2)</f>
        <v>0</v>
      </c>
      <c r="K184" s="243"/>
      <c r="L184" s="44"/>
      <c r="M184" s="244" t="s">
        <v>1</v>
      </c>
      <c r="N184" s="245" t="s">
        <v>46</v>
      </c>
      <c r="O184" s="91"/>
      <c r="P184" s="246">
        <f>O184*H184</f>
        <v>0</v>
      </c>
      <c r="Q184" s="246">
        <v>0</v>
      </c>
      <c r="R184" s="246">
        <f>Q184*H184</f>
        <v>0</v>
      </c>
      <c r="S184" s="246">
        <v>0</v>
      </c>
      <c r="T184" s="247">
        <f>S184*H184</f>
        <v>0</v>
      </c>
      <c r="U184" s="38"/>
      <c r="V184" s="38"/>
      <c r="W184" s="38"/>
      <c r="X184" s="38"/>
      <c r="Y184" s="38"/>
      <c r="Z184" s="38"/>
      <c r="AA184" s="38"/>
      <c r="AB184" s="38"/>
      <c r="AC184" s="38"/>
      <c r="AD184" s="38"/>
      <c r="AE184" s="38"/>
      <c r="AR184" s="248" t="s">
        <v>165</v>
      </c>
      <c r="AT184" s="248" t="s">
        <v>161</v>
      </c>
      <c r="AU184" s="248" t="s">
        <v>21</v>
      </c>
      <c r="AY184" s="16" t="s">
        <v>159</v>
      </c>
      <c r="BE184" s="249">
        <f>IF(N184="základní",J184,0)</f>
        <v>0</v>
      </c>
      <c r="BF184" s="249">
        <f>IF(N184="snížená",J184,0)</f>
        <v>0</v>
      </c>
      <c r="BG184" s="249">
        <f>IF(N184="zákl. přenesená",J184,0)</f>
        <v>0</v>
      </c>
      <c r="BH184" s="249">
        <f>IF(N184="sníž. přenesená",J184,0)</f>
        <v>0</v>
      </c>
      <c r="BI184" s="249">
        <f>IF(N184="nulová",J184,0)</f>
        <v>0</v>
      </c>
      <c r="BJ184" s="16" t="s">
        <v>89</v>
      </c>
      <c r="BK184" s="249">
        <f>ROUND(I184*H184,2)</f>
        <v>0</v>
      </c>
      <c r="BL184" s="16" t="s">
        <v>165</v>
      </c>
      <c r="BM184" s="248" t="s">
        <v>275</v>
      </c>
    </row>
    <row r="185" s="13" customFormat="1">
      <c r="A185" s="13"/>
      <c r="B185" s="254"/>
      <c r="C185" s="255"/>
      <c r="D185" s="250" t="s">
        <v>174</v>
      </c>
      <c r="E185" s="256" t="s">
        <v>1</v>
      </c>
      <c r="F185" s="257" t="s">
        <v>276</v>
      </c>
      <c r="G185" s="255"/>
      <c r="H185" s="258">
        <v>25660</v>
      </c>
      <c r="I185" s="259"/>
      <c r="J185" s="255"/>
      <c r="K185" s="255"/>
      <c r="L185" s="260"/>
      <c r="M185" s="261"/>
      <c r="N185" s="262"/>
      <c r="O185" s="262"/>
      <c r="P185" s="262"/>
      <c r="Q185" s="262"/>
      <c r="R185" s="262"/>
      <c r="S185" s="262"/>
      <c r="T185" s="263"/>
      <c r="U185" s="13"/>
      <c r="V185" s="13"/>
      <c r="W185" s="13"/>
      <c r="X185" s="13"/>
      <c r="Y185" s="13"/>
      <c r="Z185" s="13"/>
      <c r="AA185" s="13"/>
      <c r="AB185" s="13"/>
      <c r="AC185" s="13"/>
      <c r="AD185" s="13"/>
      <c r="AE185" s="13"/>
      <c r="AT185" s="264" t="s">
        <v>174</v>
      </c>
      <c r="AU185" s="264" t="s">
        <v>21</v>
      </c>
      <c r="AV185" s="13" t="s">
        <v>21</v>
      </c>
      <c r="AW185" s="13" t="s">
        <v>38</v>
      </c>
      <c r="AX185" s="13" t="s">
        <v>81</v>
      </c>
      <c r="AY185" s="264" t="s">
        <v>159</v>
      </c>
    </row>
    <row r="186" s="14" customFormat="1">
      <c r="A186" s="14"/>
      <c r="B186" s="265"/>
      <c r="C186" s="266"/>
      <c r="D186" s="250" t="s">
        <v>174</v>
      </c>
      <c r="E186" s="267" t="s">
        <v>1</v>
      </c>
      <c r="F186" s="268" t="s">
        <v>197</v>
      </c>
      <c r="G186" s="266"/>
      <c r="H186" s="269">
        <v>25660</v>
      </c>
      <c r="I186" s="270"/>
      <c r="J186" s="266"/>
      <c r="K186" s="266"/>
      <c r="L186" s="271"/>
      <c r="M186" s="272"/>
      <c r="N186" s="273"/>
      <c r="O186" s="273"/>
      <c r="P186" s="273"/>
      <c r="Q186" s="273"/>
      <c r="R186" s="273"/>
      <c r="S186" s="273"/>
      <c r="T186" s="274"/>
      <c r="U186" s="14"/>
      <c r="V186" s="14"/>
      <c r="W186" s="14"/>
      <c r="X186" s="14"/>
      <c r="Y186" s="14"/>
      <c r="Z186" s="14"/>
      <c r="AA186" s="14"/>
      <c r="AB186" s="14"/>
      <c r="AC186" s="14"/>
      <c r="AD186" s="14"/>
      <c r="AE186" s="14"/>
      <c r="AT186" s="275" t="s">
        <v>174</v>
      </c>
      <c r="AU186" s="275" t="s">
        <v>21</v>
      </c>
      <c r="AV186" s="14" t="s">
        <v>165</v>
      </c>
      <c r="AW186" s="14" t="s">
        <v>38</v>
      </c>
      <c r="AX186" s="14" t="s">
        <v>89</v>
      </c>
      <c r="AY186" s="275" t="s">
        <v>159</v>
      </c>
    </row>
    <row r="187" s="2" customFormat="1" ht="21.75" customHeight="1">
      <c r="A187" s="38"/>
      <c r="B187" s="39"/>
      <c r="C187" s="236" t="s">
        <v>277</v>
      </c>
      <c r="D187" s="236" t="s">
        <v>161</v>
      </c>
      <c r="E187" s="237" t="s">
        <v>278</v>
      </c>
      <c r="F187" s="238" t="s">
        <v>279</v>
      </c>
      <c r="G187" s="239" t="s">
        <v>206</v>
      </c>
      <c r="H187" s="240">
        <v>6.3520000000000003</v>
      </c>
      <c r="I187" s="241"/>
      <c r="J187" s="242">
        <f>ROUND(I187*H187,2)</f>
        <v>0</v>
      </c>
      <c r="K187" s="243"/>
      <c r="L187" s="44"/>
      <c r="M187" s="244" t="s">
        <v>1</v>
      </c>
      <c r="N187" s="245" t="s">
        <v>46</v>
      </c>
      <c r="O187" s="91"/>
      <c r="P187" s="246">
        <f>O187*H187</f>
        <v>0</v>
      </c>
      <c r="Q187" s="246">
        <v>0</v>
      </c>
      <c r="R187" s="246">
        <f>Q187*H187</f>
        <v>0</v>
      </c>
      <c r="S187" s="246">
        <v>0</v>
      </c>
      <c r="T187" s="247">
        <f>S187*H187</f>
        <v>0</v>
      </c>
      <c r="U187" s="38"/>
      <c r="V187" s="38"/>
      <c r="W187" s="38"/>
      <c r="X187" s="38"/>
      <c r="Y187" s="38"/>
      <c r="Z187" s="38"/>
      <c r="AA187" s="38"/>
      <c r="AB187" s="38"/>
      <c r="AC187" s="38"/>
      <c r="AD187" s="38"/>
      <c r="AE187" s="38"/>
      <c r="AR187" s="248" t="s">
        <v>165</v>
      </c>
      <c r="AT187" s="248" t="s">
        <v>161</v>
      </c>
      <c r="AU187" s="248" t="s">
        <v>21</v>
      </c>
      <c r="AY187" s="16" t="s">
        <v>159</v>
      </c>
      <c r="BE187" s="249">
        <f>IF(N187="základní",J187,0)</f>
        <v>0</v>
      </c>
      <c r="BF187" s="249">
        <f>IF(N187="snížená",J187,0)</f>
        <v>0</v>
      </c>
      <c r="BG187" s="249">
        <f>IF(N187="zákl. přenesená",J187,0)</f>
        <v>0</v>
      </c>
      <c r="BH187" s="249">
        <f>IF(N187="sníž. přenesená",J187,0)</f>
        <v>0</v>
      </c>
      <c r="BI187" s="249">
        <f>IF(N187="nulová",J187,0)</f>
        <v>0</v>
      </c>
      <c r="BJ187" s="16" t="s">
        <v>89</v>
      </c>
      <c r="BK187" s="249">
        <f>ROUND(I187*H187,2)</f>
        <v>0</v>
      </c>
      <c r="BL187" s="16" t="s">
        <v>165</v>
      </c>
      <c r="BM187" s="248" t="s">
        <v>280</v>
      </c>
    </row>
    <row r="188" s="13" customFormat="1">
      <c r="A188" s="13"/>
      <c r="B188" s="254"/>
      <c r="C188" s="255"/>
      <c r="D188" s="250" t="s">
        <v>174</v>
      </c>
      <c r="E188" s="256" t="s">
        <v>1</v>
      </c>
      <c r="F188" s="257" t="s">
        <v>281</v>
      </c>
      <c r="G188" s="255"/>
      <c r="H188" s="258">
        <v>2.8799999999999999</v>
      </c>
      <c r="I188" s="259"/>
      <c r="J188" s="255"/>
      <c r="K188" s="255"/>
      <c r="L188" s="260"/>
      <c r="M188" s="261"/>
      <c r="N188" s="262"/>
      <c r="O188" s="262"/>
      <c r="P188" s="262"/>
      <c r="Q188" s="262"/>
      <c r="R188" s="262"/>
      <c r="S188" s="262"/>
      <c r="T188" s="263"/>
      <c r="U188" s="13"/>
      <c r="V188" s="13"/>
      <c r="W188" s="13"/>
      <c r="X188" s="13"/>
      <c r="Y188" s="13"/>
      <c r="Z188" s="13"/>
      <c r="AA188" s="13"/>
      <c r="AB188" s="13"/>
      <c r="AC188" s="13"/>
      <c r="AD188" s="13"/>
      <c r="AE188" s="13"/>
      <c r="AT188" s="264" t="s">
        <v>174</v>
      </c>
      <c r="AU188" s="264" t="s">
        <v>21</v>
      </c>
      <c r="AV188" s="13" t="s">
        <v>21</v>
      </c>
      <c r="AW188" s="13" t="s">
        <v>38</v>
      </c>
      <c r="AX188" s="13" t="s">
        <v>81</v>
      </c>
      <c r="AY188" s="264" t="s">
        <v>159</v>
      </c>
    </row>
    <row r="189" s="13" customFormat="1">
      <c r="A189" s="13"/>
      <c r="B189" s="254"/>
      <c r="C189" s="255"/>
      <c r="D189" s="250" t="s">
        <v>174</v>
      </c>
      <c r="E189" s="256" t="s">
        <v>1</v>
      </c>
      <c r="F189" s="257" t="s">
        <v>282</v>
      </c>
      <c r="G189" s="255"/>
      <c r="H189" s="258">
        <v>3.472</v>
      </c>
      <c r="I189" s="259"/>
      <c r="J189" s="255"/>
      <c r="K189" s="255"/>
      <c r="L189" s="260"/>
      <c r="M189" s="261"/>
      <c r="N189" s="262"/>
      <c r="O189" s="262"/>
      <c r="P189" s="262"/>
      <c r="Q189" s="262"/>
      <c r="R189" s="262"/>
      <c r="S189" s="262"/>
      <c r="T189" s="263"/>
      <c r="U189" s="13"/>
      <c r="V189" s="13"/>
      <c r="W189" s="13"/>
      <c r="X189" s="13"/>
      <c r="Y189" s="13"/>
      <c r="Z189" s="13"/>
      <c r="AA189" s="13"/>
      <c r="AB189" s="13"/>
      <c r="AC189" s="13"/>
      <c r="AD189" s="13"/>
      <c r="AE189" s="13"/>
      <c r="AT189" s="264" t="s">
        <v>174</v>
      </c>
      <c r="AU189" s="264" t="s">
        <v>21</v>
      </c>
      <c r="AV189" s="13" t="s">
        <v>21</v>
      </c>
      <c r="AW189" s="13" t="s">
        <v>38</v>
      </c>
      <c r="AX189" s="13" t="s">
        <v>81</v>
      </c>
      <c r="AY189" s="264" t="s">
        <v>159</v>
      </c>
    </row>
    <row r="190" s="14" customFormat="1">
      <c r="A190" s="14"/>
      <c r="B190" s="265"/>
      <c r="C190" s="266"/>
      <c r="D190" s="250" t="s">
        <v>174</v>
      </c>
      <c r="E190" s="267" t="s">
        <v>1</v>
      </c>
      <c r="F190" s="268" t="s">
        <v>197</v>
      </c>
      <c r="G190" s="266"/>
      <c r="H190" s="269">
        <v>6.3520000000000003</v>
      </c>
      <c r="I190" s="270"/>
      <c r="J190" s="266"/>
      <c r="K190" s="266"/>
      <c r="L190" s="271"/>
      <c r="M190" s="272"/>
      <c r="N190" s="273"/>
      <c r="O190" s="273"/>
      <c r="P190" s="273"/>
      <c r="Q190" s="273"/>
      <c r="R190" s="273"/>
      <c r="S190" s="273"/>
      <c r="T190" s="274"/>
      <c r="U190" s="14"/>
      <c r="V190" s="14"/>
      <c r="W190" s="14"/>
      <c r="X190" s="14"/>
      <c r="Y190" s="14"/>
      <c r="Z190" s="14"/>
      <c r="AA190" s="14"/>
      <c r="AB190" s="14"/>
      <c r="AC190" s="14"/>
      <c r="AD190" s="14"/>
      <c r="AE190" s="14"/>
      <c r="AT190" s="275" t="s">
        <v>174</v>
      </c>
      <c r="AU190" s="275" t="s">
        <v>21</v>
      </c>
      <c r="AV190" s="14" t="s">
        <v>165</v>
      </c>
      <c r="AW190" s="14" t="s">
        <v>38</v>
      </c>
      <c r="AX190" s="14" t="s">
        <v>89</v>
      </c>
      <c r="AY190" s="275" t="s">
        <v>159</v>
      </c>
    </row>
    <row r="191" s="2" customFormat="1" ht="21.75" customHeight="1">
      <c r="A191" s="38"/>
      <c r="B191" s="39"/>
      <c r="C191" s="236" t="s">
        <v>283</v>
      </c>
      <c r="D191" s="236" t="s">
        <v>161</v>
      </c>
      <c r="E191" s="237" t="s">
        <v>284</v>
      </c>
      <c r="F191" s="238" t="s">
        <v>285</v>
      </c>
      <c r="G191" s="239" t="s">
        <v>206</v>
      </c>
      <c r="H191" s="240">
        <v>104</v>
      </c>
      <c r="I191" s="241"/>
      <c r="J191" s="242">
        <f>ROUND(I191*H191,2)</f>
        <v>0</v>
      </c>
      <c r="K191" s="243"/>
      <c r="L191" s="44"/>
      <c r="M191" s="244" t="s">
        <v>1</v>
      </c>
      <c r="N191" s="245" t="s">
        <v>46</v>
      </c>
      <c r="O191" s="91"/>
      <c r="P191" s="246">
        <f>O191*H191</f>
        <v>0</v>
      </c>
      <c r="Q191" s="246">
        <v>0</v>
      </c>
      <c r="R191" s="246">
        <f>Q191*H191</f>
        <v>0</v>
      </c>
      <c r="S191" s="246">
        <v>0</v>
      </c>
      <c r="T191" s="247">
        <f>S191*H191</f>
        <v>0</v>
      </c>
      <c r="U191" s="38"/>
      <c r="V191" s="38"/>
      <c r="W191" s="38"/>
      <c r="X191" s="38"/>
      <c r="Y191" s="38"/>
      <c r="Z191" s="38"/>
      <c r="AA191" s="38"/>
      <c r="AB191" s="38"/>
      <c r="AC191" s="38"/>
      <c r="AD191" s="38"/>
      <c r="AE191" s="38"/>
      <c r="AR191" s="248" t="s">
        <v>165</v>
      </c>
      <c r="AT191" s="248" t="s">
        <v>161</v>
      </c>
      <c r="AU191" s="248" t="s">
        <v>21</v>
      </c>
      <c r="AY191" s="16" t="s">
        <v>159</v>
      </c>
      <c r="BE191" s="249">
        <f>IF(N191="základní",J191,0)</f>
        <v>0</v>
      </c>
      <c r="BF191" s="249">
        <f>IF(N191="snížená",J191,0)</f>
        <v>0</v>
      </c>
      <c r="BG191" s="249">
        <f>IF(N191="zákl. přenesená",J191,0)</f>
        <v>0</v>
      </c>
      <c r="BH191" s="249">
        <f>IF(N191="sníž. přenesená",J191,0)</f>
        <v>0</v>
      </c>
      <c r="BI191" s="249">
        <f>IF(N191="nulová",J191,0)</f>
        <v>0</v>
      </c>
      <c r="BJ191" s="16" t="s">
        <v>89</v>
      </c>
      <c r="BK191" s="249">
        <f>ROUND(I191*H191,2)</f>
        <v>0</v>
      </c>
      <c r="BL191" s="16" t="s">
        <v>165</v>
      </c>
      <c r="BM191" s="248" t="s">
        <v>286</v>
      </c>
    </row>
    <row r="192" s="13" customFormat="1">
      <c r="A192" s="13"/>
      <c r="B192" s="254"/>
      <c r="C192" s="255"/>
      <c r="D192" s="250" t="s">
        <v>174</v>
      </c>
      <c r="E192" s="256" t="s">
        <v>1</v>
      </c>
      <c r="F192" s="257" t="s">
        <v>287</v>
      </c>
      <c r="G192" s="255"/>
      <c r="H192" s="258">
        <v>104</v>
      </c>
      <c r="I192" s="259"/>
      <c r="J192" s="255"/>
      <c r="K192" s="255"/>
      <c r="L192" s="260"/>
      <c r="M192" s="261"/>
      <c r="N192" s="262"/>
      <c r="O192" s="262"/>
      <c r="P192" s="262"/>
      <c r="Q192" s="262"/>
      <c r="R192" s="262"/>
      <c r="S192" s="262"/>
      <c r="T192" s="263"/>
      <c r="U192" s="13"/>
      <c r="V192" s="13"/>
      <c r="W192" s="13"/>
      <c r="X192" s="13"/>
      <c r="Y192" s="13"/>
      <c r="Z192" s="13"/>
      <c r="AA192" s="13"/>
      <c r="AB192" s="13"/>
      <c r="AC192" s="13"/>
      <c r="AD192" s="13"/>
      <c r="AE192" s="13"/>
      <c r="AT192" s="264" t="s">
        <v>174</v>
      </c>
      <c r="AU192" s="264" t="s">
        <v>21</v>
      </c>
      <c r="AV192" s="13" t="s">
        <v>21</v>
      </c>
      <c r="AW192" s="13" t="s">
        <v>38</v>
      </c>
      <c r="AX192" s="13" t="s">
        <v>81</v>
      </c>
      <c r="AY192" s="264" t="s">
        <v>159</v>
      </c>
    </row>
    <row r="193" s="14" customFormat="1">
      <c r="A193" s="14"/>
      <c r="B193" s="265"/>
      <c r="C193" s="266"/>
      <c r="D193" s="250" t="s">
        <v>174</v>
      </c>
      <c r="E193" s="267" t="s">
        <v>1</v>
      </c>
      <c r="F193" s="268" t="s">
        <v>197</v>
      </c>
      <c r="G193" s="266"/>
      <c r="H193" s="269">
        <v>104</v>
      </c>
      <c r="I193" s="270"/>
      <c r="J193" s="266"/>
      <c r="K193" s="266"/>
      <c r="L193" s="271"/>
      <c r="M193" s="272"/>
      <c r="N193" s="273"/>
      <c r="O193" s="273"/>
      <c r="P193" s="273"/>
      <c r="Q193" s="273"/>
      <c r="R193" s="273"/>
      <c r="S193" s="273"/>
      <c r="T193" s="274"/>
      <c r="U193" s="14"/>
      <c r="V193" s="14"/>
      <c r="W193" s="14"/>
      <c r="X193" s="14"/>
      <c r="Y193" s="14"/>
      <c r="Z193" s="14"/>
      <c r="AA193" s="14"/>
      <c r="AB193" s="14"/>
      <c r="AC193" s="14"/>
      <c r="AD193" s="14"/>
      <c r="AE193" s="14"/>
      <c r="AT193" s="275" t="s">
        <v>174</v>
      </c>
      <c r="AU193" s="275" t="s">
        <v>21</v>
      </c>
      <c r="AV193" s="14" t="s">
        <v>165</v>
      </c>
      <c r="AW193" s="14" t="s">
        <v>38</v>
      </c>
      <c r="AX193" s="14" t="s">
        <v>89</v>
      </c>
      <c r="AY193" s="275" t="s">
        <v>159</v>
      </c>
    </row>
    <row r="194" s="2" customFormat="1" ht="16.5" customHeight="1">
      <c r="A194" s="38"/>
      <c r="B194" s="39"/>
      <c r="C194" s="276" t="s">
        <v>288</v>
      </c>
      <c r="D194" s="276" t="s">
        <v>289</v>
      </c>
      <c r="E194" s="277" t="s">
        <v>290</v>
      </c>
      <c r="F194" s="278" t="s">
        <v>291</v>
      </c>
      <c r="G194" s="279" t="s">
        <v>171</v>
      </c>
      <c r="H194" s="280">
        <v>218.40000000000001</v>
      </c>
      <c r="I194" s="281"/>
      <c r="J194" s="282">
        <f>ROUND(I194*H194,2)</f>
        <v>0</v>
      </c>
      <c r="K194" s="283"/>
      <c r="L194" s="284"/>
      <c r="M194" s="285" t="s">
        <v>1</v>
      </c>
      <c r="N194" s="286" t="s">
        <v>46</v>
      </c>
      <c r="O194" s="91"/>
      <c r="P194" s="246">
        <f>O194*H194</f>
        <v>0</v>
      </c>
      <c r="Q194" s="246">
        <v>1</v>
      </c>
      <c r="R194" s="246">
        <f>Q194*H194</f>
        <v>218.40000000000001</v>
      </c>
      <c r="S194" s="246">
        <v>0</v>
      </c>
      <c r="T194" s="247">
        <f>S194*H194</f>
        <v>0</v>
      </c>
      <c r="U194" s="38"/>
      <c r="V194" s="38"/>
      <c r="W194" s="38"/>
      <c r="X194" s="38"/>
      <c r="Y194" s="38"/>
      <c r="Z194" s="38"/>
      <c r="AA194" s="38"/>
      <c r="AB194" s="38"/>
      <c r="AC194" s="38"/>
      <c r="AD194" s="38"/>
      <c r="AE194" s="38"/>
      <c r="AR194" s="248" t="s">
        <v>203</v>
      </c>
      <c r="AT194" s="248" t="s">
        <v>289</v>
      </c>
      <c r="AU194" s="248" t="s">
        <v>21</v>
      </c>
      <c r="AY194" s="16" t="s">
        <v>159</v>
      </c>
      <c r="BE194" s="249">
        <f>IF(N194="základní",J194,0)</f>
        <v>0</v>
      </c>
      <c r="BF194" s="249">
        <f>IF(N194="snížená",J194,0)</f>
        <v>0</v>
      </c>
      <c r="BG194" s="249">
        <f>IF(N194="zákl. přenesená",J194,0)</f>
        <v>0</v>
      </c>
      <c r="BH194" s="249">
        <f>IF(N194="sníž. přenesená",J194,0)</f>
        <v>0</v>
      </c>
      <c r="BI194" s="249">
        <f>IF(N194="nulová",J194,0)</f>
        <v>0</v>
      </c>
      <c r="BJ194" s="16" t="s">
        <v>89</v>
      </c>
      <c r="BK194" s="249">
        <f>ROUND(I194*H194,2)</f>
        <v>0</v>
      </c>
      <c r="BL194" s="16" t="s">
        <v>165</v>
      </c>
      <c r="BM194" s="248" t="s">
        <v>292</v>
      </c>
    </row>
    <row r="195" s="2" customFormat="1">
      <c r="A195" s="38"/>
      <c r="B195" s="39"/>
      <c r="C195" s="40"/>
      <c r="D195" s="250" t="s">
        <v>167</v>
      </c>
      <c r="E195" s="40"/>
      <c r="F195" s="251" t="s">
        <v>293</v>
      </c>
      <c r="G195" s="40"/>
      <c r="H195" s="40"/>
      <c r="I195" s="144"/>
      <c r="J195" s="40"/>
      <c r="K195" s="40"/>
      <c r="L195" s="44"/>
      <c r="M195" s="252"/>
      <c r="N195" s="253"/>
      <c r="O195" s="91"/>
      <c r="P195" s="91"/>
      <c r="Q195" s="91"/>
      <c r="R195" s="91"/>
      <c r="S195" s="91"/>
      <c r="T195" s="92"/>
      <c r="U195" s="38"/>
      <c r="V195" s="38"/>
      <c r="W195" s="38"/>
      <c r="X195" s="38"/>
      <c r="Y195" s="38"/>
      <c r="Z195" s="38"/>
      <c r="AA195" s="38"/>
      <c r="AB195" s="38"/>
      <c r="AC195" s="38"/>
      <c r="AD195" s="38"/>
      <c r="AE195" s="38"/>
      <c r="AT195" s="16" t="s">
        <v>167</v>
      </c>
      <c r="AU195" s="16" t="s">
        <v>21</v>
      </c>
    </row>
    <row r="196" s="13" customFormat="1">
      <c r="A196" s="13"/>
      <c r="B196" s="254"/>
      <c r="C196" s="255"/>
      <c r="D196" s="250" t="s">
        <v>174</v>
      </c>
      <c r="E196" s="256" t="s">
        <v>1</v>
      </c>
      <c r="F196" s="257" t="s">
        <v>294</v>
      </c>
      <c r="G196" s="255"/>
      <c r="H196" s="258">
        <v>218.40000000000001</v>
      </c>
      <c r="I196" s="259"/>
      <c r="J196" s="255"/>
      <c r="K196" s="255"/>
      <c r="L196" s="260"/>
      <c r="M196" s="261"/>
      <c r="N196" s="262"/>
      <c r="O196" s="262"/>
      <c r="P196" s="262"/>
      <c r="Q196" s="262"/>
      <c r="R196" s="262"/>
      <c r="S196" s="262"/>
      <c r="T196" s="263"/>
      <c r="U196" s="13"/>
      <c r="V196" s="13"/>
      <c r="W196" s="13"/>
      <c r="X196" s="13"/>
      <c r="Y196" s="13"/>
      <c r="Z196" s="13"/>
      <c r="AA196" s="13"/>
      <c r="AB196" s="13"/>
      <c r="AC196" s="13"/>
      <c r="AD196" s="13"/>
      <c r="AE196" s="13"/>
      <c r="AT196" s="264" t="s">
        <v>174</v>
      </c>
      <c r="AU196" s="264" t="s">
        <v>21</v>
      </c>
      <c r="AV196" s="13" t="s">
        <v>21</v>
      </c>
      <c r="AW196" s="13" t="s">
        <v>38</v>
      </c>
      <c r="AX196" s="13" t="s">
        <v>81</v>
      </c>
      <c r="AY196" s="264" t="s">
        <v>159</v>
      </c>
    </row>
    <row r="197" s="14" customFormat="1">
      <c r="A197" s="14"/>
      <c r="B197" s="265"/>
      <c r="C197" s="266"/>
      <c r="D197" s="250" t="s">
        <v>174</v>
      </c>
      <c r="E197" s="267" t="s">
        <v>1</v>
      </c>
      <c r="F197" s="268" t="s">
        <v>197</v>
      </c>
      <c r="G197" s="266"/>
      <c r="H197" s="269">
        <v>218.40000000000001</v>
      </c>
      <c r="I197" s="270"/>
      <c r="J197" s="266"/>
      <c r="K197" s="266"/>
      <c r="L197" s="271"/>
      <c r="M197" s="272"/>
      <c r="N197" s="273"/>
      <c r="O197" s="273"/>
      <c r="P197" s="273"/>
      <c r="Q197" s="273"/>
      <c r="R197" s="273"/>
      <c r="S197" s="273"/>
      <c r="T197" s="274"/>
      <c r="U197" s="14"/>
      <c r="V197" s="14"/>
      <c r="W197" s="14"/>
      <c r="X197" s="14"/>
      <c r="Y197" s="14"/>
      <c r="Z197" s="14"/>
      <c r="AA197" s="14"/>
      <c r="AB197" s="14"/>
      <c r="AC197" s="14"/>
      <c r="AD197" s="14"/>
      <c r="AE197" s="14"/>
      <c r="AT197" s="275" t="s">
        <v>174</v>
      </c>
      <c r="AU197" s="275" t="s">
        <v>21</v>
      </c>
      <c r="AV197" s="14" t="s">
        <v>165</v>
      </c>
      <c r="AW197" s="14" t="s">
        <v>38</v>
      </c>
      <c r="AX197" s="14" t="s">
        <v>89</v>
      </c>
      <c r="AY197" s="275" t="s">
        <v>159</v>
      </c>
    </row>
    <row r="198" s="2" customFormat="1" ht="21.75" customHeight="1">
      <c r="A198" s="38"/>
      <c r="B198" s="39"/>
      <c r="C198" s="236" t="s">
        <v>295</v>
      </c>
      <c r="D198" s="236" t="s">
        <v>161</v>
      </c>
      <c r="E198" s="237" t="s">
        <v>296</v>
      </c>
      <c r="F198" s="238" t="s">
        <v>297</v>
      </c>
      <c r="G198" s="239" t="s">
        <v>164</v>
      </c>
      <c r="H198" s="240">
        <v>100</v>
      </c>
      <c r="I198" s="241"/>
      <c r="J198" s="242">
        <f>ROUND(I198*H198,2)</f>
        <v>0</v>
      </c>
      <c r="K198" s="243"/>
      <c r="L198" s="44"/>
      <c r="M198" s="244" t="s">
        <v>1</v>
      </c>
      <c r="N198" s="245" t="s">
        <v>46</v>
      </c>
      <c r="O198" s="91"/>
      <c r="P198" s="246">
        <f>O198*H198</f>
        <v>0</v>
      </c>
      <c r="Q198" s="246">
        <v>0</v>
      </c>
      <c r="R198" s="246">
        <f>Q198*H198</f>
        <v>0</v>
      </c>
      <c r="S198" s="246">
        <v>0</v>
      </c>
      <c r="T198" s="247">
        <f>S198*H198</f>
        <v>0</v>
      </c>
      <c r="U198" s="38"/>
      <c r="V198" s="38"/>
      <c r="W198" s="38"/>
      <c r="X198" s="38"/>
      <c r="Y198" s="38"/>
      <c r="Z198" s="38"/>
      <c r="AA198" s="38"/>
      <c r="AB198" s="38"/>
      <c r="AC198" s="38"/>
      <c r="AD198" s="38"/>
      <c r="AE198" s="38"/>
      <c r="AR198" s="248" t="s">
        <v>165</v>
      </c>
      <c r="AT198" s="248" t="s">
        <v>161</v>
      </c>
      <c r="AU198" s="248" t="s">
        <v>21</v>
      </c>
      <c r="AY198" s="16" t="s">
        <v>159</v>
      </c>
      <c r="BE198" s="249">
        <f>IF(N198="základní",J198,0)</f>
        <v>0</v>
      </c>
      <c r="BF198" s="249">
        <f>IF(N198="snížená",J198,0)</f>
        <v>0</v>
      </c>
      <c r="BG198" s="249">
        <f>IF(N198="zákl. přenesená",J198,0)</f>
        <v>0</v>
      </c>
      <c r="BH198" s="249">
        <f>IF(N198="sníž. přenesená",J198,0)</f>
        <v>0</v>
      </c>
      <c r="BI198" s="249">
        <f>IF(N198="nulová",J198,0)</f>
        <v>0</v>
      </c>
      <c r="BJ198" s="16" t="s">
        <v>89</v>
      </c>
      <c r="BK198" s="249">
        <f>ROUND(I198*H198,2)</f>
        <v>0</v>
      </c>
      <c r="BL198" s="16" t="s">
        <v>165</v>
      </c>
      <c r="BM198" s="248" t="s">
        <v>298</v>
      </c>
    </row>
    <row r="199" s="2" customFormat="1" ht="21.75" customHeight="1">
      <c r="A199" s="38"/>
      <c r="B199" s="39"/>
      <c r="C199" s="236" t="s">
        <v>299</v>
      </c>
      <c r="D199" s="236" t="s">
        <v>161</v>
      </c>
      <c r="E199" s="237" t="s">
        <v>300</v>
      </c>
      <c r="F199" s="238" t="s">
        <v>301</v>
      </c>
      <c r="G199" s="239" t="s">
        <v>164</v>
      </c>
      <c r="H199" s="240">
        <v>410</v>
      </c>
      <c r="I199" s="241"/>
      <c r="J199" s="242">
        <f>ROUND(I199*H199,2)</f>
        <v>0</v>
      </c>
      <c r="K199" s="243"/>
      <c r="L199" s="44"/>
      <c r="M199" s="244" t="s">
        <v>1</v>
      </c>
      <c r="N199" s="245" t="s">
        <v>46</v>
      </c>
      <c r="O199" s="91"/>
      <c r="P199" s="246">
        <f>O199*H199</f>
        <v>0</v>
      </c>
      <c r="Q199" s="246">
        <v>0</v>
      </c>
      <c r="R199" s="246">
        <f>Q199*H199</f>
        <v>0</v>
      </c>
      <c r="S199" s="246">
        <v>0</v>
      </c>
      <c r="T199" s="247">
        <f>S199*H199</f>
        <v>0</v>
      </c>
      <c r="U199" s="38"/>
      <c r="V199" s="38"/>
      <c r="W199" s="38"/>
      <c r="X199" s="38"/>
      <c r="Y199" s="38"/>
      <c r="Z199" s="38"/>
      <c r="AA199" s="38"/>
      <c r="AB199" s="38"/>
      <c r="AC199" s="38"/>
      <c r="AD199" s="38"/>
      <c r="AE199" s="38"/>
      <c r="AR199" s="248" t="s">
        <v>165</v>
      </c>
      <c r="AT199" s="248" t="s">
        <v>161</v>
      </c>
      <c r="AU199" s="248" t="s">
        <v>21</v>
      </c>
      <c r="AY199" s="16" t="s">
        <v>159</v>
      </c>
      <c r="BE199" s="249">
        <f>IF(N199="základní",J199,0)</f>
        <v>0</v>
      </c>
      <c r="BF199" s="249">
        <f>IF(N199="snížená",J199,0)</f>
        <v>0</v>
      </c>
      <c r="BG199" s="249">
        <f>IF(N199="zákl. přenesená",J199,0)</f>
        <v>0</v>
      </c>
      <c r="BH199" s="249">
        <f>IF(N199="sníž. přenesená",J199,0)</f>
        <v>0</v>
      </c>
      <c r="BI199" s="249">
        <f>IF(N199="nulová",J199,0)</f>
        <v>0</v>
      </c>
      <c r="BJ199" s="16" t="s">
        <v>89</v>
      </c>
      <c r="BK199" s="249">
        <f>ROUND(I199*H199,2)</f>
        <v>0</v>
      </c>
      <c r="BL199" s="16" t="s">
        <v>165</v>
      </c>
      <c r="BM199" s="248" t="s">
        <v>302</v>
      </c>
    </row>
    <row r="200" s="2" customFormat="1" ht="21.75" customHeight="1">
      <c r="A200" s="38"/>
      <c r="B200" s="39"/>
      <c r="C200" s="236" t="s">
        <v>303</v>
      </c>
      <c r="D200" s="236" t="s">
        <v>161</v>
      </c>
      <c r="E200" s="237" t="s">
        <v>304</v>
      </c>
      <c r="F200" s="238" t="s">
        <v>305</v>
      </c>
      <c r="G200" s="239" t="s">
        <v>164</v>
      </c>
      <c r="H200" s="240">
        <v>410</v>
      </c>
      <c r="I200" s="241"/>
      <c r="J200" s="242">
        <f>ROUND(I200*H200,2)</f>
        <v>0</v>
      </c>
      <c r="K200" s="243"/>
      <c r="L200" s="44"/>
      <c r="M200" s="244" t="s">
        <v>1</v>
      </c>
      <c r="N200" s="245" t="s">
        <v>46</v>
      </c>
      <c r="O200" s="91"/>
      <c r="P200" s="246">
        <f>O200*H200</f>
        <v>0</v>
      </c>
      <c r="Q200" s="246">
        <v>0</v>
      </c>
      <c r="R200" s="246">
        <f>Q200*H200</f>
        <v>0</v>
      </c>
      <c r="S200" s="246">
        <v>0</v>
      </c>
      <c r="T200" s="247">
        <f>S200*H200</f>
        <v>0</v>
      </c>
      <c r="U200" s="38"/>
      <c r="V200" s="38"/>
      <c r="W200" s="38"/>
      <c r="X200" s="38"/>
      <c r="Y200" s="38"/>
      <c r="Z200" s="38"/>
      <c r="AA200" s="38"/>
      <c r="AB200" s="38"/>
      <c r="AC200" s="38"/>
      <c r="AD200" s="38"/>
      <c r="AE200" s="38"/>
      <c r="AR200" s="248" t="s">
        <v>165</v>
      </c>
      <c r="AT200" s="248" t="s">
        <v>161</v>
      </c>
      <c r="AU200" s="248" t="s">
        <v>21</v>
      </c>
      <c r="AY200" s="16" t="s">
        <v>159</v>
      </c>
      <c r="BE200" s="249">
        <f>IF(N200="základní",J200,0)</f>
        <v>0</v>
      </c>
      <c r="BF200" s="249">
        <f>IF(N200="snížená",J200,0)</f>
        <v>0</v>
      </c>
      <c r="BG200" s="249">
        <f>IF(N200="zákl. přenesená",J200,0)</f>
        <v>0</v>
      </c>
      <c r="BH200" s="249">
        <f>IF(N200="sníž. přenesená",J200,0)</f>
        <v>0</v>
      </c>
      <c r="BI200" s="249">
        <f>IF(N200="nulová",J200,0)</f>
        <v>0</v>
      </c>
      <c r="BJ200" s="16" t="s">
        <v>89</v>
      </c>
      <c r="BK200" s="249">
        <f>ROUND(I200*H200,2)</f>
        <v>0</v>
      </c>
      <c r="BL200" s="16" t="s">
        <v>165</v>
      </c>
      <c r="BM200" s="248" t="s">
        <v>306</v>
      </c>
    </row>
    <row r="201" s="2" customFormat="1" ht="21.75" customHeight="1">
      <c r="A201" s="38"/>
      <c r="B201" s="39"/>
      <c r="C201" s="236" t="s">
        <v>307</v>
      </c>
      <c r="D201" s="236" t="s">
        <v>161</v>
      </c>
      <c r="E201" s="237" t="s">
        <v>308</v>
      </c>
      <c r="F201" s="238" t="s">
        <v>309</v>
      </c>
      <c r="G201" s="239" t="s">
        <v>164</v>
      </c>
      <c r="H201" s="240">
        <v>100</v>
      </c>
      <c r="I201" s="241"/>
      <c r="J201" s="242">
        <f>ROUND(I201*H201,2)</f>
        <v>0</v>
      </c>
      <c r="K201" s="243"/>
      <c r="L201" s="44"/>
      <c r="M201" s="244" t="s">
        <v>1</v>
      </c>
      <c r="N201" s="245" t="s">
        <v>46</v>
      </c>
      <c r="O201" s="91"/>
      <c r="P201" s="246">
        <f>O201*H201</f>
        <v>0</v>
      </c>
      <c r="Q201" s="246">
        <v>0</v>
      </c>
      <c r="R201" s="246">
        <f>Q201*H201</f>
        <v>0</v>
      </c>
      <c r="S201" s="246">
        <v>0</v>
      </c>
      <c r="T201" s="247">
        <f>S201*H201</f>
        <v>0</v>
      </c>
      <c r="U201" s="38"/>
      <c r="V201" s="38"/>
      <c r="W201" s="38"/>
      <c r="X201" s="38"/>
      <c r="Y201" s="38"/>
      <c r="Z201" s="38"/>
      <c r="AA201" s="38"/>
      <c r="AB201" s="38"/>
      <c r="AC201" s="38"/>
      <c r="AD201" s="38"/>
      <c r="AE201" s="38"/>
      <c r="AR201" s="248" t="s">
        <v>165</v>
      </c>
      <c r="AT201" s="248" t="s">
        <v>161</v>
      </c>
      <c r="AU201" s="248" t="s">
        <v>21</v>
      </c>
      <c r="AY201" s="16" t="s">
        <v>159</v>
      </c>
      <c r="BE201" s="249">
        <f>IF(N201="základní",J201,0)</f>
        <v>0</v>
      </c>
      <c r="BF201" s="249">
        <f>IF(N201="snížená",J201,0)</f>
        <v>0</v>
      </c>
      <c r="BG201" s="249">
        <f>IF(N201="zákl. přenesená",J201,0)</f>
        <v>0</v>
      </c>
      <c r="BH201" s="249">
        <f>IF(N201="sníž. přenesená",J201,0)</f>
        <v>0</v>
      </c>
      <c r="BI201" s="249">
        <f>IF(N201="nulová",J201,0)</f>
        <v>0</v>
      </c>
      <c r="BJ201" s="16" t="s">
        <v>89</v>
      </c>
      <c r="BK201" s="249">
        <f>ROUND(I201*H201,2)</f>
        <v>0</v>
      </c>
      <c r="BL201" s="16" t="s">
        <v>165</v>
      </c>
      <c r="BM201" s="248" t="s">
        <v>310</v>
      </c>
    </row>
    <row r="202" s="2" customFormat="1" ht="16.5" customHeight="1">
      <c r="A202" s="38"/>
      <c r="B202" s="39"/>
      <c r="C202" s="276" t="s">
        <v>311</v>
      </c>
      <c r="D202" s="276" t="s">
        <v>289</v>
      </c>
      <c r="E202" s="277" t="s">
        <v>312</v>
      </c>
      <c r="F202" s="278" t="s">
        <v>313</v>
      </c>
      <c r="G202" s="279" t="s">
        <v>314</v>
      </c>
      <c r="H202" s="280">
        <v>15.300000000000001</v>
      </c>
      <c r="I202" s="281"/>
      <c r="J202" s="282">
        <f>ROUND(I202*H202,2)</f>
        <v>0</v>
      </c>
      <c r="K202" s="283"/>
      <c r="L202" s="284"/>
      <c r="M202" s="285" t="s">
        <v>1</v>
      </c>
      <c r="N202" s="286" t="s">
        <v>46</v>
      </c>
      <c r="O202" s="91"/>
      <c r="P202" s="246">
        <f>O202*H202</f>
        <v>0</v>
      </c>
      <c r="Q202" s="246">
        <v>0.001</v>
      </c>
      <c r="R202" s="246">
        <f>Q202*H202</f>
        <v>0.015300000000000001</v>
      </c>
      <c r="S202" s="246">
        <v>0</v>
      </c>
      <c r="T202" s="247">
        <f>S202*H202</f>
        <v>0</v>
      </c>
      <c r="U202" s="38"/>
      <c r="V202" s="38"/>
      <c r="W202" s="38"/>
      <c r="X202" s="38"/>
      <c r="Y202" s="38"/>
      <c r="Z202" s="38"/>
      <c r="AA202" s="38"/>
      <c r="AB202" s="38"/>
      <c r="AC202" s="38"/>
      <c r="AD202" s="38"/>
      <c r="AE202" s="38"/>
      <c r="AR202" s="248" t="s">
        <v>203</v>
      </c>
      <c r="AT202" s="248" t="s">
        <v>289</v>
      </c>
      <c r="AU202" s="248" t="s">
        <v>21</v>
      </c>
      <c r="AY202" s="16" t="s">
        <v>159</v>
      </c>
      <c r="BE202" s="249">
        <f>IF(N202="základní",J202,0)</f>
        <v>0</v>
      </c>
      <c r="BF202" s="249">
        <f>IF(N202="snížená",J202,0)</f>
        <v>0</v>
      </c>
      <c r="BG202" s="249">
        <f>IF(N202="zákl. přenesená",J202,0)</f>
        <v>0</v>
      </c>
      <c r="BH202" s="249">
        <f>IF(N202="sníž. přenesená",J202,0)</f>
        <v>0</v>
      </c>
      <c r="BI202" s="249">
        <f>IF(N202="nulová",J202,0)</f>
        <v>0</v>
      </c>
      <c r="BJ202" s="16" t="s">
        <v>89</v>
      </c>
      <c r="BK202" s="249">
        <f>ROUND(I202*H202,2)</f>
        <v>0</v>
      </c>
      <c r="BL202" s="16" t="s">
        <v>165</v>
      </c>
      <c r="BM202" s="248" t="s">
        <v>315</v>
      </c>
    </row>
    <row r="203" s="2" customFormat="1">
      <c r="A203" s="38"/>
      <c r="B203" s="39"/>
      <c r="C203" s="40"/>
      <c r="D203" s="250" t="s">
        <v>167</v>
      </c>
      <c r="E203" s="40"/>
      <c r="F203" s="251" t="s">
        <v>316</v>
      </c>
      <c r="G203" s="40"/>
      <c r="H203" s="40"/>
      <c r="I203" s="144"/>
      <c r="J203" s="40"/>
      <c r="K203" s="40"/>
      <c r="L203" s="44"/>
      <c r="M203" s="252"/>
      <c r="N203" s="253"/>
      <c r="O203" s="91"/>
      <c r="P203" s="91"/>
      <c r="Q203" s="91"/>
      <c r="R203" s="91"/>
      <c r="S203" s="91"/>
      <c r="T203" s="92"/>
      <c r="U203" s="38"/>
      <c r="V203" s="38"/>
      <c r="W203" s="38"/>
      <c r="X203" s="38"/>
      <c r="Y203" s="38"/>
      <c r="Z203" s="38"/>
      <c r="AA203" s="38"/>
      <c r="AB203" s="38"/>
      <c r="AC203" s="38"/>
      <c r="AD203" s="38"/>
      <c r="AE203" s="38"/>
      <c r="AT203" s="16" t="s">
        <v>167</v>
      </c>
      <c r="AU203" s="16" t="s">
        <v>21</v>
      </c>
    </row>
    <row r="204" s="13" customFormat="1">
      <c r="A204" s="13"/>
      <c r="B204" s="254"/>
      <c r="C204" s="255"/>
      <c r="D204" s="250" t="s">
        <v>174</v>
      </c>
      <c r="E204" s="256" t="s">
        <v>1</v>
      </c>
      <c r="F204" s="257" t="s">
        <v>317</v>
      </c>
      <c r="G204" s="255"/>
      <c r="H204" s="258">
        <v>15.300000000000001</v>
      </c>
      <c r="I204" s="259"/>
      <c r="J204" s="255"/>
      <c r="K204" s="255"/>
      <c r="L204" s="260"/>
      <c r="M204" s="261"/>
      <c r="N204" s="262"/>
      <c r="O204" s="262"/>
      <c r="P204" s="262"/>
      <c r="Q204" s="262"/>
      <c r="R204" s="262"/>
      <c r="S204" s="262"/>
      <c r="T204" s="263"/>
      <c r="U204" s="13"/>
      <c r="V204" s="13"/>
      <c r="W204" s="13"/>
      <c r="X204" s="13"/>
      <c r="Y204" s="13"/>
      <c r="Z204" s="13"/>
      <c r="AA204" s="13"/>
      <c r="AB204" s="13"/>
      <c r="AC204" s="13"/>
      <c r="AD204" s="13"/>
      <c r="AE204" s="13"/>
      <c r="AT204" s="264" t="s">
        <v>174</v>
      </c>
      <c r="AU204" s="264" t="s">
        <v>21</v>
      </c>
      <c r="AV204" s="13" t="s">
        <v>21</v>
      </c>
      <c r="AW204" s="13" t="s">
        <v>38</v>
      </c>
      <c r="AX204" s="13" t="s">
        <v>81</v>
      </c>
      <c r="AY204" s="264" t="s">
        <v>159</v>
      </c>
    </row>
    <row r="205" s="14" customFormat="1">
      <c r="A205" s="14"/>
      <c r="B205" s="265"/>
      <c r="C205" s="266"/>
      <c r="D205" s="250" t="s">
        <v>174</v>
      </c>
      <c r="E205" s="267" t="s">
        <v>1</v>
      </c>
      <c r="F205" s="268" t="s">
        <v>197</v>
      </c>
      <c r="G205" s="266"/>
      <c r="H205" s="269">
        <v>15.300000000000001</v>
      </c>
      <c r="I205" s="270"/>
      <c r="J205" s="266"/>
      <c r="K205" s="266"/>
      <c r="L205" s="271"/>
      <c r="M205" s="272"/>
      <c r="N205" s="273"/>
      <c r="O205" s="273"/>
      <c r="P205" s="273"/>
      <c r="Q205" s="273"/>
      <c r="R205" s="273"/>
      <c r="S205" s="273"/>
      <c r="T205" s="274"/>
      <c r="U205" s="14"/>
      <c r="V205" s="14"/>
      <c r="W205" s="14"/>
      <c r="X205" s="14"/>
      <c r="Y205" s="14"/>
      <c r="Z205" s="14"/>
      <c r="AA205" s="14"/>
      <c r="AB205" s="14"/>
      <c r="AC205" s="14"/>
      <c r="AD205" s="14"/>
      <c r="AE205" s="14"/>
      <c r="AT205" s="275" t="s">
        <v>174</v>
      </c>
      <c r="AU205" s="275" t="s">
        <v>21</v>
      </c>
      <c r="AV205" s="14" t="s">
        <v>165</v>
      </c>
      <c r="AW205" s="14" t="s">
        <v>38</v>
      </c>
      <c r="AX205" s="14" t="s">
        <v>89</v>
      </c>
      <c r="AY205" s="275" t="s">
        <v>159</v>
      </c>
    </row>
    <row r="206" s="2" customFormat="1" ht="16.5" customHeight="1">
      <c r="A206" s="38"/>
      <c r="B206" s="39"/>
      <c r="C206" s="236" t="s">
        <v>318</v>
      </c>
      <c r="D206" s="236" t="s">
        <v>161</v>
      </c>
      <c r="E206" s="237" t="s">
        <v>319</v>
      </c>
      <c r="F206" s="238" t="s">
        <v>320</v>
      </c>
      <c r="G206" s="239" t="s">
        <v>164</v>
      </c>
      <c r="H206" s="240">
        <v>1800</v>
      </c>
      <c r="I206" s="241"/>
      <c r="J206" s="242">
        <f>ROUND(I206*H206,2)</f>
        <v>0</v>
      </c>
      <c r="K206" s="243"/>
      <c r="L206" s="44"/>
      <c r="M206" s="244" t="s">
        <v>1</v>
      </c>
      <c r="N206" s="245" t="s">
        <v>46</v>
      </c>
      <c r="O206" s="91"/>
      <c r="P206" s="246">
        <f>O206*H206</f>
        <v>0</v>
      </c>
      <c r="Q206" s="246">
        <v>0</v>
      </c>
      <c r="R206" s="246">
        <f>Q206*H206</f>
        <v>0</v>
      </c>
      <c r="S206" s="246">
        <v>0</v>
      </c>
      <c r="T206" s="247">
        <f>S206*H206</f>
        <v>0</v>
      </c>
      <c r="U206" s="38"/>
      <c r="V206" s="38"/>
      <c r="W206" s="38"/>
      <c r="X206" s="38"/>
      <c r="Y206" s="38"/>
      <c r="Z206" s="38"/>
      <c r="AA206" s="38"/>
      <c r="AB206" s="38"/>
      <c r="AC206" s="38"/>
      <c r="AD206" s="38"/>
      <c r="AE206" s="38"/>
      <c r="AR206" s="248" t="s">
        <v>165</v>
      </c>
      <c r="AT206" s="248" t="s">
        <v>161</v>
      </c>
      <c r="AU206" s="248" t="s">
        <v>21</v>
      </c>
      <c r="AY206" s="16" t="s">
        <v>159</v>
      </c>
      <c r="BE206" s="249">
        <f>IF(N206="základní",J206,0)</f>
        <v>0</v>
      </c>
      <c r="BF206" s="249">
        <f>IF(N206="snížená",J206,0)</f>
        <v>0</v>
      </c>
      <c r="BG206" s="249">
        <f>IF(N206="zákl. přenesená",J206,0)</f>
        <v>0</v>
      </c>
      <c r="BH206" s="249">
        <f>IF(N206="sníž. přenesená",J206,0)</f>
        <v>0</v>
      </c>
      <c r="BI206" s="249">
        <f>IF(N206="nulová",J206,0)</f>
        <v>0</v>
      </c>
      <c r="BJ206" s="16" t="s">
        <v>89</v>
      </c>
      <c r="BK206" s="249">
        <f>ROUND(I206*H206,2)</f>
        <v>0</v>
      </c>
      <c r="BL206" s="16" t="s">
        <v>165</v>
      </c>
      <c r="BM206" s="248" t="s">
        <v>321</v>
      </c>
    </row>
    <row r="207" s="13" customFormat="1">
      <c r="A207" s="13"/>
      <c r="B207" s="254"/>
      <c r="C207" s="255"/>
      <c r="D207" s="250" t="s">
        <v>174</v>
      </c>
      <c r="E207" s="256" t="s">
        <v>1</v>
      </c>
      <c r="F207" s="257" t="s">
        <v>322</v>
      </c>
      <c r="G207" s="255"/>
      <c r="H207" s="258">
        <v>1800</v>
      </c>
      <c r="I207" s="259"/>
      <c r="J207" s="255"/>
      <c r="K207" s="255"/>
      <c r="L207" s="260"/>
      <c r="M207" s="261"/>
      <c r="N207" s="262"/>
      <c r="O207" s="262"/>
      <c r="P207" s="262"/>
      <c r="Q207" s="262"/>
      <c r="R207" s="262"/>
      <c r="S207" s="262"/>
      <c r="T207" s="263"/>
      <c r="U207" s="13"/>
      <c r="V207" s="13"/>
      <c r="W207" s="13"/>
      <c r="X207" s="13"/>
      <c r="Y207" s="13"/>
      <c r="Z207" s="13"/>
      <c r="AA207" s="13"/>
      <c r="AB207" s="13"/>
      <c r="AC207" s="13"/>
      <c r="AD207" s="13"/>
      <c r="AE207" s="13"/>
      <c r="AT207" s="264" t="s">
        <v>174</v>
      </c>
      <c r="AU207" s="264" t="s">
        <v>21</v>
      </c>
      <c r="AV207" s="13" t="s">
        <v>21</v>
      </c>
      <c r="AW207" s="13" t="s">
        <v>38</v>
      </c>
      <c r="AX207" s="13" t="s">
        <v>89</v>
      </c>
      <c r="AY207" s="264" t="s">
        <v>159</v>
      </c>
    </row>
    <row r="208" s="12" customFormat="1" ht="22.8" customHeight="1">
      <c r="A208" s="12"/>
      <c r="B208" s="220"/>
      <c r="C208" s="221"/>
      <c r="D208" s="222" t="s">
        <v>80</v>
      </c>
      <c r="E208" s="234" t="s">
        <v>21</v>
      </c>
      <c r="F208" s="234" t="s">
        <v>323</v>
      </c>
      <c r="G208" s="221"/>
      <c r="H208" s="221"/>
      <c r="I208" s="224"/>
      <c r="J208" s="235">
        <f>BK208</f>
        <v>0</v>
      </c>
      <c r="K208" s="221"/>
      <c r="L208" s="226"/>
      <c r="M208" s="227"/>
      <c r="N208" s="228"/>
      <c r="O208" s="228"/>
      <c r="P208" s="229">
        <f>SUM(P209:P218)</f>
        <v>0</v>
      </c>
      <c r="Q208" s="228"/>
      <c r="R208" s="229">
        <f>SUM(R209:R218)</f>
        <v>34.123050000000006</v>
      </c>
      <c r="S208" s="228"/>
      <c r="T208" s="230">
        <f>SUM(T209:T218)</f>
        <v>0</v>
      </c>
      <c r="U208" s="12"/>
      <c r="V208" s="12"/>
      <c r="W208" s="12"/>
      <c r="X208" s="12"/>
      <c r="Y208" s="12"/>
      <c r="Z208" s="12"/>
      <c r="AA208" s="12"/>
      <c r="AB208" s="12"/>
      <c r="AC208" s="12"/>
      <c r="AD208" s="12"/>
      <c r="AE208" s="12"/>
      <c r="AR208" s="231" t="s">
        <v>89</v>
      </c>
      <c r="AT208" s="232" t="s">
        <v>80</v>
      </c>
      <c r="AU208" s="232" t="s">
        <v>89</v>
      </c>
      <c r="AY208" s="231" t="s">
        <v>159</v>
      </c>
      <c r="BK208" s="233">
        <f>SUM(BK209:BK218)</f>
        <v>0</v>
      </c>
    </row>
    <row r="209" s="2" customFormat="1" ht="21.75" customHeight="1">
      <c r="A209" s="38"/>
      <c r="B209" s="39"/>
      <c r="C209" s="236" t="s">
        <v>324</v>
      </c>
      <c r="D209" s="236" t="s">
        <v>161</v>
      </c>
      <c r="E209" s="237" t="s">
        <v>325</v>
      </c>
      <c r="F209" s="238" t="s">
        <v>326</v>
      </c>
      <c r="G209" s="239" t="s">
        <v>230</v>
      </c>
      <c r="H209" s="240">
        <v>150</v>
      </c>
      <c r="I209" s="241"/>
      <c r="J209" s="242">
        <f>ROUND(I209*H209,2)</f>
        <v>0</v>
      </c>
      <c r="K209" s="243"/>
      <c r="L209" s="44"/>
      <c r="M209" s="244" t="s">
        <v>1</v>
      </c>
      <c r="N209" s="245" t="s">
        <v>46</v>
      </c>
      <c r="O209" s="91"/>
      <c r="P209" s="246">
        <f>O209*H209</f>
        <v>0</v>
      </c>
      <c r="Q209" s="246">
        <v>0.22656999999999999</v>
      </c>
      <c r="R209" s="246">
        <f>Q209*H209</f>
        <v>33.985500000000002</v>
      </c>
      <c r="S209" s="246">
        <v>0</v>
      </c>
      <c r="T209" s="247">
        <f>S209*H209</f>
        <v>0</v>
      </c>
      <c r="U209" s="38"/>
      <c r="V209" s="38"/>
      <c r="W209" s="38"/>
      <c r="X209" s="38"/>
      <c r="Y209" s="38"/>
      <c r="Z209" s="38"/>
      <c r="AA209" s="38"/>
      <c r="AB209" s="38"/>
      <c r="AC209" s="38"/>
      <c r="AD209" s="38"/>
      <c r="AE209" s="38"/>
      <c r="AR209" s="248" t="s">
        <v>165</v>
      </c>
      <c r="AT209" s="248" t="s">
        <v>161</v>
      </c>
      <c r="AU209" s="248" t="s">
        <v>21</v>
      </c>
      <c r="AY209" s="16" t="s">
        <v>159</v>
      </c>
      <c r="BE209" s="249">
        <f>IF(N209="základní",J209,0)</f>
        <v>0</v>
      </c>
      <c r="BF209" s="249">
        <f>IF(N209="snížená",J209,0)</f>
        <v>0</v>
      </c>
      <c r="BG209" s="249">
        <f>IF(N209="zákl. přenesená",J209,0)</f>
        <v>0</v>
      </c>
      <c r="BH209" s="249">
        <f>IF(N209="sníž. přenesená",J209,0)</f>
        <v>0</v>
      </c>
      <c r="BI209" s="249">
        <f>IF(N209="nulová",J209,0)</f>
        <v>0</v>
      </c>
      <c r="BJ209" s="16" t="s">
        <v>89</v>
      </c>
      <c r="BK209" s="249">
        <f>ROUND(I209*H209,2)</f>
        <v>0</v>
      </c>
      <c r="BL209" s="16" t="s">
        <v>165</v>
      </c>
      <c r="BM209" s="248" t="s">
        <v>327</v>
      </c>
    </row>
    <row r="210" s="2" customFormat="1">
      <c r="A210" s="38"/>
      <c r="B210" s="39"/>
      <c r="C210" s="40"/>
      <c r="D210" s="250" t="s">
        <v>167</v>
      </c>
      <c r="E210" s="40"/>
      <c r="F210" s="251" t="s">
        <v>328</v>
      </c>
      <c r="G210" s="40"/>
      <c r="H210" s="40"/>
      <c r="I210" s="144"/>
      <c r="J210" s="40"/>
      <c r="K210" s="40"/>
      <c r="L210" s="44"/>
      <c r="M210" s="252"/>
      <c r="N210" s="253"/>
      <c r="O210" s="91"/>
      <c r="P210" s="91"/>
      <c r="Q210" s="91"/>
      <c r="R210" s="91"/>
      <c r="S210" s="91"/>
      <c r="T210" s="92"/>
      <c r="U210" s="38"/>
      <c r="V210" s="38"/>
      <c r="W210" s="38"/>
      <c r="X210" s="38"/>
      <c r="Y210" s="38"/>
      <c r="Z210" s="38"/>
      <c r="AA210" s="38"/>
      <c r="AB210" s="38"/>
      <c r="AC210" s="38"/>
      <c r="AD210" s="38"/>
      <c r="AE210" s="38"/>
      <c r="AT210" s="16" t="s">
        <v>167</v>
      </c>
      <c r="AU210" s="16" t="s">
        <v>21</v>
      </c>
    </row>
    <row r="211" s="13" customFormat="1">
      <c r="A211" s="13"/>
      <c r="B211" s="254"/>
      <c r="C211" s="255"/>
      <c r="D211" s="250" t="s">
        <v>174</v>
      </c>
      <c r="E211" s="256" t="s">
        <v>1</v>
      </c>
      <c r="F211" s="257" t="s">
        <v>329</v>
      </c>
      <c r="G211" s="255"/>
      <c r="H211" s="258">
        <v>150</v>
      </c>
      <c r="I211" s="259"/>
      <c r="J211" s="255"/>
      <c r="K211" s="255"/>
      <c r="L211" s="260"/>
      <c r="M211" s="261"/>
      <c r="N211" s="262"/>
      <c r="O211" s="262"/>
      <c r="P211" s="262"/>
      <c r="Q211" s="262"/>
      <c r="R211" s="262"/>
      <c r="S211" s="262"/>
      <c r="T211" s="263"/>
      <c r="U211" s="13"/>
      <c r="V211" s="13"/>
      <c r="W211" s="13"/>
      <c r="X211" s="13"/>
      <c r="Y211" s="13"/>
      <c r="Z211" s="13"/>
      <c r="AA211" s="13"/>
      <c r="AB211" s="13"/>
      <c r="AC211" s="13"/>
      <c r="AD211" s="13"/>
      <c r="AE211" s="13"/>
      <c r="AT211" s="264" t="s">
        <v>174</v>
      </c>
      <c r="AU211" s="264" t="s">
        <v>21</v>
      </c>
      <c r="AV211" s="13" t="s">
        <v>21</v>
      </c>
      <c r="AW211" s="13" t="s">
        <v>38</v>
      </c>
      <c r="AX211" s="13" t="s">
        <v>89</v>
      </c>
      <c r="AY211" s="264" t="s">
        <v>159</v>
      </c>
    </row>
    <row r="212" s="2" customFormat="1" ht="21.75" customHeight="1">
      <c r="A212" s="38"/>
      <c r="B212" s="39"/>
      <c r="C212" s="236" t="s">
        <v>330</v>
      </c>
      <c r="D212" s="236" t="s">
        <v>161</v>
      </c>
      <c r="E212" s="237" t="s">
        <v>331</v>
      </c>
      <c r="F212" s="238" t="s">
        <v>332</v>
      </c>
      <c r="G212" s="239" t="s">
        <v>164</v>
      </c>
      <c r="H212" s="240">
        <v>210</v>
      </c>
      <c r="I212" s="241"/>
      <c r="J212" s="242">
        <f>ROUND(I212*H212,2)</f>
        <v>0</v>
      </c>
      <c r="K212" s="243"/>
      <c r="L212" s="44"/>
      <c r="M212" s="244" t="s">
        <v>1</v>
      </c>
      <c r="N212" s="245" t="s">
        <v>46</v>
      </c>
      <c r="O212" s="91"/>
      <c r="P212" s="246">
        <f>O212*H212</f>
        <v>0</v>
      </c>
      <c r="Q212" s="246">
        <v>0.00031</v>
      </c>
      <c r="R212" s="246">
        <f>Q212*H212</f>
        <v>0.065100000000000005</v>
      </c>
      <c r="S212" s="246">
        <v>0</v>
      </c>
      <c r="T212" s="247">
        <f>S212*H212</f>
        <v>0</v>
      </c>
      <c r="U212" s="38"/>
      <c r="V212" s="38"/>
      <c r="W212" s="38"/>
      <c r="X212" s="38"/>
      <c r="Y212" s="38"/>
      <c r="Z212" s="38"/>
      <c r="AA212" s="38"/>
      <c r="AB212" s="38"/>
      <c r="AC212" s="38"/>
      <c r="AD212" s="38"/>
      <c r="AE212" s="38"/>
      <c r="AR212" s="248" t="s">
        <v>165</v>
      </c>
      <c r="AT212" s="248" t="s">
        <v>161</v>
      </c>
      <c r="AU212" s="248" t="s">
        <v>21</v>
      </c>
      <c r="AY212" s="16" t="s">
        <v>159</v>
      </c>
      <c r="BE212" s="249">
        <f>IF(N212="základní",J212,0)</f>
        <v>0</v>
      </c>
      <c r="BF212" s="249">
        <f>IF(N212="snížená",J212,0)</f>
        <v>0</v>
      </c>
      <c r="BG212" s="249">
        <f>IF(N212="zákl. přenesená",J212,0)</f>
        <v>0</v>
      </c>
      <c r="BH212" s="249">
        <f>IF(N212="sníž. přenesená",J212,0)</f>
        <v>0</v>
      </c>
      <c r="BI212" s="249">
        <f>IF(N212="nulová",J212,0)</f>
        <v>0</v>
      </c>
      <c r="BJ212" s="16" t="s">
        <v>89</v>
      </c>
      <c r="BK212" s="249">
        <f>ROUND(I212*H212,2)</f>
        <v>0</v>
      </c>
      <c r="BL212" s="16" t="s">
        <v>165</v>
      </c>
      <c r="BM212" s="248" t="s">
        <v>333</v>
      </c>
    </row>
    <row r="213" s="13" customFormat="1">
      <c r="A213" s="13"/>
      <c r="B213" s="254"/>
      <c r="C213" s="255"/>
      <c r="D213" s="250" t="s">
        <v>174</v>
      </c>
      <c r="E213" s="256" t="s">
        <v>1</v>
      </c>
      <c r="F213" s="257" t="s">
        <v>334</v>
      </c>
      <c r="G213" s="255"/>
      <c r="H213" s="258">
        <v>210</v>
      </c>
      <c r="I213" s="259"/>
      <c r="J213" s="255"/>
      <c r="K213" s="255"/>
      <c r="L213" s="260"/>
      <c r="M213" s="261"/>
      <c r="N213" s="262"/>
      <c r="O213" s="262"/>
      <c r="P213" s="262"/>
      <c r="Q213" s="262"/>
      <c r="R213" s="262"/>
      <c r="S213" s="262"/>
      <c r="T213" s="263"/>
      <c r="U213" s="13"/>
      <c r="V213" s="13"/>
      <c r="W213" s="13"/>
      <c r="X213" s="13"/>
      <c r="Y213" s="13"/>
      <c r="Z213" s="13"/>
      <c r="AA213" s="13"/>
      <c r="AB213" s="13"/>
      <c r="AC213" s="13"/>
      <c r="AD213" s="13"/>
      <c r="AE213" s="13"/>
      <c r="AT213" s="264" t="s">
        <v>174</v>
      </c>
      <c r="AU213" s="264" t="s">
        <v>21</v>
      </c>
      <c r="AV213" s="13" t="s">
        <v>21</v>
      </c>
      <c r="AW213" s="13" t="s">
        <v>38</v>
      </c>
      <c r="AX213" s="13" t="s">
        <v>81</v>
      </c>
      <c r="AY213" s="264" t="s">
        <v>159</v>
      </c>
    </row>
    <row r="214" s="14" customFormat="1">
      <c r="A214" s="14"/>
      <c r="B214" s="265"/>
      <c r="C214" s="266"/>
      <c r="D214" s="250" t="s">
        <v>174</v>
      </c>
      <c r="E214" s="267" t="s">
        <v>1</v>
      </c>
      <c r="F214" s="268" t="s">
        <v>197</v>
      </c>
      <c r="G214" s="266"/>
      <c r="H214" s="269">
        <v>210</v>
      </c>
      <c r="I214" s="270"/>
      <c r="J214" s="266"/>
      <c r="K214" s="266"/>
      <c r="L214" s="271"/>
      <c r="M214" s="272"/>
      <c r="N214" s="273"/>
      <c r="O214" s="273"/>
      <c r="P214" s="273"/>
      <c r="Q214" s="273"/>
      <c r="R214" s="273"/>
      <c r="S214" s="273"/>
      <c r="T214" s="274"/>
      <c r="U214" s="14"/>
      <c r="V214" s="14"/>
      <c r="W214" s="14"/>
      <c r="X214" s="14"/>
      <c r="Y214" s="14"/>
      <c r="Z214" s="14"/>
      <c r="AA214" s="14"/>
      <c r="AB214" s="14"/>
      <c r="AC214" s="14"/>
      <c r="AD214" s="14"/>
      <c r="AE214" s="14"/>
      <c r="AT214" s="275" t="s">
        <v>174</v>
      </c>
      <c r="AU214" s="275" t="s">
        <v>21</v>
      </c>
      <c r="AV214" s="14" t="s">
        <v>165</v>
      </c>
      <c r="AW214" s="14" t="s">
        <v>38</v>
      </c>
      <c r="AX214" s="14" t="s">
        <v>89</v>
      </c>
      <c r="AY214" s="275" t="s">
        <v>159</v>
      </c>
    </row>
    <row r="215" s="2" customFormat="1" ht="16.5" customHeight="1">
      <c r="A215" s="38"/>
      <c r="B215" s="39"/>
      <c r="C215" s="276" t="s">
        <v>335</v>
      </c>
      <c r="D215" s="276" t="s">
        <v>289</v>
      </c>
      <c r="E215" s="277" t="s">
        <v>336</v>
      </c>
      <c r="F215" s="278" t="s">
        <v>337</v>
      </c>
      <c r="G215" s="279" t="s">
        <v>164</v>
      </c>
      <c r="H215" s="280">
        <v>241.5</v>
      </c>
      <c r="I215" s="281"/>
      <c r="J215" s="282">
        <f>ROUND(I215*H215,2)</f>
        <v>0</v>
      </c>
      <c r="K215" s="283"/>
      <c r="L215" s="284"/>
      <c r="M215" s="285" t="s">
        <v>1</v>
      </c>
      <c r="N215" s="286" t="s">
        <v>46</v>
      </c>
      <c r="O215" s="91"/>
      <c r="P215" s="246">
        <f>O215*H215</f>
        <v>0</v>
      </c>
      <c r="Q215" s="246">
        <v>0.00029999999999999997</v>
      </c>
      <c r="R215" s="246">
        <f>Q215*H215</f>
        <v>0.072450000000000001</v>
      </c>
      <c r="S215" s="246">
        <v>0</v>
      </c>
      <c r="T215" s="247">
        <f>S215*H215</f>
        <v>0</v>
      </c>
      <c r="U215" s="38"/>
      <c r="V215" s="38"/>
      <c r="W215" s="38"/>
      <c r="X215" s="38"/>
      <c r="Y215" s="38"/>
      <c r="Z215" s="38"/>
      <c r="AA215" s="38"/>
      <c r="AB215" s="38"/>
      <c r="AC215" s="38"/>
      <c r="AD215" s="38"/>
      <c r="AE215" s="38"/>
      <c r="AR215" s="248" t="s">
        <v>203</v>
      </c>
      <c r="AT215" s="248" t="s">
        <v>289</v>
      </c>
      <c r="AU215" s="248" t="s">
        <v>21</v>
      </c>
      <c r="AY215" s="16" t="s">
        <v>159</v>
      </c>
      <c r="BE215" s="249">
        <f>IF(N215="základní",J215,0)</f>
        <v>0</v>
      </c>
      <c r="BF215" s="249">
        <f>IF(N215="snížená",J215,0)</f>
        <v>0</v>
      </c>
      <c r="BG215" s="249">
        <f>IF(N215="zákl. přenesená",J215,0)</f>
        <v>0</v>
      </c>
      <c r="BH215" s="249">
        <f>IF(N215="sníž. přenesená",J215,0)</f>
        <v>0</v>
      </c>
      <c r="BI215" s="249">
        <f>IF(N215="nulová",J215,0)</f>
        <v>0</v>
      </c>
      <c r="BJ215" s="16" t="s">
        <v>89</v>
      </c>
      <c r="BK215" s="249">
        <f>ROUND(I215*H215,2)</f>
        <v>0</v>
      </c>
      <c r="BL215" s="16" t="s">
        <v>165</v>
      </c>
      <c r="BM215" s="248" t="s">
        <v>338</v>
      </c>
    </row>
    <row r="216" s="2" customFormat="1">
      <c r="A216" s="38"/>
      <c r="B216" s="39"/>
      <c r="C216" s="40"/>
      <c r="D216" s="250" t="s">
        <v>167</v>
      </c>
      <c r="E216" s="40"/>
      <c r="F216" s="251" t="s">
        <v>339</v>
      </c>
      <c r="G216" s="40"/>
      <c r="H216" s="40"/>
      <c r="I216" s="144"/>
      <c r="J216" s="40"/>
      <c r="K216" s="40"/>
      <c r="L216" s="44"/>
      <c r="M216" s="252"/>
      <c r="N216" s="253"/>
      <c r="O216" s="91"/>
      <c r="P216" s="91"/>
      <c r="Q216" s="91"/>
      <c r="R216" s="91"/>
      <c r="S216" s="91"/>
      <c r="T216" s="92"/>
      <c r="U216" s="38"/>
      <c r="V216" s="38"/>
      <c r="W216" s="38"/>
      <c r="X216" s="38"/>
      <c r="Y216" s="38"/>
      <c r="Z216" s="38"/>
      <c r="AA216" s="38"/>
      <c r="AB216" s="38"/>
      <c r="AC216" s="38"/>
      <c r="AD216" s="38"/>
      <c r="AE216" s="38"/>
      <c r="AT216" s="16" t="s">
        <v>167</v>
      </c>
      <c r="AU216" s="16" t="s">
        <v>21</v>
      </c>
    </row>
    <row r="217" s="13" customFormat="1">
      <c r="A217" s="13"/>
      <c r="B217" s="254"/>
      <c r="C217" s="255"/>
      <c r="D217" s="250" t="s">
        <v>174</v>
      </c>
      <c r="E217" s="256" t="s">
        <v>1</v>
      </c>
      <c r="F217" s="257" t="s">
        <v>340</v>
      </c>
      <c r="G217" s="255"/>
      <c r="H217" s="258">
        <v>241.5</v>
      </c>
      <c r="I217" s="259"/>
      <c r="J217" s="255"/>
      <c r="K217" s="255"/>
      <c r="L217" s="260"/>
      <c r="M217" s="261"/>
      <c r="N217" s="262"/>
      <c r="O217" s="262"/>
      <c r="P217" s="262"/>
      <c r="Q217" s="262"/>
      <c r="R217" s="262"/>
      <c r="S217" s="262"/>
      <c r="T217" s="263"/>
      <c r="U217" s="13"/>
      <c r="V217" s="13"/>
      <c r="W217" s="13"/>
      <c r="X217" s="13"/>
      <c r="Y217" s="13"/>
      <c r="Z217" s="13"/>
      <c r="AA217" s="13"/>
      <c r="AB217" s="13"/>
      <c r="AC217" s="13"/>
      <c r="AD217" s="13"/>
      <c r="AE217" s="13"/>
      <c r="AT217" s="264" t="s">
        <v>174</v>
      </c>
      <c r="AU217" s="264" t="s">
        <v>21</v>
      </c>
      <c r="AV217" s="13" t="s">
        <v>21</v>
      </c>
      <c r="AW217" s="13" t="s">
        <v>38</v>
      </c>
      <c r="AX217" s="13" t="s">
        <v>81</v>
      </c>
      <c r="AY217" s="264" t="s">
        <v>159</v>
      </c>
    </row>
    <row r="218" s="14" customFormat="1">
      <c r="A218" s="14"/>
      <c r="B218" s="265"/>
      <c r="C218" s="266"/>
      <c r="D218" s="250" t="s">
        <v>174</v>
      </c>
      <c r="E218" s="267" t="s">
        <v>1</v>
      </c>
      <c r="F218" s="268" t="s">
        <v>197</v>
      </c>
      <c r="G218" s="266"/>
      <c r="H218" s="269">
        <v>241.5</v>
      </c>
      <c r="I218" s="270"/>
      <c r="J218" s="266"/>
      <c r="K218" s="266"/>
      <c r="L218" s="271"/>
      <c r="M218" s="272"/>
      <c r="N218" s="273"/>
      <c r="O218" s="273"/>
      <c r="P218" s="273"/>
      <c r="Q218" s="273"/>
      <c r="R218" s="273"/>
      <c r="S218" s="273"/>
      <c r="T218" s="274"/>
      <c r="U218" s="14"/>
      <c r="V218" s="14"/>
      <c r="W218" s="14"/>
      <c r="X218" s="14"/>
      <c r="Y218" s="14"/>
      <c r="Z218" s="14"/>
      <c r="AA218" s="14"/>
      <c r="AB218" s="14"/>
      <c r="AC218" s="14"/>
      <c r="AD218" s="14"/>
      <c r="AE218" s="14"/>
      <c r="AT218" s="275" t="s">
        <v>174</v>
      </c>
      <c r="AU218" s="275" t="s">
        <v>21</v>
      </c>
      <c r="AV218" s="14" t="s">
        <v>165</v>
      </c>
      <c r="AW218" s="14" t="s">
        <v>38</v>
      </c>
      <c r="AX218" s="14" t="s">
        <v>89</v>
      </c>
      <c r="AY218" s="275" t="s">
        <v>159</v>
      </c>
    </row>
    <row r="219" s="12" customFormat="1" ht="22.8" customHeight="1">
      <c r="A219" s="12"/>
      <c r="B219" s="220"/>
      <c r="C219" s="221"/>
      <c r="D219" s="222" t="s">
        <v>80</v>
      </c>
      <c r="E219" s="234" t="s">
        <v>176</v>
      </c>
      <c r="F219" s="234" t="s">
        <v>341</v>
      </c>
      <c r="G219" s="221"/>
      <c r="H219" s="221"/>
      <c r="I219" s="224"/>
      <c r="J219" s="235">
        <f>BK219</f>
        <v>0</v>
      </c>
      <c r="K219" s="221"/>
      <c r="L219" s="226"/>
      <c r="M219" s="227"/>
      <c r="N219" s="228"/>
      <c r="O219" s="228"/>
      <c r="P219" s="229">
        <f>SUM(P220:P229)</f>
        <v>0</v>
      </c>
      <c r="Q219" s="228"/>
      <c r="R219" s="229">
        <f>SUM(R220:R229)</f>
        <v>0.047699999999999992</v>
      </c>
      <c r="S219" s="228"/>
      <c r="T219" s="230">
        <f>SUM(T220:T229)</f>
        <v>0</v>
      </c>
      <c r="U219" s="12"/>
      <c r="V219" s="12"/>
      <c r="W219" s="12"/>
      <c r="X219" s="12"/>
      <c r="Y219" s="12"/>
      <c r="Z219" s="12"/>
      <c r="AA219" s="12"/>
      <c r="AB219" s="12"/>
      <c r="AC219" s="12"/>
      <c r="AD219" s="12"/>
      <c r="AE219" s="12"/>
      <c r="AR219" s="231" t="s">
        <v>89</v>
      </c>
      <c r="AT219" s="232" t="s">
        <v>80</v>
      </c>
      <c r="AU219" s="232" t="s">
        <v>89</v>
      </c>
      <c r="AY219" s="231" t="s">
        <v>159</v>
      </c>
      <c r="BK219" s="233">
        <f>SUM(BK220:BK229)</f>
        <v>0</v>
      </c>
    </row>
    <row r="220" s="2" customFormat="1" ht="21.75" customHeight="1">
      <c r="A220" s="38"/>
      <c r="B220" s="39"/>
      <c r="C220" s="236" t="s">
        <v>342</v>
      </c>
      <c r="D220" s="236" t="s">
        <v>161</v>
      </c>
      <c r="E220" s="237" t="s">
        <v>343</v>
      </c>
      <c r="F220" s="238" t="s">
        <v>344</v>
      </c>
      <c r="G220" s="239" t="s">
        <v>179</v>
      </c>
      <c r="H220" s="240">
        <v>4</v>
      </c>
      <c r="I220" s="241"/>
      <c r="J220" s="242">
        <f>ROUND(I220*H220,2)</f>
        <v>0</v>
      </c>
      <c r="K220" s="243"/>
      <c r="L220" s="44"/>
      <c r="M220" s="244" t="s">
        <v>1</v>
      </c>
      <c r="N220" s="245" t="s">
        <v>46</v>
      </c>
      <c r="O220" s="91"/>
      <c r="P220" s="246">
        <f>O220*H220</f>
        <v>0</v>
      </c>
      <c r="Q220" s="246">
        <v>0</v>
      </c>
      <c r="R220" s="246">
        <f>Q220*H220</f>
        <v>0</v>
      </c>
      <c r="S220" s="246">
        <v>0</v>
      </c>
      <c r="T220" s="247">
        <f>S220*H220</f>
        <v>0</v>
      </c>
      <c r="U220" s="38"/>
      <c r="V220" s="38"/>
      <c r="W220" s="38"/>
      <c r="X220" s="38"/>
      <c r="Y220" s="38"/>
      <c r="Z220" s="38"/>
      <c r="AA220" s="38"/>
      <c r="AB220" s="38"/>
      <c r="AC220" s="38"/>
      <c r="AD220" s="38"/>
      <c r="AE220" s="38"/>
      <c r="AR220" s="248" t="s">
        <v>165</v>
      </c>
      <c r="AT220" s="248" t="s">
        <v>161</v>
      </c>
      <c r="AU220" s="248" t="s">
        <v>21</v>
      </c>
      <c r="AY220" s="16" t="s">
        <v>159</v>
      </c>
      <c r="BE220" s="249">
        <f>IF(N220="základní",J220,0)</f>
        <v>0</v>
      </c>
      <c r="BF220" s="249">
        <f>IF(N220="snížená",J220,0)</f>
        <v>0</v>
      </c>
      <c r="BG220" s="249">
        <f>IF(N220="zákl. přenesená",J220,0)</f>
        <v>0</v>
      </c>
      <c r="BH220" s="249">
        <f>IF(N220="sníž. přenesená",J220,0)</f>
        <v>0</v>
      </c>
      <c r="BI220" s="249">
        <f>IF(N220="nulová",J220,0)</f>
        <v>0</v>
      </c>
      <c r="BJ220" s="16" t="s">
        <v>89</v>
      </c>
      <c r="BK220" s="249">
        <f>ROUND(I220*H220,2)</f>
        <v>0</v>
      </c>
      <c r="BL220" s="16" t="s">
        <v>165</v>
      </c>
      <c r="BM220" s="248" t="s">
        <v>345</v>
      </c>
    </row>
    <row r="221" s="13" customFormat="1">
      <c r="A221" s="13"/>
      <c r="B221" s="254"/>
      <c r="C221" s="255"/>
      <c r="D221" s="250" t="s">
        <v>174</v>
      </c>
      <c r="E221" s="256" t="s">
        <v>1</v>
      </c>
      <c r="F221" s="257" t="s">
        <v>346</v>
      </c>
      <c r="G221" s="255"/>
      <c r="H221" s="258">
        <v>4</v>
      </c>
      <c r="I221" s="259"/>
      <c r="J221" s="255"/>
      <c r="K221" s="255"/>
      <c r="L221" s="260"/>
      <c r="M221" s="261"/>
      <c r="N221" s="262"/>
      <c r="O221" s="262"/>
      <c r="P221" s="262"/>
      <c r="Q221" s="262"/>
      <c r="R221" s="262"/>
      <c r="S221" s="262"/>
      <c r="T221" s="263"/>
      <c r="U221" s="13"/>
      <c r="V221" s="13"/>
      <c r="W221" s="13"/>
      <c r="X221" s="13"/>
      <c r="Y221" s="13"/>
      <c r="Z221" s="13"/>
      <c r="AA221" s="13"/>
      <c r="AB221" s="13"/>
      <c r="AC221" s="13"/>
      <c r="AD221" s="13"/>
      <c r="AE221" s="13"/>
      <c r="AT221" s="264" t="s">
        <v>174</v>
      </c>
      <c r="AU221" s="264" t="s">
        <v>21</v>
      </c>
      <c r="AV221" s="13" t="s">
        <v>21</v>
      </c>
      <c r="AW221" s="13" t="s">
        <v>38</v>
      </c>
      <c r="AX221" s="13" t="s">
        <v>89</v>
      </c>
      <c r="AY221" s="264" t="s">
        <v>159</v>
      </c>
    </row>
    <row r="222" s="2" customFormat="1" ht="21.75" customHeight="1">
      <c r="A222" s="38"/>
      <c r="B222" s="39"/>
      <c r="C222" s="276" t="s">
        <v>347</v>
      </c>
      <c r="D222" s="276" t="s">
        <v>289</v>
      </c>
      <c r="E222" s="277" t="s">
        <v>348</v>
      </c>
      <c r="F222" s="278" t="s">
        <v>349</v>
      </c>
      <c r="G222" s="279" t="s">
        <v>179</v>
      </c>
      <c r="H222" s="280">
        <v>4</v>
      </c>
      <c r="I222" s="281"/>
      <c r="J222" s="282">
        <f>ROUND(I222*H222,2)</f>
        <v>0</v>
      </c>
      <c r="K222" s="283"/>
      <c r="L222" s="284"/>
      <c r="M222" s="285" t="s">
        <v>1</v>
      </c>
      <c r="N222" s="286" t="s">
        <v>46</v>
      </c>
      <c r="O222" s="91"/>
      <c r="P222" s="246">
        <f>O222*H222</f>
        <v>0</v>
      </c>
      <c r="Q222" s="246">
        <v>0.0023999999999999998</v>
      </c>
      <c r="R222" s="246">
        <f>Q222*H222</f>
        <v>0.0095999999999999992</v>
      </c>
      <c r="S222" s="246">
        <v>0</v>
      </c>
      <c r="T222" s="247">
        <f>S222*H222</f>
        <v>0</v>
      </c>
      <c r="U222" s="38"/>
      <c r="V222" s="38"/>
      <c r="W222" s="38"/>
      <c r="X222" s="38"/>
      <c r="Y222" s="38"/>
      <c r="Z222" s="38"/>
      <c r="AA222" s="38"/>
      <c r="AB222" s="38"/>
      <c r="AC222" s="38"/>
      <c r="AD222" s="38"/>
      <c r="AE222" s="38"/>
      <c r="AR222" s="248" t="s">
        <v>203</v>
      </c>
      <c r="AT222" s="248" t="s">
        <v>289</v>
      </c>
      <c r="AU222" s="248" t="s">
        <v>21</v>
      </c>
      <c r="AY222" s="16" t="s">
        <v>159</v>
      </c>
      <c r="BE222" s="249">
        <f>IF(N222="základní",J222,0)</f>
        <v>0</v>
      </c>
      <c r="BF222" s="249">
        <f>IF(N222="snížená",J222,0)</f>
        <v>0</v>
      </c>
      <c r="BG222" s="249">
        <f>IF(N222="zákl. přenesená",J222,0)</f>
        <v>0</v>
      </c>
      <c r="BH222" s="249">
        <f>IF(N222="sníž. přenesená",J222,0)</f>
        <v>0</v>
      </c>
      <c r="BI222" s="249">
        <f>IF(N222="nulová",J222,0)</f>
        <v>0</v>
      </c>
      <c r="BJ222" s="16" t="s">
        <v>89</v>
      </c>
      <c r="BK222" s="249">
        <f>ROUND(I222*H222,2)</f>
        <v>0</v>
      </c>
      <c r="BL222" s="16" t="s">
        <v>165</v>
      </c>
      <c r="BM222" s="248" t="s">
        <v>350</v>
      </c>
    </row>
    <row r="223" s="13" customFormat="1">
      <c r="A223" s="13"/>
      <c r="B223" s="254"/>
      <c r="C223" s="255"/>
      <c r="D223" s="250" t="s">
        <v>174</v>
      </c>
      <c r="E223" s="256" t="s">
        <v>1</v>
      </c>
      <c r="F223" s="257" t="s">
        <v>346</v>
      </c>
      <c r="G223" s="255"/>
      <c r="H223" s="258">
        <v>4</v>
      </c>
      <c r="I223" s="259"/>
      <c r="J223" s="255"/>
      <c r="K223" s="255"/>
      <c r="L223" s="260"/>
      <c r="M223" s="261"/>
      <c r="N223" s="262"/>
      <c r="O223" s="262"/>
      <c r="P223" s="262"/>
      <c r="Q223" s="262"/>
      <c r="R223" s="262"/>
      <c r="S223" s="262"/>
      <c r="T223" s="263"/>
      <c r="U223" s="13"/>
      <c r="V223" s="13"/>
      <c r="W223" s="13"/>
      <c r="X223" s="13"/>
      <c r="Y223" s="13"/>
      <c r="Z223" s="13"/>
      <c r="AA223" s="13"/>
      <c r="AB223" s="13"/>
      <c r="AC223" s="13"/>
      <c r="AD223" s="13"/>
      <c r="AE223" s="13"/>
      <c r="AT223" s="264" t="s">
        <v>174</v>
      </c>
      <c r="AU223" s="264" t="s">
        <v>21</v>
      </c>
      <c r="AV223" s="13" t="s">
        <v>21</v>
      </c>
      <c r="AW223" s="13" t="s">
        <v>38</v>
      </c>
      <c r="AX223" s="13" t="s">
        <v>89</v>
      </c>
      <c r="AY223" s="264" t="s">
        <v>159</v>
      </c>
    </row>
    <row r="224" s="2" customFormat="1" ht="21.75" customHeight="1">
      <c r="A224" s="38"/>
      <c r="B224" s="39"/>
      <c r="C224" s="236" t="s">
        <v>351</v>
      </c>
      <c r="D224" s="236" t="s">
        <v>161</v>
      </c>
      <c r="E224" s="237" t="s">
        <v>352</v>
      </c>
      <c r="F224" s="238" t="s">
        <v>353</v>
      </c>
      <c r="G224" s="239" t="s">
        <v>230</v>
      </c>
      <c r="H224" s="240">
        <v>15</v>
      </c>
      <c r="I224" s="241"/>
      <c r="J224" s="242">
        <f>ROUND(I224*H224,2)</f>
        <v>0</v>
      </c>
      <c r="K224" s="243"/>
      <c r="L224" s="44"/>
      <c r="M224" s="244" t="s">
        <v>1</v>
      </c>
      <c r="N224" s="245" t="s">
        <v>46</v>
      </c>
      <c r="O224" s="91"/>
      <c r="P224" s="246">
        <f>O224*H224</f>
        <v>0</v>
      </c>
      <c r="Q224" s="246">
        <v>0</v>
      </c>
      <c r="R224" s="246">
        <f>Q224*H224</f>
        <v>0</v>
      </c>
      <c r="S224" s="246">
        <v>0</v>
      </c>
      <c r="T224" s="247">
        <f>S224*H224</f>
        <v>0</v>
      </c>
      <c r="U224" s="38"/>
      <c r="V224" s="38"/>
      <c r="W224" s="38"/>
      <c r="X224" s="38"/>
      <c r="Y224" s="38"/>
      <c r="Z224" s="38"/>
      <c r="AA224" s="38"/>
      <c r="AB224" s="38"/>
      <c r="AC224" s="38"/>
      <c r="AD224" s="38"/>
      <c r="AE224" s="38"/>
      <c r="AR224" s="248" t="s">
        <v>165</v>
      </c>
      <c r="AT224" s="248" t="s">
        <v>161</v>
      </c>
      <c r="AU224" s="248" t="s">
        <v>21</v>
      </c>
      <c r="AY224" s="16" t="s">
        <v>159</v>
      </c>
      <c r="BE224" s="249">
        <f>IF(N224="základní",J224,0)</f>
        <v>0</v>
      </c>
      <c r="BF224" s="249">
        <f>IF(N224="snížená",J224,0)</f>
        <v>0</v>
      </c>
      <c r="BG224" s="249">
        <f>IF(N224="zákl. přenesená",J224,0)</f>
        <v>0</v>
      </c>
      <c r="BH224" s="249">
        <f>IF(N224="sníž. přenesená",J224,0)</f>
        <v>0</v>
      </c>
      <c r="BI224" s="249">
        <f>IF(N224="nulová",J224,0)</f>
        <v>0</v>
      </c>
      <c r="BJ224" s="16" t="s">
        <v>89</v>
      </c>
      <c r="BK224" s="249">
        <f>ROUND(I224*H224,2)</f>
        <v>0</v>
      </c>
      <c r="BL224" s="16" t="s">
        <v>165</v>
      </c>
      <c r="BM224" s="248" t="s">
        <v>354</v>
      </c>
    </row>
    <row r="225" s="13" customFormat="1">
      <c r="A225" s="13"/>
      <c r="B225" s="254"/>
      <c r="C225" s="255"/>
      <c r="D225" s="250" t="s">
        <v>174</v>
      </c>
      <c r="E225" s="256" t="s">
        <v>1</v>
      </c>
      <c r="F225" s="257" t="s">
        <v>355</v>
      </c>
      <c r="G225" s="255"/>
      <c r="H225" s="258">
        <v>15</v>
      </c>
      <c r="I225" s="259"/>
      <c r="J225" s="255"/>
      <c r="K225" s="255"/>
      <c r="L225" s="260"/>
      <c r="M225" s="261"/>
      <c r="N225" s="262"/>
      <c r="O225" s="262"/>
      <c r="P225" s="262"/>
      <c r="Q225" s="262"/>
      <c r="R225" s="262"/>
      <c r="S225" s="262"/>
      <c r="T225" s="263"/>
      <c r="U225" s="13"/>
      <c r="V225" s="13"/>
      <c r="W225" s="13"/>
      <c r="X225" s="13"/>
      <c r="Y225" s="13"/>
      <c r="Z225" s="13"/>
      <c r="AA225" s="13"/>
      <c r="AB225" s="13"/>
      <c r="AC225" s="13"/>
      <c r="AD225" s="13"/>
      <c r="AE225" s="13"/>
      <c r="AT225" s="264" t="s">
        <v>174</v>
      </c>
      <c r="AU225" s="264" t="s">
        <v>21</v>
      </c>
      <c r="AV225" s="13" t="s">
        <v>21</v>
      </c>
      <c r="AW225" s="13" t="s">
        <v>38</v>
      </c>
      <c r="AX225" s="13" t="s">
        <v>89</v>
      </c>
      <c r="AY225" s="264" t="s">
        <v>159</v>
      </c>
    </row>
    <row r="226" s="2" customFormat="1" ht="16.5" customHeight="1">
      <c r="A226" s="38"/>
      <c r="B226" s="39"/>
      <c r="C226" s="276" t="s">
        <v>356</v>
      </c>
      <c r="D226" s="276" t="s">
        <v>289</v>
      </c>
      <c r="E226" s="277" t="s">
        <v>357</v>
      </c>
      <c r="F226" s="278" t="s">
        <v>358</v>
      </c>
      <c r="G226" s="279" t="s">
        <v>230</v>
      </c>
      <c r="H226" s="280">
        <v>15</v>
      </c>
      <c r="I226" s="281"/>
      <c r="J226" s="282">
        <f>ROUND(I226*H226,2)</f>
        <v>0</v>
      </c>
      <c r="K226" s="283"/>
      <c r="L226" s="284"/>
      <c r="M226" s="285" t="s">
        <v>1</v>
      </c>
      <c r="N226" s="286" t="s">
        <v>46</v>
      </c>
      <c r="O226" s="91"/>
      <c r="P226" s="246">
        <f>O226*H226</f>
        <v>0</v>
      </c>
      <c r="Q226" s="246">
        <v>0.00248</v>
      </c>
      <c r="R226" s="246">
        <f>Q226*H226</f>
        <v>0.037199999999999997</v>
      </c>
      <c r="S226" s="246">
        <v>0</v>
      </c>
      <c r="T226" s="247">
        <f>S226*H226</f>
        <v>0</v>
      </c>
      <c r="U226" s="38"/>
      <c r="V226" s="38"/>
      <c r="W226" s="38"/>
      <c r="X226" s="38"/>
      <c r="Y226" s="38"/>
      <c r="Z226" s="38"/>
      <c r="AA226" s="38"/>
      <c r="AB226" s="38"/>
      <c r="AC226" s="38"/>
      <c r="AD226" s="38"/>
      <c r="AE226" s="38"/>
      <c r="AR226" s="248" t="s">
        <v>203</v>
      </c>
      <c r="AT226" s="248" t="s">
        <v>289</v>
      </c>
      <c r="AU226" s="248" t="s">
        <v>21</v>
      </c>
      <c r="AY226" s="16" t="s">
        <v>159</v>
      </c>
      <c r="BE226" s="249">
        <f>IF(N226="základní",J226,0)</f>
        <v>0</v>
      </c>
      <c r="BF226" s="249">
        <f>IF(N226="snížená",J226,0)</f>
        <v>0</v>
      </c>
      <c r="BG226" s="249">
        <f>IF(N226="zákl. přenesená",J226,0)</f>
        <v>0</v>
      </c>
      <c r="BH226" s="249">
        <f>IF(N226="sníž. přenesená",J226,0)</f>
        <v>0</v>
      </c>
      <c r="BI226" s="249">
        <f>IF(N226="nulová",J226,0)</f>
        <v>0</v>
      </c>
      <c r="BJ226" s="16" t="s">
        <v>89</v>
      </c>
      <c r="BK226" s="249">
        <f>ROUND(I226*H226,2)</f>
        <v>0</v>
      </c>
      <c r="BL226" s="16" t="s">
        <v>165</v>
      </c>
      <c r="BM226" s="248" t="s">
        <v>359</v>
      </c>
    </row>
    <row r="227" s="13" customFormat="1">
      <c r="A227" s="13"/>
      <c r="B227" s="254"/>
      <c r="C227" s="255"/>
      <c r="D227" s="250" t="s">
        <v>174</v>
      </c>
      <c r="E227" s="256" t="s">
        <v>1</v>
      </c>
      <c r="F227" s="257" t="s">
        <v>355</v>
      </c>
      <c r="G227" s="255"/>
      <c r="H227" s="258">
        <v>15</v>
      </c>
      <c r="I227" s="259"/>
      <c r="J227" s="255"/>
      <c r="K227" s="255"/>
      <c r="L227" s="260"/>
      <c r="M227" s="261"/>
      <c r="N227" s="262"/>
      <c r="O227" s="262"/>
      <c r="P227" s="262"/>
      <c r="Q227" s="262"/>
      <c r="R227" s="262"/>
      <c r="S227" s="262"/>
      <c r="T227" s="263"/>
      <c r="U227" s="13"/>
      <c r="V227" s="13"/>
      <c r="W227" s="13"/>
      <c r="X227" s="13"/>
      <c r="Y227" s="13"/>
      <c r="Z227" s="13"/>
      <c r="AA227" s="13"/>
      <c r="AB227" s="13"/>
      <c r="AC227" s="13"/>
      <c r="AD227" s="13"/>
      <c r="AE227" s="13"/>
      <c r="AT227" s="264" t="s">
        <v>174</v>
      </c>
      <c r="AU227" s="264" t="s">
        <v>21</v>
      </c>
      <c r="AV227" s="13" t="s">
        <v>21</v>
      </c>
      <c r="AW227" s="13" t="s">
        <v>38</v>
      </c>
      <c r="AX227" s="13" t="s">
        <v>89</v>
      </c>
      <c r="AY227" s="264" t="s">
        <v>159</v>
      </c>
    </row>
    <row r="228" s="2" customFormat="1" ht="16.5" customHeight="1">
      <c r="A228" s="38"/>
      <c r="B228" s="39"/>
      <c r="C228" s="276" t="s">
        <v>360</v>
      </c>
      <c r="D228" s="276" t="s">
        <v>289</v>
      </c>
      <c r="E228" s="277" t="s">
        <v>361</v>
      </c>
      <c r="F228" s="278" t="s">
        <v>362</v>
      </c>
      <c r="G228" s="279" t="s">
        <v>230</v>
      </c>
      <c r="H228" s="280">
        <v>45</v>
      </c>
      <c r="I228" s="281"/>
      <c r="J228" s="282">
        <f>ROUND(I228*H228,2)</f>
        <v>0</v>
      </c>
      <c r="K228" s="283"/>
      <c r="L228" s="284"/>
      <c r="M228" s="285" t="s">
        <v>1</v>
      </c>
      <c r="N228" s="286" t="s">
        <v>46</v>
      </c>
      <c r="O228" s="91"/>
      <c r="P228" s="246">
        <f>O228*H228</f>
        <v>0</v>
      </c>
      <c r="Q228" s="246">
        <v>2.0000000000000002E-05</v>
      </c>
      <c r="R228" s="246">
        <f>Q228*H228</f>
        <v>0.00090000000000000008</v>
      </c>
      <c r="S228" s="246">
        <v>0</v>
      </c>
      <c r="T228" s="247">
        <f>S228*H228</f>
        <v>0</v>
      </c>
      <c r="U228" s="38"/>
      <c r="V228" s="38"/>
      <c r="W228" s="38"/>
      <c r="X228" s="38"/>
      <c r="Y228" s="38"/>
      <c r="Z228" s="38"/>
      <c r="AA228" s="38"/>
      <c r="AB228" s="38"/>
      <c r="AC228" s="38"/>
      <c r="AD228" s="38"/>
      <c r="AE228" s="38"/>
      <c r="AR228" s="248" t="s">
        <v>203</v>
      </c>
      <c r="AT228" s="248" t="s">
        <v>289</v>
      </c>
      <c r="AU228" s="248" t="s">
        <v>21</v>
      </c>
      <c r="AY228" s="16" t="s">
        <v>159</v>
      </c>
      <c r="BE228" s="249">
        <f>IF(N228="základní",J228,0)</f>
        <v>0</v>
      </c>
      <c r="BF228" s="249">
        <f>IF(N228="snížená",J228,0)</f>
        <v>0</v>
      </c>
      <c r="BG228" s="249">
        <f>IF(N228="zákl. přenesená",J228,0)</f>
        <v>0</v>
      </c>
      <c r="BH228" s="249">
        <f>IF(N228="sníž. přenesená",J228,0)</f>
        <v>0</v>
      </c>
      <c r="BI228" s="249">
        <f>IF(N228="nulová",J228,0)</f>
        <v>0</v>
      </c>
      <c r="BJ228" s="16" t="s">
        <v>89</v>
      </c>
      <c r="BK228" s="249">
        <f>ROUND(I228*H228,2)</f>
        <v>0</v>
      </c>
      <c r="BL228" s="16" t="s">
        <v>165</v>
      </c>
      <c r="BM228" s="248" t="s">
        <v>363</v>
      </c>
    </row>
    <row r="229" s="13" customFormat="1">
      <c r="A229" s="13"/>
      <c r="B229" s="254"/>
      <c r="C229" s="255"/>
      <c r="D229" s="250" t="s">
        <v>174</v>
      </c>
      <c r="E229" s="256" t="s">
        <v>1</v>
      </c>
      <c r="F229" s="257" t="s">
        <v>364</v>
      </c>
      <c r="G229" s="255"/>
      <c r="H229" s="258">
        <v>45</v>
      </c>
      <c r="I229" s="259"/>
      <c r="J229" s="255"/>
      <c r="K229" s="255"/>
      <c r="L229" s="260"/>
      <c r="M229" s="261"/>
      <c r="N229" s="262"/>
      <c r="O229" s="262"/>
      <c r="P229" s="262"/>
      <c r="Q229" s="262"/>
      <c r="R229" s="262"/>
      <c r="S229" s="262"/>
      <c r="T229" s="263"/>
      <c r="U229" s="13"/>
      <c r="V229" s="13"/>
      <c r="W229" s="13"/>
      <c r="X229" s="13"/>
      <c r="Y229" s="13"/>
      <c r="Z229" s="13"/>
      <c r="AA229" s="13"/>
      <c r="AB229" s="13"/>
      <c r="AC229" s="13"/>
      <c r="AD229" s="13"/>
      <c r="AE229" s="13"/>
      <c r="AT229" s="264" t="s">
        <v>174</v>
      </c>
      <c r="AU229" s="264" t="s">
        <v>21</v>
      </c>
      <c r="AV229" s="13" t="s">
        <v>21</v>
      </c>
      <c r="AW229" s="13" t="s">
        <v>38</v>
      </c>
      <c r="AX229" s="13" t="s">
        <v>89</v>
      </c>
      <c r="AY229" s="264" t="s">
        <v>159</v>
      </c>
    </row>
    <row r="230" s="12" customFormat="1" ht="22.8" customHeight="1">
      <c r="A230" s="12"/>
      <c r="B230" s="220"/>
      <c r="C230" s="221"/>
      <c r="D230" s="222" t="s">
        <v>80</v>
      </c>
      <c r="E230" s="234" t="s">
        <v>165</v>
      </c>
      <c r="F230" s="234" t="s">
        <v>365</v>
      </c>
      <c r="G230" s="221"/>
      <c r="H230" s="221"/>
      <c r="I230" s="224"/>
      <c r="J230" s="235">
        <f>BK230</f>
        <v>0</v>
      </c>
      <c r="K230" s="221"/>
      <c r="L230" s="226"/>
      <c r="M230" s="227"/>
      <c r="N230" s="228"/>
      <c r="O230" s="228"/>
      <c r="P230" s="229">
        <f>SUM(P231:P232)</f>
        <v>0</v>
      </c>
      <c r="Q230" s="228"/>
      <c r="R230" s="229">
        <f>SUM(R231:R232)</f>
        <v>0</v>
      </c>
      <c r="S230" s="228"/>
      <c r="T230" s="230">
        <f>SUM(T231:T232)</f>
        <v>0</v>
      </c>
      <c r="U230" s="12"/>
      <c r="V230" s="12"/>
      <c r="W230" s="12"/>
      <c r="X230" s="12"/>
      <c r="Y230" s="12"/>
      <c r="Z230" s="12"/>
      <c r="AA230" s="12"/>
      <c r="AB230" s="12"/>
      <c r="AC230" s="12"/>
      <c r="AD230" s="12"/>
      <c r="AE230" s="12"/>
      <c r="AR230" s="231" t="s">
        <v>89</v>
      </c>
      <c r="AT230" s="232" t="s">
        <v>80</v>
      </c>
      <c r="AU230" s="232" t="s">
        <v>89</v>
      </c>
      <c r="AY230" s="231" t="s">
        <v>159</v>
      </c>
      <c r="BK230" s="233">
        <f>SUM(BK231:BK232)</f>
        <v>0</v>
      </c>
    </row>
    <row r="231" s="2" customFormat="1" ht="16.5" customHeight="1">
      <c r="A231" s="38"/>
      <c r="B231" s="39"/>
      <c r="C231" s="236" t="s">
        <v>366</v>
      </c>
      <c r="D231" s="236" t="s">
        <v>161</v>
      </c>
      <c r="E231" s="237" t="s">
        <v>367</v>
      </c>
      <c r="F231" s="238" t="s">
        <v>368</v>
      </c>
      <c r="G231" s="239" t="s">
        <v>206</v>
      </c>
      <c r="H231" s="240">
        <v>0.57599999999999996</v>
      </c>
      <c r="I231" s="241"/>
      <c r="J231" s="242">
        <f>ROUND(I231*H231,2)</f>
        <v>0</v>
      </c>
      <c r="K231" s="243"/>
      <c r="L231" s="44"/>
      <c r="M231" s="244" t="s">
        <v>1</v>
      </c>
      <c r="N231" s="245" t="s">
        <v>46</v>
      </c>
      <c r="O231" s="91"/>
      <c r="P231" s="246">
        <f>O231*H231</f>
        <v>0</v>
      </c>
      <c r="Q231" s="246">
        <v>0</v>
      </c>
      <c r="R231" s="246">
        <f>Q231*H231</f>
        <v>0</v>
      </c>
      <c r="S231" s="246">
        <v>0</v>
      </c>
      <c r="T231" s="247">
        <f>S231*H231</f>
        <v>0</v>
      </c>
      <c r="U231" s="38"/>
      <c r="V231" s="38"/>
      <c r="W231" s="38"/>
      <c r="X231" s="38"/>
      <c r="Y231" s="38"/>
      <c r="Z231" s="38"/>
      <c r="AA231" s="38"/>
      <c r="AB231" s="38"/>
      <c r="AC231" s="38"/>
      <c r="AD231" s="38"/>
      <c r="AE231" s="38"/>
      <c r="AR231" s="248" t="s">
        <v>165</v>
      </c>
      <c r="AT231" s="248" t="s">
        <v>161</v>
      </c>
      <c r="AU231" s="248" t="s">
        <v>21</v>
      </c>
      <c r="AY231" s="16" t="s">
        <v>159</v>
      </c>
      <c r="BE231" s="249">
        <f>IF(N231="základní",J231,0)</f>
        <v>0</v>
      </c>
      <c r="BF231" s="249">
        <f>IF(N231="snížená",J231,0)</f>
        <v>0</v>
      </c>
      <c r="BG231" s="249">
        <f>IF(N231="zákl. přenesená",J231,0)</f>
        <v>0</v>
      </c>
      <c r="BH231" s="249">
        <f>IF(N231="sníž. přenesená",J231,0)</f>
        <v>0</v>
      </c>
      <c r="BI231" s="249">
        <f>IF(N231="nulová",J231,0)</f>
        <v>0</v>
      </c>
      <c r="BJ231" s="16" t="s">
        <v>89</v>
      </c>
      <c r="BK231" s="249">
        <f>ROUND(I231*H231,2)</f>
        <v>0</v>
      </c>
      <c r="BL231" s="16" t="s">
        <v>165</v>
      </c>
      <c r="BM231" s="248" t="s">
        <v>369</v>
      </c>
    </row>
    <row r="232" s="13" customFormat="1">
      <c r="A232" s="13"/>
      <c r="B232" s="254"/>
      <c r="C232" s="255"/>
      <c r="D232" s="250" t="s">
        <v>174</v>
      </c>
      <c r="E232" s="256" t="s">
        <v>1</v>
      </c>
      <c r="F232" s="257" t="s">
        <v>370</v>
      </c>
      <c r="G232" s="255"/>
      <c r="H232" s="258">
        <v>0.57599999999999996</v>
      </c>
      <c r="I232" s="259"/>
      <c r="J232" s="255"/>
      <c r="K232" s="255"/>
      <c r="L232" s="260"/>
      <c r="M232" s="261"/>
      <c r="N232" s="262"/>
      <c r="O232" s="262"/>
      <c r="P232" s="262"/>
      <c r="Q232" s="262"/>
      <c r="R232" s="262"/>
      <c r="S232" s="262"/>
      <c r="T232" s="263"/>
      <c r="U232" s="13"/>
      <c r="V232" s="13"/>
      <c r="W232" s="13"/>
      <c r="X232" s="13"/>
      <c r="Y232" s="13"/>
      <c r="Z232" s="13"/>
      <c r="AA232" s="13"/>
      <c r="AB232" s="13"/>
      <c r="AC232" s="13"/>
      <c r="AD232" s="13"/>
      <c r="AE232" s="13"/>
      <c r="AT232" s="264" t="s">
        <v>174</v>
      </c>
      <c r="AU232" s="264" t="s">
        <v>21</v>
      </c>
      <c r="AV232" s="13" t="s">
        <v>21</v>
      </c>
      <c r="AW232" s="13" t="s">
        <v>38</v>
      </c>
      <c r="AX232" s="13" t="s">
        <v>89</v>
      </c>
      <c r="AY232" s="264" t="s">
        <v>159</v>
      </c>
    </row>
    <row r="233" s="12" customFormat="1" ht="22.8" customHeight="1">
      <c r="A233" s="12"/>
      <c r="B233" s="220"/>
      <c r="C233" s="221"/>
      <c r="D233" s="222" t="s">
        <v>80</v>
      </c>
      <c r="E233" s="234" t="s">
        <v>186</v>
      </c>
      <c r="F233" s="234" t="s">
        <v>371</v>
      </c>
      <c r="G233" s="221"/>
      <c r="H233" s="221"/>
      <c r="I233" s="224"/>
      <c r="J233" s="235">
        <f>BK233</f>
        <v>0</v>
      </c>
      <c r="K233" s="221"/>
      <c r="L233" s="226"/>
      <c r="M233" s="227"/>
      <c r="N233" s="228"/>
      <c r="O233" s="228"/>
      <c r="P233" s="229">
        <f>SUM(P234:P302)</f>
        <v>0</v>
      </c>
      <c r="Q233" s="228"/>
      <c r="R233" s="229">
        <f>SUM(R234:R302)</f>
        <v>97.690799999999996</v>
      </c>
      <c r="S233" s="228"/>
      <c r="T233" s="230">
        <f>SUM(T234:T302)</f>
        <v>0</v>
      </c>
      <c r="U233" s="12"/>
      <c r="V233" s="12"/>
      <c r="W233" s="12"/>
      <c r="X233" s="12"/>
      <c r="Y233" s="12"/>
      <c r="Z233" s="12"/>
      <c r="AA233" s="12"/>
      <c r="AB233" s="12"/>
      <c r="AC233" s="12"/>
      <c r="AD233" s="12"/>
      <c r="AE233" s="12"/>
      <c r="AR233" s="231" t="s">
        <v>89</v>
      </c>
      <c r="AT233" s="232" t="s">
        <v>80</v>
      </c>
      <c r="AU233" s="232" t="s">
        <v>89</v>
      </c>
      <c r="AY233" s="231" t="s">
        <v>159</v>
      </c>
      <c r="BK233" s="233">
        <f>SUM(BK234:BK302)</f>
        <v>0</v>
      </c>
    </row>
    <row r="234" s="2" customFormat="1" ht="21.75" customHeight="1">
      <c r="A234" s="38"/>
      <c r="B234" s="39"/>
      <c r="C234" s="236" t="s">
        <v>372</v>
      </c>
      <c r="D234" s="236" t="s">
        <v>161</v>
      </c>
      <c r="E234" s="237" t="s">
        <v>373</v>
      </c>
      <c r="F234" s="238" t="s">
        <v>374</v>
      </c>
      <c r="G234" s="239" t="s">
        <v>164</v>
      </c>
      <c r="H234" s="240">
        <v>1474</v>
      </c>
      <c r="I234" s="241"/>
      <c r="J234" s="242">
        <f>ROUND(I234*H234,2)</f>
        <v>0</v>
      </c>
      <c r="K234" s="243"/>
      <c r="L234" s="44"/>
      <c r="M234" s="244" t="s">
        <v>1</v>
      </c>
      <c r="N234" s="245" t="s">
        <v>46</v>
      </c>
      <c r="O234" s="91"/>
      <c r="P234" s="246">
        <f>O234*H234</f>
        <v>0</v>
      </c>
      <c r="Q234" s="246">
        <v>0</v>
      </c>
      <c r="R234" s="246">
        <f>Q234*H234</f>
        <v>0</v>
      </c>
      <c r="S234" s="246">
        <v>0</v>
      </c>
      <c r="T234" s="247">
        <f>S234*H234</f>
        <v>0</v>
      </c>
      <c r="U234" s="38"/>
      <c r="V234" s="38"/>
      <c r="W234" s="38"/>
      <c r="X234" s="38"/>
      <c r="Y234" s="38"/>
      <c r="Z234" s="38"/>
      <c r="AA234" s="38"/>
      <c r="AB234" s="38"/>
      <c r="AC234" s="38"/>
      <c r="AD234" s="38"/>
      <c r="AE234" s="38"/>
      <c r="AR234" s="248" t="s">
        <v>165</v>
      </c>
      <c r="AT234" s="248" t="s">
        <v>161</v>
      </c>
      <c r="AU234" s="248" t="s">
        <v>21</v>
      </c>
      <c r="AY234" s="16" t="s">
        <v>159</v>
      </c>
      <c r="BE234" s="249">
        <f>IF(N234="základní",J234,0)</f>
        <v>0</v>
      </c>
      <c r="BF234" s="249">
        <f>IF(N234="snížená",J234,0)</f>
        <v>0</v>
      </c>
      <c r="BG234" s="249">
        <f>IF(N234="zákl. přenesená",J234,0)</f>
        <v>0</v>
      </c>
      <c r="BH234" s="249">
        <f>IF(N234="sníž. přenesená",J234,0)</f>
        <v>0</v>
      </c>
      <c r="BI234" s="249">
        <f>IF(N234="nulová",J234,0)</f>
        <v>0</v>
      </c>
      <c r="BJ234" s="16" t="s">
        <v>89</v>
      </c>
      <c r="BK234" s="249">
        <f>ROUND(I234*H234,2)</f>
        <v>0</v>
      </c>
      <c r="BL234" s="16" t="s">
        <v>165</v>
      </c>
      <c r="BM234" s="248" t="s">
        <v>375</v>
      </c>
    </row>
    <row r="235" s="13" customFormat="1">
      <c r="A235" s="13"/>
      <c r="B235" s="254"/>
      <c r="C235" s="255"/>
      <c r="D235" s="250" t="s">
        <v>174</v>
      </c>
      <c r="E235" s="256" t="s">
        <v>1</v>
      </c>
      <c r="F235" s="257" t="s">
        <v>376</v>
      </c>
      <c r="G235" s="255"/>
      <c r="H235" s="258">
        <v>1450</v>
      </c>
      <c r="I235" s="259"/>
      <c r="J235" s="255"/>
      <c r="K235" s="255"/>
      <c r="L235" s="260"/>
      <c r="M235" s="261"/>
      <c r="N235" s="262"/>
      <c r="O235" s="262"/>
      <c r="P235" s="262"/>
      <c r="Q235" s="262"/>
      <c r="R235" s="262"/>
      <c r="S235" s="262"/>
      <c r="T235" s="263"/>
      <c r="U235" s="13"/>
      <c r="V235" s="13"/>
      <c r="W235" s="13"/>
      <c r="X235" s="13"/>
      <c r="Y235" s="13"/>
      <c r="Z235" s="13"/>
      <c r="AA235" s="13"/>
      <c r="AB235" s="13"/>
      <c r="AC235" s="13"/>
      <c r="AD235" s="13"/>
      <c r="AE235" s="13"/>
      <c r="AT235" s="264" t="s">
        <v>174</v>
      </c>
      <c r="AU235" s="264" t="s">
        <v>21</v>
      </c>
      <c r="AV235" s="13" t="s">
        <v>21</v>
      </c>
      <c r="AW235" s="13" t="s">
        <v>38</v>
      </c>
      <c r="AX235" s="13" t="s">
        <v>81</v>
      </c>
      <c r="AY235" s="264" t="s">
        <v>159</v>
      </c>
    </row>
    <row r="236" s="13" customFormat="1">
      <c r="A236" s="13"/>
      <c r="B236" s="254"/>
      <c r="C236" s="255"/>
      <c r="D236" s="250" t="s">
        <v>174</v>
      </c>
      <c r="E236" s="256" t="s">
        <v>1</v>
      </c>
      <c r="F236" s="257" t="s">
        <v>377</v>
      </c>
      <c r="G236" s="255"/>
      <c r="H236" s="258">
        <v>24</v>
      </c>
      <c r="I236" s="259"/>
      <c r="J236" s="255"/>
      <c r="K236" s="255"/>
      <c r="L236" s="260"/>
      <c r="M236" s="261"/>
      <c r="N236" s="262"/>
      <c r="O236" s="262"/>
      <c r="P236" s="262"/>
      <c r="Q236" s="262"/>
      <c r="R236" s="262"/>
      <c r="S236" s="262"/>
      <c r="T236" s="263"/>
      <c r="U236" s="13"/>
      <c r="V236" s="13"/>
      <c r="W236" s="13"/>
      <c r="X236" s="13"/>
      <c r="Y236" s="13"/>
      <c r="Z236" s="13"/>
      <c r="AA236" s="13"/>
      <c r="AB236" s="13"/>
      <c r="AC236" s="13"/>
      <c r="AD236" s="13"/>
      <c r="AE236" s="13"/>
      <c r="AT236" s="264" t="s">
        <v>174</v>
      </c>
      <c r="AU236" s="264" t="s">
        <v>21</v>
      </c>
      <c r="AV236" s="13" t="s">
        <v>21</v>
      </c>
      <c r="AW236" s="13" t="s">
        <v>38</v>
      </c>
      <c r="AX236" s="13" t="s">
        <v>81</v>
      </c>
      <c r="AY236" s="264" t="s">
        <v>159</v>
      </c>
    </row>
    <row r="237" s="14" customFormat="1">
      <c r="A237" s="14"/>
      <c r="B237" s="265"/>
      <c r="C237" s="266"/>
      <c r="D237" s="250" t="s">
        <v>174</v>
      </c>
      <c r="E237" s="267" t="s">
        <v>1</v>
      </c>
      <c r="F237" s="268" t="s">
        <v>197</v>
      </c>
      <c r="G237" s="266"/>
      <c r="H237" s="269">
        <v>1474</v>
      </c>
      <c r="I237" s="270"/>
      <c r="J237" s="266"/>
      <c r="K237" s="266"/>
      <c r="L237" s="271"/>
      <c r="M237" s="272"/>
      <c r="N237" s="273"/>
      <c r="O237" s="273"/>
      <c r="P237" s="273"/>
      <c r="Q237" s="273"/>
      <c r="R237" s="273"/>
      <c r="S237" s="273"/>
      <c r="T237" s="274"/>
      <c r="U237" s="14"/>
      <c r="V237" s="14"/>
      <c r="W237" s="14"/>
      <c r="X237" s="14"/>
      <c r="Y237" s="14"/>
      <c r="Z237" s="14"/>
      <c r="AA237" s="14"/>
      <c r="AB237" s="14"/>
      <c r="AC237" s="14"/>
      <c r="AD237" s="14"/>
      <c r="AE237" s="14"/>
      <c r="AT237" s="275" t="s">
        <v>174</v>
      </c>
      <c r="AU237" s="275" t="s">
        <v>21</v>
      </c>
      <c r="AV237" s="14" t="s">
        <v>165</v>
      </c>
      <c r="AW237" s="14" t="s">
        <v>38</v>
      </c>
      <c r="AX237" s="14" t="s">
        <v>89</v>
      </c>
      <c r="AY237" s="275" t="s">
        <v>159</v>
      </c>
    </row>
    <row r="238" s="2" customFormat="1" ht="21.75" customHeight="1">
      <c r="A238" s="38"/>
      <c r="B238" s="39"/>
      <c r="C238" s="236" t="s">
        <v>378</v>
      </c>
      <c r="D238" s="236" t="s">
        <v>161</v>
      </c>
      <c r="E238" s="237" t="s">
        <v>379</v>
      </c>
      <c r="F238" s="238" t="s">
        <v>380</v>
      </c>
      <c r="G238" s="239" t="s">
        <v>164</v>
      </c>
      <c r="H238" s="240">
        <v>1474</v>
      </c>
      <c r="I238" s="241"/>
      <c r="J238" s="242">
        <f>ROUND(I238*H238,2)</f>
        <v>0</v>
      </c>
      <c r="K238" s="243"/>
      <c r="L238" s="44"/>
      <c r="M238" s="244" t="s">
        <v>1</v>
      </c>
      <c r="N238" s="245" t="s">
        <v>46</v>
      </c>
      <c r="O238" s="91"/>
      <c r="P238" s="246">
        <f>O238*H238</f>
        <v>0</v>
      </c>
      <c r="Q238" s="246">
        <v>0</v>
      </c>
      <c r="R238" s="246">
        <f>Q238*H238</f>
        <v>0</v>
      </c>
      <c r="S238" s="246">
        <v>0</v>
      </c>
      <c r="T238" s="247">
        <f>S238*H238</f>
        <v>0</v>
      </c>
      <c r="U238" s="38"/>
      <c r="V238" s="38"/>
      <c r="W238" s="38"/>
      <c r="X238" s="38"/>
      <c r="Y238" s="38"/>
      <c r="Z238" s="38"/>
      <c r="AA238" s="38"/>
      <c r="AB238" s="38"/>
      <c r="AC238" s="38"/>
      <c r="AD238" s="38"/>
      <c r="AE238" s="38"/>
      <c r="AR238" s="248" t="s">
        <v>165</v>
      </c>
      <c r="AT238" s="248" t="s">
        <v>161</v>
      </c>
      <c r="AU238" s="248" t="s">
        <v>21</v>
      </c>
      <c r="AY238" s="16" t="s">
        <v>159</v>
      </c>
      <c r="BE238" s="249">
        <f>IF(N238="základní",J238,0)</f>
        <v>0</v>
      </c>
      <c r="BF238" s="249">
        <f>IF(N238="snížená",J238,0)</f>
        <v>0</v>
      </c>
      <c r="BG238" s="249">
        <f>IF(N238="zákl. přenesená",J238,0)</f>
        <v>0</v>
      </c>
      <c r="BH238" s="249">
        <f>IF(N238="sníž. přenesená",J238,0)</f>
        <v>0</v>
      </c>
      <c r="BI238" s="249">
        <f>IF(N238="nulová",J238,0)</f>
        <v>0</v>
      </c>
      <c r="BJ238" s="16" t="s">
        <v>89</v>
      </c>
      <c r="BK238" s="249">
        <f>ROUND(I238*H238,2)</f>
        <v>0</v>
      </c>
      <c r="BL238" s="16" t="s">
        <v>165</v>
      </c>
      <c r="BM238" s="248" t="s">
        <v>381</v>
      </c>
    </row>
    <row r="239" s="13" customFormat="1">
      <c r="A239" s="13"/>
      <c r="B239" s="254"/>
      <c r="C239" s="255"/>
      <c r="D239" s="250" t="s">
        <v>174</v>
      </c>
      <c r="E239" s="256" t="s">
        <v>1</v>
      </c>
      <c r="F239" s="257" t="s">
        <v>382</v>
      </c>
      <c r="G239" s="255"/>
      <c r="H239" s="258">
        <v>1474</v>
      </c>
      <c r="I239" s="259"/>
      <c r="J239" s="255"/>
      <c r="K239" s="255"/>
      <c r="L239" s="260"/>
      <c r="M239" s="261"/>
      <c r="N239" s="262"/>
      <c r="O239" s="262"/>
      <c r="P239" s="262"/>
      <c r="Q239" s="262"/>
      <c r="R239" s="262"/>
      <c r="S239" s="262"/>
      <c r="T239" s="263"/>
      <c r="U239" s="13"/>
      <c r="V239" s="13"/>
      <c r="W239" s="13"/>
      <c r="X239" s="13"/>
      <c r="Y239" s="13"/>
      <c r="Z239" s="13"/>
      <c r="AA239" s="13"/>
      <c r="AB239" s="13"/>
      <c r="AC239" s="13"/>
      <c r="AD239" s="13"/>
      <c r="AE239" s="13"/>
      <c r="AT239" s="264" t="s">
        <v>174</v>
      </c>
      <c r="AU239" s="264" t="s">
        <v>21</v>
      </c>
      <c r="AV239" s="13" t="s">
        <v>21</v>
      </c>
      <c r="AW239" s="13" t="s">
        <v>38</v>
      </c>
      <c r="AX239" s="13" t="s">
        <v>89</v>
      </c>
      <c r="AY239" s="264" t="s">
        <v>159</v>
      </c>
    </row>
    <row r="240" s="2" customFormat="1" ht="21.75" customHeight="1">
      <c r="A240" s="38"/>
      <c r="B240" s="39"/>
      <c r="C240" s="236" t="s">
        <v>29</v>
      </c>
      <c r="D240" s="236" t="s">
        <v>161</v>
      </c>
      <c r="E240" s="237" t="s">
        <v>383</v>
      </c>
      <c r="F240" s="238" t="s">
        <v>384</v>
      </c>
      <c r="G240" s="239" t="s">
        <v>164</v>
      </c>
      <c r="H240" s="240">
        <v>1474</v>
      </c>
      <c r="I240" s="241"/>
      <c r="J240" s="242">
        <f>ROUND(I240*H240,2)</f>
        <v>0</v>
      </c>
      <c r="K240" s="243"/>
      <c r="L240" s="44"/>
      <c r="M240" s="244" t="s">
        <v>1</v>
      </c>
      <c r="N240" s="245" t="s">
        <v>46</v>
      </c>
      <c r="O240" s="91"/>
      <c r="P240" s="246">
        <f>O240*H240</f>
        <v>0</v>
      </c>
      <c r="Q240" s="246">
        <v>0</v>
      </c>
      <c r="R240" s="246">
        <f>Q240*H240</f>
        <v>0</v>
      </c>
      <c r="S240" s="246">
        <v>0</v>
      </c>
      <c r="T240" s="247">
        <f>S240*H240</f>
        <v>0</v>
      </c>
      <c r="U240" s="38"/>
      <c r="V240" s="38"/>
      <c r="W240" s="38"/>
      <c r="X240" s="38"/>
      <c r="Y240" s="38"/>
      <c r="Z240" s="38"/>
      <c r="AA240" s="38"/>
      <c r="AB240" s="38"/>
      <c r="AC240" s="38"/>
      <c r="AD240" s="38"/>
      <c r="AE240" s="38"/>
      <c r="AR240" s="248" t="s">
        <v>165</v>
      </c>
      <c r="AT240" s="248" t="s">
        <v>161</v>
      </c>
      <c r="AU240" s="248" t="s">
        <v>21</v>
      </c>
      <c r="AY240" s="16" t="s">
        <v>159</v>
      </c>
      <c r="BE240" s="249">
        <f>IF(N240="základní",J240,0)</f>
        <v>0</v>
      </c>
      <c r="BF240" s="249">
        <f>IF(N240="snížená",J240,0)</f>
        <v>0</v>
      </c>
      <c r="BG240" s="249">
        <f>IF(N240="zákl. přenesená",J240,0)</f>
        <v>0</v>
      </c>
      <c r="BH240" s="249">
        <f>IF(N240="sníž. přenesená",J240,0)</f>
        <v>0</v>
      </c>
      <c r="BI240" s="249">
        <f>IF(N240="nulová",J240,0)</f>
        <v>0</v>
      </c>
      <c r="BJ240" s="16" t="s">
        <v>89</v>
      </c>
      <c r="BK240" s="249">
        <f>ROUND(I240*H240,2)</f>
        <v>0</v>
      </c>
      <c r="BL240" s="16" t="s">
        <v>165</v>
      </c>
      <c r="BM240" s="248" t="s">
        <v>385</v>
      </c>
    </row>
    <row r="241" s="2" customFormat="1">
      <c r="A241" s="38"/>
      <c r="B241" s="39"/>
      <c r="C241" s="40"/>
      <c r="D241" s="250" t="s">
        <v>167</v>
      </c>
      <c r="E241" s="40"/>
      <c r="F241" s="251" t="s">
        <v>386</v>
      </c>
      <c r="G241" s="40"/>
      <c r="H241" s="40"/>
      <c r="I241" s="144"/>
      <c r="J241" s="40"/>
      <c r="K241" s="40"/>
      <c r="L241" s="44"/>
      <c r="M241" s="252"/>
      <c r="N241" s="253"/>
      <c r="O241" s="91"/>
      <c r="P241" s="91"/>
      <c r="Q241" s="91"/>
      <c r="R241" s="91"/>
      <c r="S241" s="91"/>
      <c r="T241" s="92"/>
      <c r="U241" s="38"/>
      <c r="V241" s="38"/>
      <c r="W241" s="38"/>
      <c r="X241" s="38"/>
      <c r="Y241" s="38"/>
      <c r="Z241" s="38"/>
      <c r="AA241" s="38"/>
      <c r="AB241" s="38"/>
      <c r="AC241" s="38"/>
      <c r="AD241" s="38"/>
      <c r="AE241" s="38"/>
      <c r="AT241" s="16" t="s">
        <v>167</v>
      </c>
      <c r="AU241" s="16" t="s">
        <v>21</v>
      </c>
    </row>
    <row r="242" s="13" customFormat="1">
      <c r="A242" s="13"/>
      <c r="B242" s="254"/>
      <c r="C242" s="255"/>
      <c r="D242" s="250" t="s">
        <v>174</v>
      </c>
      <c r="E242" s="256" t="s">
        <v>1</v>
      </c>
      <c r="F242" s="257" t="s">
        <v>382</v>
      </c>
      <c r="G242" s="255"/>
      <c r="H242" s="258">
        <v>1474</v>
      </c>
      <c r="I242" s="259"/>
      <c r="J242" s="255"/>
      <c r="K242" s="255"/>
      <c r="L242" s="260"/>
      <c r="M242" s="261"/>
      <c r="N242" s="262"/>
      <c r="O242" s="262"/>
      <c r="P242" s="262"/>
      <c r="Q242" s="262"/>
      <c r="R242" s="262"/>
      <c r="S242" s="262"/>
      <c r="T242" s="263"/>
      <c r="U242" s="13"/>
      <c r="V242" s="13"/>
      <c r="W242" s="13"/>
      <c r="X242" s="13"/>
      <c r="Y242" s="13"/>
      <c r="Z242" s="13"/>
      <c r="AA242" s="13"/>
      <c r="AB242" s="13"/>
      <c r="AC242" s="13"/>
      <c r="AD242" s="13"/>
      <c r="AE242" s="13"/>
      <c r="AT242" s="264" t="s">
        <v>174</v>
      </c>
      <c r="AU242" s="264" t="s">
        <v>21</v>
      </c>
      <c r="AV242" s="13" t="s">
        <v>21</v>
      </c>
      <c r="AW242" s="13" t="s">
        <v>38</v>
      </c>
      <c r="AX242" s="13" t="s">
        <v>89</v>
      </c>
      <c r="AY242" s="264" t="s">
        <v>159</v>
      </c>
    </row>
    <row r="243" s="2" customFormat="1" ht="21.75" customHeight="1">
      <c r="A243" s="38"/>
      <c r="B243" s="39"/>
      <c r="C243" s="236" t="s">
        <v>387</v>
      </c>
      <c r="D243" s="236" t="s">
        <v>161</v>
      </c>
      <c r="E243" s="237" t="s">
        <v>388</v>
      </c>
      <c r="F243" s="238" t="s">
        <v>389</v>
      </c>
      <c r="G243" s="239" t="s">
        <v>164</v>
      </c>
      <c r="H243" s="240">
        <v>1474</v>
      </c>
      <c r="I243" s="241"/>
      <c r="J243" s="242">
        <f>ROUND(I243*H243,2)</f>
        <v>0</v>
      </c>
      <c r="K243" s="243"/>
      <c r="L243" s="44"/>
      <c r="M243" s="244" t="s">
        <v>1</v>
      </c>
      <c r="N243" s="245" t="s">
        <v>46</v>
      </c>
      <c r="O243" s="91"/>
      <c r="P243" s="246">
        <f>O243*H243</f>
        <v>0</v>
      </c>
      <c r="Q243" s="246">
        <v>0</v>
      </c>
      <c r="R243" s="246">
        <f>Q243*H243</f>
        <v>0</v>
      </c>
      <c r="S243" s="246">
        <v>0</v>
      </c>
      <c r="T243" s="247">
        <f>S243*H243</f>
        <v>0</v>
      </c>
      <c r="U243" s="38"/>
      <c r="V243" s="38"/>
      <c r="W243" s="38"/>
      <c r="X243" s="38"/>
      <c r="Y243" s="38"/>
      <c r="Z243" s="38"/>
      <c r="AA243" s="38"/>
      <c r="AB243" s="38"/>
      <c r="AC243" s="38"/>
      <c r="AD243" s="38"/>
      <c r="AE243" s="38"/>
      <c r="AR243" s="248" t="s">
        <v>165</v>
      </c>
      <c r="AT243" s="248" t="s">
        <v>161</v>
      </c>
      <c r="AU243" s="248" t="s">
        <v>21</v>
      </c>
      <c r="AY243" s="16" t="s">
        <v>159</v>
      </c>
      <c r="BE243" s="249">
        <f>IF(N243="základní",J243,0)</f>
        <v>0</v>
      </c>
      <c r="BF243" s="249">
        <f>IF(N243="snížená",J243,0)</f>
        <v>0</v>
      </c>
      <c r="BG243" s="249">
        <f>IF(N243="zákl. přenesená",J243,0)</f>
        <v>0</v>
      </c>
      <c r="BH243" s="249">
        <f>IF(N243="sníž. přenesená",J243,0)</f>
        <v>0</v>
      </c>
      <c r="BI243" s="249">
        <f>IF(N243="nulová",J243,0)</f>
        <v>0</v>
      </c>
      <c r="BJ243" s="16" t="s">
        <v>89</v>
      </c>
      <c r="BK243" s="249">
        <f>ROUND(I243*H243,2)</f>
        <v>0</v>
      </c>
      <c r="BL243" s="16" t="s">
        <v>165</v>
      </c>
      <c r="BM243" s="248" t="s">
        <v>390</v>
      </c>
    </row>
    <row r="244" s="13" customFormat="1">
      <c r="A244" s="13"/>
      <c r="B244" s="254"/>
      <c r="C244" s="255"/>
      <c r="D244" s="250" t="s">
        <v>174</v>
      </c>
      <c r="E244" s="256" t="s">
        <v>1</v>
      </c>
      <c r="F244" s="257" t="s">
        <v>382</v>
      </c>
      <c r="G244" s="255"/>
      <c r="H244" s="258">
        <v>1474</v>
      </c>
      <c r="I244" s="259"/>
      <c r="J244" s="255"/>
      <c r="K244" s="255"/>
      <c r="L244" s="260"/>
      <c r="M244" s="261"/>
      <c r="N244" s="262"/>
      <c r="O244" s="262"/>
      <c r="P244" s="262"/>
      <c r="Q244" s="262"/>
      <c r="R244" s="262"/>
      <c r="S244" s="262"/>
      <c r="T244" s="263"/>
      <c r="U244" s="13"/>
      <c r="V244" s="13"/>
      <c r="W244" s="13"/>
      <c r="X244" s="13"/>
      <c r="Y244" s="13"/>
      <c r="Z244" s="13"/>
      <c r="AA244" s="13"/>
      <c r="AB244" s="13"/>
      <c r="AC244" s="13"/>
      <c r="AD244" s="13"/>
      <c r="AE244" s="13"/>
      <c r="AT244" s="264" t="s">
        <v>174</v>
      </c>
      <c r="AU244" s="264" t="s">
        <v>21</v>
      </c>
      <c r="AV244" s="13" t="s">
        <v>21</v>
      </c>
      <c r="AW244" s="13" t="s">
        <v>38</v>
      </c>
      <c r="AX244" s="13" t="s">
        <v>89</v>
      </c>
      <c r="AY244" s="264" t="s">
        <v>159</v>
      </c>
    </row>
    <row r="245" s="2" customFormat="1" ht="21.75" customHeight="1">
      <c r="A245" s="38"/>
      <c r="B245" s="39"/>
      <c r="C245" s="236" t="s">
        <v>391</v>
      </c>
      <c r="D245" s="236" t="s">
        <v>161</v>
      </c>
      <c r="E245" s="237" t="s">
        <v>392</v>
      </c>
      <c r="F245" s="238" t="s">
        <v>393</v>
      </c>
      <c r="G245" s="239" t="s">
        <v>164</v>
      </c>
      <c r="H245" s="240">
        <v>1725</v>
      </c>
      <c r="I245" s="241"/>
      <c r="J245" s="242">
        <f>ROUND(I245*H245,2)</f>
        <v>0</v>
      </c>
      <c r="K245" s="243"/>
      <c r="L245" s="44"/>
      <c r="M245" s="244" t="s">
        <v>1</v>
      </c>
      <c r="N245" s="245" t="s">
        <v>46</v>
      </c>
      <c r="O245" s="91"/>
      <c r="P245" s="246">
        <f>O245*H245</f>
        <v>0</v>
      </c>
      <c r="Q245" s="246">
        <v>0</v>
      </c>
      <c r="R245" s="246">
        <f>Q245*H245</f>
        <v>0</v>
      </c>
      <c r="S245" s="246">
        <v>0</v>
      </c>
      <c r="T245" s="247">
        <f>S245*H245</f>
        <v>0</v>
      </c>
      <c r="U245" s="38"/>
      <c r="V245" s="38"/>
      <c r="W245" s="38"/>
      <c r="X245" s="38"/>
      <c r="Y245" s="38"/>
      <c r="Z245" s="38"/>
      <c r="AA245" s="38"/>
      <c r="AB245" s="38"/>
      <c r="AC245" s="38"/>
      <c r="AD245" s="38"/>
      <c r="AE245" s="38"/>
      <c r="AR245" s="248" t="s">
        <v>165</v>
      </c>
      <c r="AT245" s="248" t="s">
        <v>161</v>
      </c>
      <c r="AU245" s="248" t="s">
        <v>21</v>
      </c>
      <c r="AY245" s="16" t="s">
        <v>159</v>
      </c>
      <c r="BE245" s="249">
        <f>IF(N245="základní",J245,0)</f>
        <v>0</v>
      </c>
      <c r="BF245" s="249">
        <f>IF(N245="snížená",J245,0)</f>
        <v>0</v>
      </c>
      <c r="BG245" s="249">
        <f>IF(N245="zákl. přenesená",J245,0)</f>
        <v>0</v>
      </c>
      <c r="BH245" s="249">
        <f>IF(N245="sníž. přenesená",J245,0)</f>
        <v>0</v>
      </c>
      <c r="BI245" s="249">
        <f>IF(N245="nulová",J245,0)</f>
        <v>0</v>
      </c>
      <c r="BJ245" s="16" t="s">
        <v>89</v>
      </c>
      <c r="BK245" s="249">
        <f>ROUND(I245*H245,2)</f>
        <v>0</v>
      </c>
      <c r="BL245" s="16" t="s">
        <v>165</v>
      </c>
      <c r="BM245" s="248" t="s">
        <v>394</v>
      </c>
    </row>
    <row r="246" s="13" customFormat="1">
      <c r="A246" s="13"/>
      <c r="B246" s="254"/>
      <c r="C246" s="255"/>
      <c r="D246" s="250" t="s">
        <v>174</v>
      </c>
      <c r="E246" s="256" t="s">
        <v>1</v>
      </c>
      <c r="F246" s="257" t="s">
        <v>395</v>
      </c>
      <c r="G246" s="255"/>
      <c r="H246" s="258">
        <v>1725</v>
      </c>
      <c r="I246" s="259"/>
      <c r="J246" s="255"/>
      <c r="K246" s="255"/>
      <c r="L246" s="260"/>
      <c r="M246" s="261"/>
      <c r="N246" s="262"/>
      <c r="O246" s="262"/>
      <c r="P246" s="262"/>
      <c r="Q246" s="262"/>
      <c r="R246" s="262"/>
      <c r="S246" s="262"/>
      <c r="T246" s="263"/>
      <c r="U246" s="13"/>
      <c r="V246" s="13"/>
      <c r="W246" s="13"/>
      <c r="X246" s="13"/>
      <c r="Y246" s="13"/>
      <c r="Z246" s="13"/>
      <c r="AA246" s="13"/>
      <c r="AB246" s="13"/>
      <c r="AC246" s="13"/>
      <c r="AD246" s="13"/>
      <c r="AE246" s="13"/>
      <c r="AT246" s="264" t="s">
        <v>174</v>
      </c>
      <c r="AU246" s="264" t="s">
        <v>21</v>
      </c>
      <c r="AV246" s="13" t="s">
        <v>21</v>
      </c>
      <c r="AW246" s="13" t="s">
        <v>38</v>
      </c>
      <c r="AX246" s="13" t="s">
        <v>81</v>
      </c>
      <c r="AY246" s="264" t="s">
        <v>159</v>
      </c>
    </row>
    <row r="247" s="14" customFormat="1">
      <c r="A247" s="14"/>
      <c r="B247" s="265"/>
      <c r="C247" s="266"/>
      <c r="D247" s="250" t="s">
        <v>174</v>
      </c>
      <c r="E247" s="267" t="s">
        <v>1</v>
      </c>
      <c r="F247" s="268" t="s">
        <v>197</v>
      </c>
      <c r="G247" s="266"/>
      <c r="H247" s="269">
        <v>1725</v>
      </c>
      <c r="I247" s="270"/>
      <c r="J247" s="266"/>
      <c r="K247" s="266"/>
      <c r="L247" s="271"/>
      <c r="M247" s="272"/>
      <c r="N247" s="273"/>
      <c r="O247" s="273"/>
      <c r="P247" s="273"/>
      <c r="Q247" s="273"/>
      <c r="R247" s="273"/>
      <c r="S247" s="273"/>
      <c r="T247" s="274"/>
      <c r="U247" s="14"/>
      <c r="V247" s="14"/>
      <c r="W247" s="14"/>
      <c r="X247" s="14"/>
      <c r="Y247" s="14"/>
      <c r="Z247" s="14"/>
      <c r="AA247" s="14"/>
      <c r="AB247" s="14"/>
      <c r="AC247" s="14"/>
      <c r="AD247" s="14"/>
      <c r="AE247" s="14"/>
      <c r="AT247" s="275" t="s">
        <v>174</v>
      </c>
      <c r="AU247" s="275" t="s">
        <v>21</v>
      </c>
      <c r="AV247" s="14" t="s">
        <v>165</v>
      </c>
      <c r="AW247" s="14" t="s">
        <v>38</v>
      </c>
      <c r="AX247" s="14" t="s">
        <v>89</v>
      </c>
      <c r="AY247" s="275" t="s">
        <v>159</v>
      </c>
    </row>
    <row r="248" s="2" customFormat="1" ht="16.5" customHeight="1">
      <c r="A248" s="38"/>
      <c r="B248" s="39"/>
      <c r="C248" s="236" t="s">
        <v>232</v>
      </c>
      <c r="D248" s="236" t="s">
        <v>161</v>
      </c>
      <c r="E248" s="237" t="s">
        <v>396</v>
      </c>
      <c r="F248" s="238" t="s">
        <v>397</v>
      </c>
      <c r="G248" s="239" t="s">
        <v>164</v>
      </c>
      <c r="H248" s="240">
        <v>1983.75</v>
      </c>
      <c r="I248" s="241"/>
      <c r="J248" s="242">
        <f>ROUND(I248*H248,2)</f>
        <v>0</v>
      </c>
      <c r="K248" s="243"/>
      <c r="L248" s="44"/>
      <c r="M248" s="244" t="s">
        <v>1</v>
      </c>
      <c r="N248" s="245" t="s">
        <v>46</v>
      </c>
      <c r="O248" s="91"/>
      <c r="P248" s="246">
        <f>O248*H248</f>
        <v>0</v>
      </c>
      <c r="Q248" s="246">
        <v>0</v>
      </c>
      <c r="R248" s="246">
        <f>Q248*H248</f>
        <v>0</v>
      </c>
      <c r="S248" s="246">
        <v>0</v>
      </c>
      <c r="T248" s="247">
        <f>S248*H248</f>
        <v>0</v>
      </c>
      <c r="U248" s="38"/>
      <c r="V248" s="38"/>
      <c r="W248" s="38"/>
      <c r="X248" s="38"/>
      <c r="Y248" s="38"/>
      <c r="Z248" s="38"/>
      <c r="AA248" s="38"/>
      <c r="AB248" s="38"/>
      <c r="AC248" s="38"/>
      <c r="AD248" s="38"/>
      <c r="AE248" s="38"/>
      <c r="AR248" s="248" t="s">
        <v>165</v>
      </c>
      <c r="AT248" s="248" t="s">
        <v>161</v>
      </c>
      <c r="AU248" s="248" t="s">
        <v>21</v>
      </c>
      <c r="AY248" s="16" t="s">
        <v>159</v>
      </c>
      <c r="BE248" s="249">
        <f>IF(N248="základní",J248,0)</f>
        <v>0</v>
      </c>
      <c r="BF248" s="249">
        <f>IF(N248="snížená",J248,0)</f>
        <v>0</v>
      </c>
      <c r="BG248" s="249">
        <f>IF(N248="zákl. přenesená",J248,0)</f>
        <v>0</v>
      </c>
      <c r="BH248" s="249">
        <f>IF(N248="sníž. přenesená",J248,0)</f>
        <v>0</v>
      </c>
      <c r="BI248" s="249">
        <f>IF(N248="nulová",J248,0)</f>
        <v>0</v>
      </c>
      <c r="BJ248" s="16" t="s">
        <v>89</v>
      </c>
      <c r="BK248" s="249">
        <f>ROUND(I248*H248,2)</f>
        <v>0</v>
      </c>
      <c r="BL248" s="16" t="s">
        <v>165</v>
      </c>
      <c r="BM248" s="248" t="s">
        <v>398</v>
      </c>
    </row>
    <row r="249" s="13" customFormat="1">
      <c r="A249" s="13"/>
      <c r="B249" s="254"/>
      <c r="C249" s="255"/>
      <c r="D249" s="250" t="s">
        <v>174</v>
      </c>
      <c r="E249" s="256" t="s">
        <v>1</v>
      </c>
      <c r="F249" s="257" t="s">
        <v>399</v>
      </c>
      <c r="G249" s="255"/>
      <c r="H249" s="258">
        <v>1983.75</v>
      </c>
      <c r="I249" s="259"/>
      <c r="J249" s="255"/>
      <c r="K249" s="255"/>
      <c r="L249" s="260"/>
      <c r="M249" s="261"/>
      <c r="N249" s="262"/>
      <c r="O249" s="262"/>
      <c r="P249" s="262"/>
      <c r="Q249" s="262"/>
      <c r="R249" s="262"/>
      <c r="S249" s="262"/>
      <c r="T249" s="263"/>
      <c r="U249" s="13"/>
      <c r="V249" s="13"/>
      <c r="W249" s="13"/>
      <c r="X249" s="13"/>
      <c r="Y249" s="13"/>
      <c r="Z249" s="13"/>
      <c r="AA249" s="13"/>
      <c r="AB249" s="13"/>
      <c r="AC249" s="13"/>
      <c r="AD249" s="13"/>
      <c r="AE249" s="13"/>
      <c r="AT249" s="264" t="s">
        <v>174</v>
      </c>
      <c r="AU249" s="264" t="s">
        <v>21</v>
      </c>
      <c r="AV249" s="13" t="s">
        <v>21</v>
      </c>
      <c r="AW249" s="13" t="s">
        <v>38</v>
      </c>
      <c r="AX249" s="13" t="s">
        <v>81</v>
      </c>
      <c r="AY249" s="264" t="s">
        <v>159</v>
      </c>
    </row>
    <row r="250" s="14" customFormat="1">
      <c r="A250" s="14"/>
      <c r="B250" s="265"/>
      <c r="C250" s="266"/>
      <c r="D250" s="250" t="s">
        <v>174</v>
      </c>
      <c r="E250" s="267" t="s">
        <v>1</v>
      </c>
      <c r="F250" s="268" t="s">
        <v>197</v>
      </c>
      <c r="G250" s="266"/>
      <c r="H250" s="269">
        <v>1983.75</v>
      </c>
      <c r="I250" s="270"/>
      <c r="J250" s="266"/>
      <c r="K250" s="266"/>
      <c r="L250" s="271"/>
      <c r="M250" s="272"/>
      <c r="N250" s="273"/>
      <c r="O250" s="273"/>
      <c r="P250" s="273"/>
      <c r="Q250" s="273"/>
      <c r="R250" s="273"/>
      <c r="S250" s="273"/>
      <c r="T250" s="274"/>
      <c r="U250" s="14"/>
      <c r="V250" s="14"/>
      <c r="W250" s="14"/>
      <c r="X250" s="14"/>
      <c r="Y250" s="14"/>
      <c r="Z250" s="14"/>
      <c r="AA250" s="14"/>
      <c r="AB250" s="14"/>
      <c r="AC250" s="14"/>
      <c r="AD250" s="14"/>
      <c r="AE250" s="14"/>
      <c r="AT250" s="275" t="s">
        <v>174</v>
      </c>
      <c r="AU250" s="275" t="s">
        <v>21</v>
      </c>
      <c r="AV250" s="14" t="s">
        <v>165</v>
      </c>
      <c r="AW250" s="14" t="s">
        <v>38</v>
      </c>
      <c r="AX250" s="14" t="s">
        <v>89</v>
      </c>
      <c r="AY250" s="275" t="s">
        <v>159</v>
      </c>
    </row>
    <row r="251" s="2" customFormat="1" ht="21.75" customHeight="1">
      <c r="A251" s="38"/>
      <c r="B251" s="39"/>
      <c r="C251" s="236" t="s">
        <v>400</v>
      </c>
      <c r="D251" s="236" t="s">
        <v>161</v>
      </c>
      <c r="E251" s="237" t="s">
        <v>401</v>
      </c>
      <c r="F251" s="238" t="s">
        <v>402</v>
      </c>
      <c r="G251" s="239" t="s">
        <v>164</v>
      </c>
      <c r="H251" s="240">
        <v>1984</v>
      </c>
      <c r="I251" s="241"/>
      <c r="J251" s="242">
        <f>ROUND(I251*H251,2)</f>
        <v>0</v>
      </c>
      <c r="K251" s="243"/>
      <c r="L251" s="44"/>
      <c r="M251" s="244" t="s">
        <v>1</v>
      </c>
      <c r="N251" s="245" t="s">
        <v>46</v>
      </c>
      <c r="O251" s="91"/>
      <c r="P251" s="246">
        <f>O251*H251</f>
        <v>0</v>
      </c>
      <c r="Q251" s="246">
        <v>0</v>
      </c>
      <c r="R251" s="246">
        <f>Q251*H251</f>
        <v>0</v>
      </c>
      <c r="S251" s="246">
        <v>0</v>
      </c>
      <c r="T251" s="247">
        <f>S251*H251</f>
        <v>0</v>
      </c>
      <c r="U251" s="38"/>
      <c r="V251" s="38"/>
      <c r="W251" s="38"/>
      <c r="X251" s="38"/>
      <c r="Y251" s="38"/>
      <c r="Z251" s="38"/>
      <c r="AA251" s="38"/>
      <c r="AB251" s="38"/>
      <c r="AC251" s="38"/>
      <c r="AD251" s="38"/>
      <c r="AE251" s="38"/>
      <c r="AR251" s="248" t="s">
        <v>165</v>
      </c>
      <c r="AT251" s="248" t="s">
        <v>161</v>
      </c>
      <c r="AU251" s="248" t="s">
        <v>21</v>
      </c>
      <c r="AY251" s="16" t="s">
        <v>159</v>
      </c>
      <c r="BE251" s="249">
        <f>IF(N251="základní",J251,0)</f>
        <v>0</v>
      </c>
      <c r="BF251" s="249">
        <f>IF(N251="snížená",J251,0)</f>
        <v>0</v>
      </c>
      <c r="BG251" s="249">
        <f>IF(N251="zákl. přenesená",J251,0)</f>
        <v>0</v>
      </c>
      <c r="BH251" s="249">
        <f>IF(N251="sníž. přenesená",J251,0)</f>
        <v>0</v>
      </c>
      <c r="BI251" s="249">
        <f>IF(N251="nulová",J251,0)</f>
        <v>0</v>
      </c>
      <c r="BJ251" s="16" t="s">
        <v>89</v>
      </c>
      <c r="BK251" s="249">
        <f>ROUND(I251*H251,2)</f>
        <v>0</v>
      </c>
      <c r="BL251" s="16" t="s">
        <v>165</v>
      </c>
      <c r="BM251" s="248" t="s">
        <v>403</v>
      </c>
    </row>
    <row r="252" s="13" customFormat="1">
      <c r="A252" s="13"/>
      <c r="B252" s="254"/>
      <c r="C252" s="255"/>
      <c r="D252" s="250" t="s">
        <v>174</v>
      </c>
      <c r="E252" s="256" t="s">
        <v>1</v>
      </c>
      <c r="F252" s="257" t="s">
        <v>404</v>
      </c>
      <c r="G252" s="255"/>
      <c r="H252" s="258">
        <v>1984</v>
      </c>
      <c r="I252" s="259"/>
      <c r="J252" s="255"/>
      <c r="K252" s="255"/>
      <c r="L252" s="260"/>
      <c r="M252" s="261"/>
      <c r="N252" s="262"/>
      <c r="O252" s="262"/>
      <c r="P252" s="262"/>
      <c r="Q252" s="262"/>
      <c r="R252" s="262"/>
      <c r="S252" s="262"/>
      <c r="T252" s="263"/>
      <c r="U252" s="13"/>
      <c r="V252" s="13"/>
      <c r="W252" s="13"/>
      <c r="X252" s="13"/>
      <c r="Y252" s="13"/>
      <c r="Z252" s="13"/>
      <c r="AA252" s="13"/>
      <c r="AB252" s="13"/>
      <c r="AC252" s="13"/>
      <c r="AD252" s="13"/>
      <c r="AE252" s="13"/>
      <c r="AT252" s="264" t="s">
        <v>174</v>
      </c>
      <c r="AU252" s="264" t="s">
        <v>21</v>
      </c>
      <c r="AV252" s="13" t="s">
        <v>21</v>
      </c>
      <c r="AW252" s="13" t="s">
        <v>38</v>
      </c>
      <c r="AX252" s="13" t="s">
        <v>81</v>
      </c>
      <c r="AY252" s="264" t="s">
        <v>159</v>
      </c>
    </row>
    <row r="253" s="14" customFormat="1">
      <c r="A253" s="14"/>
      <c r="B253" s="265"/>
      <c r="C253" s="266"/>
      <c r="D253" s="250" t="s">
        <v>174</v>
      </c>
      <c r="E253" s="267" t="s">
        <v>1</v>
      </c>
      <c r="F253" s="268" t="s">
        <v>197</v>
      </c>
      <c r="G253" s="266"/>
      <c r="H253" s="269">
        <v>1984</v>
      </c>
      <c r="I253" s="270"/>
      <c r="J253" s="266"/>
      <c r="K253" s="266"/>
      <c r="L253" s="271"/>
      <c r="M253" s="272"/>
      <c r="N253" s="273"/>
      <c r="O253" s="273"/>
      <c r="P253" s="273"/>
      <c r="Q253" s="273"/>
      <c r="R253" s="273"/>
      <c r="S253" s="273"/>
      <c r="T253" s="274"/>
      <c r="U253" s="14"/>
      <c r="V253" s="14"/>
      <c r="W253" s="14"/>
      <c r="X253" s="14"/>
      <c r="Y253" s="14"/>
      <c r="Z253" s="14"/>
      <c r="AA253" s="14"/>
      <c r="AB253" s="14"/>
      <c r="AC253" s="14"/>
      <c r="AD253" s="14"/>
      <c r="AE253" s="14"/>
      <c r="AT253" s="275" t="s">
        <v>174</v>
      </c>
      <c r="AU253" s="275" t="s">
        <v>21</v>
      </c>
      <c r="AV253" s="14" t="s">
        <v>165</v>
      </c>
      <c r="AW253" s="14" t="s">
        <v>38</v>
      </c>
      <c r="AX253" s="14" t="s">
        <v>89</v>
      </c>
      <c r="AY253" s="275" t="s">
        <v>159</v>
      </c>
    </row>
    <row r="254" s="2" customFormat="1" ht="21.75" customHeight="1">
      <c r="A254" s="38"/>
      <c r="B254" s="39"/>
      <c r="C254" s="236" t="s">
        <v>405</v>
      </c>
      <c r="D254" s="236" t="s">
        <v>161</v>
      </c>
      <c r="E254" s="237" t="s">
        <v>406</v>
      </c>
      <c r="F254" s="238" t="s">
        <v>407</v>
      </c>
      <c r="G254" s="239" t="s">
        <v>164</v>
      </c>
      <c r="H254" s="240">
        <v>1985</v>
      </c>
      <c r="I254" s="241"/>
      <c r="J254" s="242">
        <f>ROUND(I254*H254,2)</f>
        <v>0</v>
      </c>
      <c r="K254" s="243"/>
      <c r="L254" s="44"/>
      <c r="M254" s="244" t="s">
        <v>1</v>
      </c>
      <c r="N254" s="245" t="s">
        <v>46</v>
      </c>
      <c r="O254" s="91"/>
      <c r="P254" s="246">
        <f>O254*H254</f>
        <v>0</v>
      </c>
      <c r="Q254" s="246">
        <v>0</v>
      </c>
      <c r="R254" s="246">
        <f>Q254*H254</f>
        <v>0</v>
      </c>
      <c r="S254" s="246">
        <v>0</v>
      </c>
      <c r="T254" s="247">
        <f>S254*H254</f>
        <v>0</v>
      </c>
      <c r="U254" s="38"/>
      <c r="V254" s="38"/>
      <c r="W254" s="38"/>
      <c r="X254" s="38"/>
      <c r="Y254" s="38"/>
      <c r="Z254" s="38"/>
      <c r="AA254" s="38"/>
      <c r="AB254" s="38"/>
      <c r="AC254" s="38"/>
      <c r="AD254" s="38"/>
      <c r="AE254" s="38"/>
      <c r="AR254" s="248" t="s">
        <v>165</v>
      </c>
      <c r="AT254" s="248" t="s">
        <v>161</v>
      </c>
      <c r="AU254" s="248" t="s">
        <v>21</v>
      </c>
      <c r="AY254" s="16" t="s">
        <v>159</v>
      </c>
      <c r="BE254" s="249">
        <f>IF(N254="základní",J254,0)</f>
        <v>0</v>
      </c>
      <c r="BF254" s="249">
        <f>IF(N254="snížená",J254,0)</f>
        <v>0</v>
      </c>
      <c r="BG254" s="249">
        <f>IF(N254="zákl. přenesená",J254,0)</f>
        <v>0</v>
      </c>
      <c r="BH254" s="249">
        <f>IF(N254="sníž. přenesená",J254,0)</f>
        <v>0</v>
      </c>
      <c r="BI254" s="249">
        <f>IF(N254="nulová",J254,0)</f>
        <v>0</v>
      </c>
      <c r="BJ254" s="16" t="s">
        <v>89</v>
      </c>
      <c r="BK254" s="249">
        <f>ROUND(I254*H254,2)</f>
        <v>0</v>
      </c>
      <c r="BL254" s="16" t="s">
        <v>165</v>
      </c>
      <c r="BM254" s="248" t="s">
        <v>408</v>
      </c>
    </row>
    <row r="255" s="13" customFormat="1">
      <c r="A255" s="13"/>
      <c r="B255" s="254"/>
      <c r="C255" s="255"/>
      <c r="D255" s="250" t="s">
        <v>174</v>
      </c>
      <c r="E255" s="256" t="s">
        <v>1</v>
      </c>
      <c r="F255" s="257" t="s">
        <v>409</v>
      </c>
      <c r="G255" s="255"/>
      <c r="H255" s="258">
        <v>1985</v>
      </c>
      <c r="I255" s="259"/>
      <c r="J255" s="255"/>
      <c r="K255" s="255"/>
      <c r="L255" s="260"/>
      <c r="M255" s="261"/>
      <c r="N255" s="262"/>
      <c r="O255" s="262"/>
      <c r="P255" s="262"/>
      <c r="Q255" s="262"/>
      <c r="R255" s="262"/>
      <c r="S255" s="262"/>
      <c r="T255" s="263"/>
      <c r="U255" s="13"/>
      <c r="V255" s="13"/>
      <c r="W255" s="13"/>
      <c r="X255" s="13"/>
      <c r="Y255" s="13"/>
      <c r="Z255" s="13"/>
      <c r="AA255" s="13"/>
      <c r="AB255" s="13"/>
      <c r="AC255" s="13"/>
      <c r="AD255" s="13"/>
      <c r="AE255" s="13"/>
      <c r="AT255" s="264" t="s">
        <v>174</v>
      </c>
      <c r="AU255" s="264" t="s">
        <v>21</v>
      </c>
      <c r="AV255" s="13" t="s">
        <v>21</v>
      </c>
      <c r="AW255" s="13" t="s">
        <v>38</v>
      </c>
      <c r="AX255" s="13" t="s">
        <v>89</v>
      </c>
      <c r="AY255" s="264" t="s">
        <v>159</v>
      </c>
    </row>
    <row r="256" s="2" customFormat="1" ht="21.75" customHeight="1">
      <c r="A256" s="38"/>
      <c r="B256" s="39"/>
      <c r="C256" s="236" t="s">
        <v>410</v>
      </c>
      <c r="D256" s="236" t="s">
        <v>161</v>
      </c>
      <c r="E256" s="237" t="s">
        <v>411</v>
      </c>
      <c r="F256" s="238" t="s">
        <v>412</v>
      </c>
      <c r="G256" s="239" t="s">
        <v>164</v>
      </c>
      <c r="H256" s="240">
        <v>1985</v>
      </c>
      <c r="I256" s="241"/>
      <c r="J256" s="242">
        <f>ROUND(I256*H256,2)</f>
        <v>0</v>
      </c>
      <c r="K256" s="243"/>
      <c r="L256" s="44"/>
      <c r="M256" s="244" t="s">
        <v>1</v>
      </c>
      <c r="N256" s="245" t="s">
        <v>46</v>
      </c>
      <c r="O256" s="91"/>
      <c r="P256" s="246">
        <f>O256*H256</f>
        <v>0</v>
      </c>
      <c r="Q256" s="246">
        <v>0</v>
      </c>
      <c r="R256" s="246">
        <f>Q256*H256</f>
        <v>0</v>
      </c>
      <c r="S256" s="246">
        <v>0</v>
      </c>
      <c r="T256" s="247">
        <f>S256*H256</f>
        <v>0</v>
      </c>
      <c r="U256" s="38"/>
      <c r="V256" s="38"/>
      <c r="W256" s="38"/>
      <c r="X256" s="38"/>
      <c r="Y256" s="38"/>
      <c r="Z256" s="38"/>
      <c r="AA256" s="38"/>
      <c r="AB256" s="38"/>
      <c r="AC256" s="38"/>
      <c r="AD256" s="38"/>
      <c r="AE256" s="38"/>
      <c r="AR256" s="248" t="s">
        <v>165</v>
      </c>
      <c r="AT256" s="248" t="s">
        <v>161</v>
      </c>
      <c r="AU256" s="248" t="s">
        <v>21</v>
      </c>
      <c r="AY256" s="16" t="s">
        <v>159</v>
      </c>
      <c r="BE256" s="249">
        <f>IF(N256="základní",J256,0)</f>
        <v>0</v>
      </c>
      <c r="BF256" s="249">
        <f>IF(N256="snížená",J256,0)</f>
        <v>0</v>
      </c>
      <c r="BG256" s="249">
        <f>IF(N256="zákl. přenesená",J256,0)</f>
        <v>0</v>
      </c>
      <c r="BH256" s="249">
        <f>IF(N256="sníž. přenesená",J256,0)</f>
        <v>0</v>
      </c>
      <c r="BI256" s="249">
        <f>IF(N256="nulová",J256,0)</f>
        <v>0</v>
      </c>
      <c r="BJ256" s="16" t="s">
        <v>89</v>
      </c>
      <c r="BK256" s="249">
        <f>ROUND(I256*H256,2)</f>
        <v>0</v>
      </c>
      <c r="BL256" s="16" t="s">
        <v>165</v>
      </c>
      <c r="BM256" s="248" t="s">
        <v>413</v>
      </c>
    </row>
    <row r="257" s="13" customFormat="1">
      <c r="A257" s="13"/>
      <c r="B257" s="254"/>
      <c r="C257" s="255"/>
      <c r="D257" s="250" t="s">
        <v>174</v>
      </c>
      <c r="E257" s="256" t="s">
        <v>1</v>
      </c>
      <c r="F257" s="257" t="s">
        <v>409</v>
      </c>
      <c r="G257" s="255"/>
      <c r="H257" s="258">
        <v>1985</v>
      </c>
      <c r="I257" s="259"/>
      <c r="J257" s="255"/>
      <c r="K257" s="255"/>
      <c r="L257" s="260"/>
      <c r="M257" s="261"/>
      <c r="N257" s="262"/>
      <c r="O257" s="262"/>
      <c r="P257" s="262"/>
      <c r="Q257" s="262"/>
      <c r="R257" s="262"/>
      <c r="S257" s="262"/>
      <c r="T257" s="263"/>
      <c r="U257" s="13"/>
      <c r="V257" s="13"/>
      <c r="W257" s="13"/>
      <c r="X257" s="13"/>
      <c r="Y257" s="13"/>
      <c r="Z257" s="13"/>
      <c r="AA257" s="13"/>
      <c r="AB257" s="13"/>
      <c r="AC257" s="13"/>
      <c r="AD257" s="13"/>
      <c r="AE257" s="13"/>
      <c r="AT257" s="264" t="s">
        <v>174</v>
      </c>
      <c r="AU257" s="264" t="s">
        <v>21</v>
      </c>
      <c r="AV257" s="13" t="s">
        <v>21</v>
      </c>
      <c r="AW257" s="13" t="s">
        <v>38</v>
      </c>
      <c r="AX257" s="13" t="s">
        <v>89</v>
      </c>
      <c r="AY257" s="264" t="s">
        <v>159</v>
      </c>
    </row>
    <row r="258" s="2" customFormat="1" ht="21.75" customHeight="1">
      <c r="A258" s="38"/>
      <c r="B258" s="39"/>
      <c r="C258" s="236" t="s">
        <v>414</v>
      </c>
      <c r="D258" s="236" t="s">
        <v>161</v>
      </c>
      <c r="E258" s="237" t="s">
        <v>415</v>
      </c>
      <c r="F258" s="238" t="s">
        <v>416</v>
      </c>
      <c r="G258" s="239" t="s">
        <v>164</v>
      </c>
      <c r="H258" s="240">
        <v>132</v>
      </c>
      <c r="I258" s="241"/>
      <c r="J258" s="242">
        <f>ROUND(I258*H258,2)</f>
        <v>0</v>
      </c>
      <c r="K258" s="243"/>
      <c r="L258" s="44"/>
      <c r="M258" s="244" t="s">
        <v>1</v>
      </c>
      <c r="N258" s="245" t="s">
        <v>46</v>
      </c>
      <c r="O258" s="91"/>
      <c r="P258" s="246">
        <f>O258*H258</f>
        <v>0</v>
      </c>
      <c r="Q258" s="246">
        <v>0.10362</v>
      </c>
      <c r="R258" s="246">
        <f>Q258*H258</f>
        <v>13.67784</v>
      </c>
      <c r="S258" s="246">
        <v>0</v>
      </c>
      <c r="T258" s="247">
        <f>S258*H258</f>
        <v>0</v>
      </c>
      <c r="U258" s="38"/>
      <c r="V258" s="38"/>
      <c r="W258" s="38"/>
      <c r="X258" s="38"/>
      <c r="Y258" s="38"/>
      <c r="Z258" s="38"/>
      <c r="AA258" s="38"/>
      <c r="AB258" s="38"/>
      <c r="AC258" s="38"/>
      <c r="AD258" s="38"/>
      <c r="AE258" s="38"/>
      <c r="AR258" s="248" t="s">
        <v>165</v>
      </c>
      <c r="AT258" s="248" t="s">
        <v>161</v>
      </c>
      <c r="AU258" s="248" t="s">
        <v>21</v>
      </c>
      <c r="AY258" s="16" t="s">
        <v>159</v>
      </c>
      <c r="BE258" s="249">
        <f>IF(N258="základní",J258,0)</f>
        <v>0</v>
      </c>
      <c r="BF258" s="249">
        <f>IF(N258="snížená",J258,0)</f>
        <v>0</v>
      </c>
      <c r="BG258" s="249">
        <f>IF(N258="zákl. přenesená",J258,0)</f>
        <v>0</v>
      </c>
      <c r="BH258" s="249">
        <f>IF(N258="sníž. přenesená",J258,0)</f>
        <v>0</v>
      </c>
      <c r="BI258" s="249">
        <f>IF(N258="nulová",J258,0)</f>
        <v>0</v>
      </c>
      <c r="BJ258" s="16" t="s">
        <v>89</v>
      </c>
      <c r="BK258" s="249">
        <f>ROUND(I258*H258,2)</f>
        <v>0</v>
      </c>
      <c r="BL258" s="16" t="s">
        <v>165</v>
      </c>
      <c r="BM258" s="248" t="s">
        <v>417</v>
      </c>
    </row>
    <row r="259" s="2" customFormat="1">
      <c r="A259" s="38"/>
      <c r="B259" s="39"/>
      <c r="C259" s="40"/>
      <c r="D259" s="250" t="s">
        <v>167</v>
      </c>
      <c r="E259" s="40"/>
      <c r="F259" s="251" t="s">
        <v>418</v>
      </c>
      <c r="G259" s="40"/>
      <c r="H259" s="40"/>
      <c r="I259" s="144"/>
      <c r="J259" s="40"/>
      <c r="K259" s="40"/>
      <c r="L259" s="44"/>
      <c r="M259" s="252"/>
      <c r="N259" s="253"/>
      <c r="O259" s="91"/>
      <c r="P259" s="91"/>
      <c r="Q259" s="91"/>
      <c r="R259" s="91"/>
      <c r="S259" s="91"/>
      <c r="T259" s="92"/>
      <c r="U259" s="38"/>
      <c r="V259" s="38"/>
      <c r="W259" s="38"/>
      <c r="X259" s="38"/>
      <c r="Y259" s="38"/>
      <c r="Z259" s="38"/>
      <c r="AA259" s="38"/>
      <c r="AB259" s="38"/>
      <c r="AC259" s="38"/>
      <c r="AD259" s="38"/>
      <c r="AE259" s="38"/>
      <c r="AT259" s="16" t="s">
        <v>167</v>
      </c>
      <c r="AU259" s="16" t="s">
        <v>21</v>
      </c>
    </row>
    <row r="260" s="13" customFormat="1">
      <c r="A260" s="13"/>
      <c r="B260" s="254"/>
      <c r="C260" s="255"/>
      <c r="D260" s="250" t="s">
        <v>174</v>
      </c>
      <c r="E260" s="256" t="s">
        <v>1</v>
      </c>
      <c r="F260" s="257" t="s">
        <v>419</v>
      </c>
      <c r="G260" s="255"/>
      <c r="H260" s="258">
        <v>115</v>
      </c>
      <c r="I260" s="259"/>
      <c r="J260" s="255"/>
      <c r="K260" s="255"/>
      <c r="L260" s="260"/>
      <c r="M260" s="261"/>
      <c r="N260" s="262"/>
      <c r="O260" s="262"/>
      <c r="P260" s="262"/>
      <c r="Q260" s="262"/>
      <c r="R260" s="262"/>
      <c r="S260" s="262"/>
      <c r="T260" s="263"/>
      <c r="U260" s="13"/>
      <c r="V260" s="13"/>
      <c r="W260" s="13"/>
      <c r="X260" s="13"/>
      <c r="Y260" s="13"/>
      <c r="Z260" s="13"/>
      <c r="AA260" s="13"/>
      <c r="AB260" s="13"/>
      <c r="AC260" s="13"/>
      <c r="AD260" s="13"/>
      <c r="AE260" s="13"/>
      <c r="AT260" s="264" t="s">
        <v>174</v>
      </c>
      <c r="AU260" s="264" t="s">
        <v>21</v>
      </c>
      <c r="AV260" s="13" t="s">
        <v>21</v>
      </c>
      <c r="AW260" s="13" t="s">
        <v>38</v>
      </c>
      <c r="AX260" s="13" t="s">
        <v>81</v>
      </c>
      <c r="AY260" s="264" t="s">
        <v>159</v>
      </c>
    </row>
    <row r="261" s="13" customFormat="1">
      <c r="A261" s="13"/>
      <c r="B261" s="254"/>
      <c r="C261" s="255"/>
      <c r="D261" s="250" t="s">
        <v>174</v>
      </c>
      <c r="E261" s="256" t="s">
        <v>1</v>
      </c>
      <c r="F261" s="257" t="s">
        <v>420</v>
      </c>
      <c r="G261" s="255"/>
      <c r="H261" s="258">
        <v>17</v>
      </c>
      <c r="I261" s="259"/>
      <c r="J261" s="255"/>
      <c r="K261" s="255"/>
      <c r="L261" s="260"/>
      <c r="M261" s="261"/>
      <c r="N261" s="262"/>
      <c r="O261" s="262"/>
      <c r="P261" s="262"/>
      <c r="Q261" s="262"/>
      <c r="R261" s="262"/>
      <c r="S261" s="262"/>
      <c r="T261" s="263"/>
      <c r="U261" s="13"/>
      <c r="V261" s="13"/>
      <c r="W261" s="13"/>
      <c r="X261" s="13"/>
      <c r="Y261" s="13"/>
      <c r="Z261" s="13"/>
      <c r="AA261" s="13"/>
      <c r="AB261" s="13"/>
      <c r="AC261" s="13"/>
      <c r="AD261" s="13"/>
      <c r="AE261" s="13"/>
      <c r="AT261" s="264" t="s">
        <v>174</v>
      </c>
      <c r="AU261" s="264" t="s">
        <v>21</v>
      </c>
      <c r="AV261" s="13" t="s">
        <v>21</v>
      </c>
      <c r="AW261" s="13" t="s">
        <v>38</v>
      </c>
      <c r="AX261" s="13" t="s">
        <v>81</v>
      </c>
      <c r="AY261" s="264" t="s">
        <v>159</v>
      </c>
    </row>
    <row r="262" s="14" customFormat="1">
      <c r="A262" s="14"/>
      <c r="B262" s="265"/>
      <c r="C262" s="266"/>
      <c r="D262" s="250" t="s">
        <v>174</v>
      </c>
      <c r="E262" s="267" t="s">
        <v>1</v>
      </c>
      <c r="F262" s="268" t="s">
        <v>197</v>
      </c>
      <c r="G262" s="266"/>
      <c r="H262" s="269">
        <v>132</v>
      </c>
      <c r="I262" s="270"/>
      <c r="J262" s="266"/>
      <c r="K262" s="266"/>
      <c r="L262" s="271"/>
      <c r="M262" s="272"/>
      <c r="N262" s="273"/>
      <c r="O262" s="273"/>
      <c r="P262" s="273"/>
      <c r="Q262" s="273"/>
      <c r="R262" s="273"/>
      <c r="S262" s="273"/>
      <c r="T262" s="274"/>
      <c r="U262" s="14"/>
      <c r="V262" s="14"/>
      <c r="W262" s="14"/>
      <c r="X262" s="14"/>
      <c r="Y262" s="14"/>
      <c r="Z262" s="14"/>
      <c r="AA262" s="14"/>
      <c r="AB262" s="14"/>
      <c r="AC262" s="14"/>
      <c r="AD262" s="14"/>
      <c r="AE262" s="14"/>
      <c r="AT262" s="275" t="s">
        <v>174</v>
      </c>
      <c r="AU262" s="275" t="s">
        <v>21</v>
      </c>
      <c r="AV262" s="14" t="s">
        <v>165</v>
      </c>
      <c r="AW262" s="14" t="s">
        <v>38</v>
      </c>
      <c r="AX262" s="14" t="s">
        <v>89</v>
      </c>
      <c r="AY262" s="275" t="s">
        <v>159</v>
      </c>
    </row>
    <row r="263" s="2" customFormat="1" ht="16.5" customHeight="1">
      <c r="A263" s="38"/>
      <c r="B263" s="39"/>
      <c r="C263" s="276" t="s">
        <v>421</v>
      </c>
      <c r="D263" s="276" t="s">
        <v>289</v>
      </c>
      <c r="E263" s="277" t="s">
        <v>422</v>
      </c>
      <c r="F263" s="278" t="s">
        <v>423</v>
      </c>
      <c r="G263" s="279" t="s">
        <v>164</v>
      </c>
      <c r="H263" s="280">
        <v>61.799999999999997</v>
      </c>
      <c r="I263" s="281"/>
      <c r="J263" s="282">
        <f>ROUND(I263*H263,2)</f>
        <v>0</v>
      </c>
      <c r="K263" s="283"/>
      <c r="L263" s="284"/>
      <c r="M263" s="285" t="s">
        <v>1</v>
      </c>
      <c r="N263" s="286" t="s">
        <v>46</v>
      </c>
      <c r="O263" s="91"/>
      <c r="P263" s="246">
        <f>O263*H263</f>
        <v>0</v>
      </c>
      <c r="Q263" s="246">
        <v>0.17599999999999999</v>
      </c>
      <c r="R263" s="246">
        <f>Q263*H263</f>
        <v>10.876799999999999</v>
      </c>
      <c r="S263" s="246">
        <v>0</v>
      </c>
      <c r="T263" s="247">
        <f>S263*H263</f>
        <v>0</v>
      </c>
      <c r="U263" s="38"/>
      <c r="V263" s="38"/>
      <c r="W263" s="38"/>
      <c r="X263" s="38"/>
      <c r="Y263" s="38"/>
      <c r="Z263" s="38"/>
      <c r="AA263" s="38"/>
      <c r="AB263" s="38"/>
      <c r="AC263" s="38"/>
      <c r="AD263" s="38"/>
      <c r="AE263" s="38"/>
      <c r="AR263" s="248" t="s">
        <v>203</v>
      </c>
      <c r="AT263" s="248" t="s">
        <v>289</v>
      </c>
      <c r="AU263" s="248" t="s">
        <v>21</v>
      </c>
      <c r="AY263" s="16" t="s">
        <v>159</v>
      </c>
      <c r="BE263" s="249">
        <f>IF(N263="základní",J263,0)</f>
        <v>0</v>
      </c>
      <c r="BF263" s="249">
        <f>IF(N263="snížená",J263,0)</f>
        <v>0</v>
      </c>
      <c r="BG263" s="249">
        <f>IF(N263="zákl. přenesená",J263,0)</f>
        <v>0</v>
      </c>
      <c r="BH263" s="249">
        <f>IF(N263="sníž. přenesená",J263,0)</f>
        <v>0</v>
      </c>
      <c r="BI263" s="249">
        <f>IF(N263="nulová",J263,0)</f>
        <v>0</v>
      </c>
      <c r="BJ263" s="16" t="s">
        <v>89</v>
      </c>
      <c r="BK263" s="249">
        <f>ROUND(I263*H263,2)</f>
        <v>0</v>
      </c>
      <c r="BL263" s="16" t="s">
        <v>165</v>
      </c>
      <c r="BM263" s="248" t="s">
        <v>424</v>
      </c>
    </row>
    <row r="264" s="13" customFormat="1">
      <c r="A264" s="13"/>
      <c r="B264" s="254"/>
      <c r="C264" s="255"/>
      <c r="D264" s="250" t="s">
        <v>174</v>
      </c>
      <c r="E264" s="256" t="s">
        <v>1</v>
      </c>
      <c r="F264" s="257" t="s">
        <v>425</v>
      </c>
      <c r="G264" s="255"/>
      <c r="H264" s="258">
        <v>61.799999999999997</v>
      </c>
      <c r="I264" s="259"/>
      <c r="J264" s="255"/>
      <c r="K264" s="255"/>
      <c r="L264" s="260"/>
      <c r="M264" s="261"/>
      <c r="N264" s="262"/>
      <c r="O264" s="262"/>
      <c r="P264" s="262"/>
      <c r="Q264" s="262"/>
      <c r="R264" s="262"/>
      <c r="S264" s="262"/>
      <c r="T264" s="263"/>
      <c r="U264" s="13"/>
      <c r="V264" s="13"/>
      <c r="W264" s="13"/>
      <c r="X264" s="13"/>
      <c r="Y264" s="13"/>
      <c r="Z264" s="13"/>
      <c r="AA264" s="13"/>
      <c r="AB264" s="13"/>
      <c r="AC264" s="13"/>
      <c r="AD264" s="13"/>
      <c r="AE264" s="13"/>
      <c r="AT264" s="264" t="s">
        <v>174</v>
      </c>
      <c r="AU264" s="264" t="s">
        <v>21</v>
      </c>
      <c r="AV264" s="13" t="s">
        <v>21</v>
      </c>
      <c r="AW264" s="13" t="s">
        <v>38</v>
      </c>
      <c r="AX264" s="13" t="s">
        <v>81</v>
      </c>
      <c r="AY264" s="264" t="s">
        <v>159</v>
      </c>
    </row>
    <row r="265" s="14" customFormat="1">
      <c r="A265" s="14"/>
      <c r="B265" s="265"/>
      <c r="C265" s="266"/>
      <c r="D265" s="250" t="s">
        <v>174</v>
      </c>
      <c r="E265" s="267" t="s">
        <v>1</v>
      </c>
      <c r="F265" s="268" t="s">
        <v>197</v>
      </c>
      <c r="G265" s="266"/>
      <c r="H265" s="269">
        <v>61.799999999999997</v>
      </c>
      <c r="I265" s="270"/>
      <c r="J265" s="266"/>
      <c r="K265" s="266"/>
      <c r="L265" s="271"/>
      <c r="M265" s="272"/>
      <c r="N265" s="273"/>
      <c r="O265" s="273"/>
      <c r="P265" s="273"/>
      <c r="Q265" s="273"/>
      <c r="R265" s="273"/>
      <c r="S265" s="273"/>
      <c r="T265" s="274"/>
      <c r="U265" s="14"/>
      <c r="V265" s="14"/>
      <c r="W265" s="14"/>
      <c r="X265" s="14"/>
      <c r="Y265" s="14"/>
      <c r="Z265" s="14"/>
      <c r="AA265" s="14"/>
      <c r="AB265" s="14"/>
      <c r="AC265" s="14"/>
      <c r="AD265" s="14"/>
      <c r="AE265" s="14"/>
      <c r="AT265" s="275" t="s">
        <v>174</v>
      </c>
      <c r="AU265" s="275" t="s">
        <v>21</v>
      </c>
      <c r="AV265" s="14" t="s">
        <v>165</v>
      </c>
      <c r="AW265" s="14" t="s">
        <v>38</v>
      </c>
      <c r="AX265" s="14" t="s">
        <v>89</v>
      </c>
      <c r="AY265" s="275" t="s">
        <v>159</v>
      </c>
    </row>
    <row r="266" s="2" customFormat="1" ht="16.5" customHeight="1">
      <c r="A266" s="38"/>
      <c r="B266" s="39"/>
      <c r="C266" s="276" t="s">
        <v>426</v>
      </c>
      <c r="D266" s="276" t="s">
        <v>289</v>
      </c>
      <c r="E266" s="277" t="s">
        <v>427</v>
      </c>
      <c r="F266" s="278" t="s">
        <v>428</v>
      </c>
      <c r="G266" s="279" t="s">
        <v>164</v>
      </c>
      <c r="H266" s="280">
        <v>63</v>
      </c>
      <c r="I266" s="281"/>
      <c r="J266" s="282">
        <f>ROUND(I266*H266,2)</f>
        <v>0</v>
      </c>
      <c r="K266" s="283"/>
      <c r="L266" s="284"/>
      <c r="M266" s="285" t="s">
        <v>1</v>
      </c>
      <c r="N266" s="286" t="s">
        <v>46</v>
      </c>
      <c r="O266" s="91"/>
      <c r="P266" s="246">
        <f>O266*H266</f>
        <v>0</v>
      </c>
      <c r="Q266" s="246">
        <v>0.17599999999999999</v>
      </c>
      <c r="R266" s="246">
        <f>Q266*H266</f>
        <v>11.087999999999999</v>
      </c>
      <c r="S266" s="246">
        <v>0</v>
      </c>
      <c r="T266" s="247">
        <f>S266*H266</f>
        <v>0</v>
      </c>
      <c r="U266" s="38"/>
      <c r="V266" s="38"/>
      <c r="W266" s="38"/>
      <c r="X266" s="38"/>
      <c r="Y266" s="38"/>
      <c r="Z266" s="38"/>
      <c r="AA266" s="38"/>
      <c r="AB266" s="38"/>
      <c r="AC266" s="38"/>
      <c r="AD266" s="38"/>
      <c r="AE266" s="38"/>
      <c r="AR266" s="248" t="s">
        <v>203</v>
      </c>
      <c r="AT266" s="248" t="s">
        <v>289</v>
      </c>
      <c r="AU266" s="248" t="s">
        <v>21</v>
      </c>
      <c r="AY266" s="16" t="s">
        <v>159</v>
      </c>
      <c r="BE266" s="249">
        <f>IF(N266="základní",J266,0)</f>
        <v>0</v>
      </c>
      <c r="BF266" s="249">
        <f>IF(N266="snížená",J266,0)</f>
        <v>0</v>
      </c>
      <c r="BG266" s="249">
        <f>IF(N266="zákl. přenesená",J266,0)</f>
        <v>0</v>
      </c>
      <c r="BH266" s="249">
        <f>IF(N266="sníž. přenesená",J266,0)</f>
        <v>0</v>
      </c>
      <c r="BI266" s="249">
        <f>IF(N266="nulová",J266,0)</f>
        <v>0</v>
      </c>
      <c r="BJ266" s="16" t="s">
        <v>89</v>
      </c>
      <c r="BK266" s="249">
        <f>ROUND(I266*H266,2)</f>
        <v>0</v>
      </c>
      <c r="BL266" s="16" t="s">
        <v>165</v>
      </c>
      <c r="BM266" s="248" t="s">
        <v>429</v>
      </c>
    </row>
    <row r="267" s="13" customFormat="1">
      <c r="A267" s="13"/>
      <c r="B267" s="254"/>
      <c r="C267" s="255"/>
      <c r="D267" s="250" t="s">
        <v>174</v>
      </c>
      <c r="E267" s="256" t="s">
        <v>1</v>
      </c>
      <c r="F267" s="257" t="s">
        <v>430</v>
      </c>
      <c r="G267" s="255"/>
      <c r="H267" s="258">
        <v>63</v>
      </c>
      <c r="I267" s="259"/>
      <c r="J267" s="255"/>
      <c r="K267" s="255"/>
      <c r="L267" s="260"/>
      <c r="M267" s="261"/>
      <c r="N267" s="262"/>
      <c r="O267" s="262"/>
      <c r="P267" s="262"/>
      <c r="Q267" s="262"/>
      <c r="R267" s="262"/>
      <c r="S267" s="262"/>
      <c r="T267" s="263"/>
      <c r="U267" s="13"/>
      <c r="V267" s="13"/>
      <c r="W267" s="13"/>
      <c r="X267" s="13"/>
      <c r="Y267" s="13"/>
      <c r="Z267" s="13"/>
      <c r="AA267" s="13"/>
      <c r="AB267" s="13"/>
      <c r="AC267" s="13"/>
      <c r="AD267" s="13"/>
      <c r="AE267" s="13"/>
      <c r="AT267" s="264" t="s">
        <v>174</v>
      </c>
      <c r="AU267" s="264" t="s">
        <v>21</v>
      </c>
      <c r="AV267" s="13" t="s">
        <v>21</v>
      </c>
      <c r="AW267" s="13" t="s">
        <v>38</v>
      </c>
      <c r="AX267" s="13" t="s">
        <v>81</v>
      </c>
      <c r="AY267" s="264" t="s">
        <v>159</v>
      </c>
    </row>
    <row r="268" s="14" customFormat="1">
      <c r="A268" s="14"/>
      <c r="B268" s="265"/>
      <c r="C268" s="266"/>
      <c r="D268" s="250" t="s">
        <v>174</v>
      </c>
      <c r="E268" s="267" t="s">
        <v>1</v>
      </c>
      <c r="F268" s="268" t="s">
        <v>197</v>
      </c>
      <c r="G268" s="266"/>
      <c r="H268" s="269">
        <v>63</v>
      </c>
      <c r="I268" s="270"/>
      <c r="J268" s="266"/>
      <c r="K268" s="266"/>
      <c r="L268" s="271"/>
      <c r="M268" s="272"/>
      <c r="N268" s="273"/>
      <c r="O268" s="273"/>
      <c r="P268" s="273"/>
      <c r="Q268" s="273"/>
      <c r="R268" s="273"/>
      <c r="S268" s="273"/>
      <c r="T268" s="274"/>
      <c r="U268" s="14"/>
      <c r="V268" s="14"/>
      <c r="W268" s="14"/>
      <c r="X268" s="14"/>
      <c r="Y268" s="14"/>
      <c r="Z268" s="14"/>
      <c r="AA268" s="14"/>
      <c r="AB268" s="14"/>
      <c r="AC268" s="14"/>
      <c r="AD268" s="14"/>
      <c r="AE268" s="14"/>
      <c r="AT268" s="275" t="s">
        <v>174</v>
      </c>
      <c r="AU268" s="275" t="s">
        <v>21</v>
      </c>
      <c r="AV268" s="14" t="s">
        <v>165</v>
      </c>
      <c r="AW268" s="14" t="s">
        <v>38</v>
      </c>
      <c r="AX268" s="14" t="s">
        <v>89</v>
      </c>
      <c r="AY268" s="275" t="s">
        <v>159</v>
      </c>
    </row>
    <row r="269" s="2" customFormat="1" ht="21.75" customHeight="1">
      <c r="A269" s="38"/>
      <c r="B269" s="39"/>
      <c r="C269" s="276" t="s">
        <v>431</v>
      </c>
      <c r="D269" s="276" t="s">
        <v>289</v>
      </c>
      <c r="E269" s="277" t="s">
        <v>432</v>
      </c>
      <c r="F269" s="278" t="s">
        <v>433</v>
      </c>
      <c r="G269" s="279" t="s">
        <v>164</v>
      </c>
      <c r="H269" s="280">
        <v>17</v>
      </c>
      <c r="I269" s="281"/>
      <c r="J269" s="282">
        <f>ROUND(I269*H269,2)</f>
        <v>0</v>
      </c>
      <c r="K269" s="283"/>
      <c r="L269" s="284"/>
      <c r="M269" s="285" t="s">
        <v>1</v>
      </c>
      <c r="N269" s="286" t="s">
        <v>46</v>
      </c>
      <c r="O269" s="91"/>
      <c r="P269" s="246">
        <f>O269*H269</f>
        <v>0</v>
      </c>
      <c r="Q269" s="246">
        <v>0.13100000000000001</v>
      </c>
      <c r="R269" s="246">
        <f>Q269*H269</f>
        <v>2.2270000000000003</v>
      </c>
      <c r="S269" s="246">
        <v>0</v>
      </c>
      <c r="T269" s="247">
        <f>S269*H269</f>
        <v>0</v>
      </c>
      <c r="U269" s="38"/>
      <c r="V269" s="38"/>
      <c r="W269" s="38"/>
      <c r="X269" s="38"/>
      <c r="Y269" s="38"/>
      <c r="Z269" s="38"/>
      <c r="AA269" s="38"/>
      <c r="AB269" s="38"/>
      <c r="AC269" s="38"/>
      <c r="AD269" s="38"/>
      <c r="AE269" s="38"/>
      <c r="AR269" s="248" t="s">
        <v>203</v>
      </c>
      <c r="AT269" s="248" t="s">
        <v>289</v>
      </c>
      <c r="AU269" s="248" t="s">
        <v>21</v>
      </c>
      <c r="AY269" s="16" t="s">
        <v>159</v>
      </c>
      <c r="BE269" s="249">
        <f>IF(N269="základní",J269,0)</f>
        <v>0</v>
      </c>
      <c r="BF269" s="249">
        <f>IF(N269="snížená",J269,0)</f>
        <v>0</v>
      </c>
      <c r="BG269" s="249">
        <f>IF(N269="zákl. přenesená",J269,0)</f>
        <v>0</v>
      </c>
      <c r="BH269" s="249">
        <f>IF(N269="sníž. přenesená",J269,0)</f>
        <v>0</v>
      </c>
      <c r="BI269" s="249">
        <f>IF(N269="nulová",J269,0)</f>
        <v>0</v>
      </c>
      <c r="BJ269" s="16" t="s">
        <v>89</v>
      </c>
      <c r="BK269" s="249">
        <f>ROUND(I269*H269,2)</f>
        <v>0</v>
      </c>
      <c r="BL269" s="16" t="s">
        <v>165</v>
      </c>
      <c r="BM269" s="248" t="s">
        <v>434</v>
      </c>
    </row>
    <row r="270" s="13" customFormat="1">
      <c r="A270" s="13"/>
      <c r="B270" s="254"/>
      <c r="C270" s="255"/>
      <c r="D270" s="250" t="s">
        <v>174</v>
      </c>
      <c r="E270" s="256" t="s">
        <v>1</v>
      </c>
      <c r="F270" s="257" t="s">
        <v>435</v>
      </c>
      <c r="G270" s="255"/>
      <c r="H270" s="258">
        <v>17</v>
      </c>
      <c r="I270" s="259"/>
      <c r="J270" s="255"/>
      <c r="K270" s="255"/>
      <c r="L270" s="260"/>
      <c r="M270" s="261"/>
      <c r="N270" s="262"/>
      <c r="O270" s="262"/>
      <c r="P270" s="262"/>
      <c r="Q270" s="262"/>
      <c r="R270" s="262"/>
      <c r="S270" s="262"/>
      <c r="T270" s="263"/>
      <c r="U270" s="13"/>
      <c r="V270" s="13"/>
      <c r="W270" s="13"/>
      <c r="X270" s="13"/>
      <c r="Y270" s="13"/>
      <c r="Z270" s="13"/>
      <c r="AA270" s="13"/>
      <c r="AB270" s="13"/>
      <c r="AC270" s="13"/>
      <c r="AD270" s="13"/>
      <c r="AE270" s="13"/>
      <c r="AT270" s="264" t="s">
        <v>174</v>
      </c>
      <c r="AU270" s="264" t="s">
        <v>21</v>
      </c>
      <c r="AV270" s="13" t="s">
        <v>21</v>
      </c>
      <c r="AW270" s="13" t="s">
        <v>38</v>
      </c>
      <c r="AX270" s="13" t="s">
        <v>89</v>
      </c>
      <c r="AY270" s="264" t="s">
        <v>159</v>
      </c>
    </row>
    <row r="271" s="2" customFormat="1" ht="16.5" customHeight="1">
      <c r="A271" s="38"/>
      <c r="B271" s="39"/>
      <c r="C271" s="236" t="s">
        <v>436</v>
      </c>
      <c r="D271" s="236" t="s">
        <v>161</v>
      </c>
      <c r="E271" s="237" t="s">
        <v>437</v>
      </c>
      <c r="F271" s="238" t="s">
        <v>438</v>
      </c>
      <c r="G271" s="239" t="s">
        <v>164</v>
      </c>
      <c r="H271" s="240">
        <v>158.40000000000001</v>
      </c>
      <c r="I271" s="241"/>
      <c r="J271" s="242">
        <f>ROUND(I271*H271,2)</f>
        <v>0</v>
      </c>
      <c r="K271" s="243"/>
      <c r="L271" s="44"/>
      <c r="M271" s="244" t="s">
        <v>1</v>
      </c>
      <c r="N271" s="245" t="s">
        <v>46</v>
      </c>
      <c r="O271" s="91"/>
      <c r="P271" s="246">
        <f>O271*H271</f>
        <v>0</v>
      </c>
      <c r="Q271" s="246">
        <v>0</v>
      </c>
      <c r="R271" s="246">
        <f>Q271*H271</f>
        <v>0</v>
      </c>
      <c r="S271" s="246">
        <v>0</v>
      </c>
      <c r="T271" s="247">
        <f>S271*H271</f>
        <v>0</v>
      </c>
      <c r="U271" s="38"/>
      <c r="V271" s="38"/>
      <c r="W271" s="38"/>
      <c r="X271" s="38"/>
      <c r="Y271" s="38"/>
      <c r="Z271" s="38"/>
      <c r="AA271" s="38"/>
      <c r="AB271" s="38"/>
      <c r="AC271" s="38"/>
      <c r="AD271" s="38"/>
      <c r="AE271" s="38"/>
      <c r="AR271" s="248" t="s">
        <v>165</v>
      </c>
      <c r="AT271" s="248" t="s">
        <v>161</v>
      </c>
      <c r="AU271" s="248" t="s">
        <v>21</v>
      </c>
      <c r="AY271" s="16" t="s">
        <v>159</v>
      </c>
      <c r="BE271" s="249">
        <f>IF(N271="základní",J271,0)</f>
        <v>0</v>
      </c>
      <c r="BF271" s="249">
        <f>IF(N271="snížená",J271,0)</f>
        <v>0</v>
      </c>
      <c r="BG271" s="249">
        <f>IF(N271="zákl. přenesená",J271,0)</f>
        <v>0</v>
      </c>
      <c r="BH271" s="249">
        <f>IF(N271="sníž. přenesená",J271,0)</f>
        <v>0</v>
      </c>
      <c r="BI271" s="249">
        <f>IF(N271="nulová",J271,0)</f>
        <v>0</v>
      </c>
      <c r="BJ271" s="16" t="s">
        <v>89</v>
      </c>
      <c r="BK271" s="249">
        <f>ROUND(I271*H271,2)</f>
        <v>0</v>
      </c>
      <c r="BL271" s="16" t="s">
        <v>165</v>
      </c>
      <c r="BM271" s="248" t="s">
        <v>439</v>
      </c>
    </row>
    <row r="272" s="13" customFormat="1">
      <c r="A272" s="13"/>
      <c r="B272" s="254"/>
      <c r="C272" s="255"/>
      <c r="D272" s="250" t="s">
        <v>174</v>
      </c>
      <c r="E272" s="256" t="s">
        <v>1</v>
      </c>
      <c r="F272" s="257" t="s">
        <v>440</v>
      </c>
      <c r="G272" s="255"/>
      <c r="H272" s="258">
        <v>158.40000000000001</v>
      </c>
      <c r="I272" s="259"/>
      <c r="J272" s="255"/>
      <c r="K272" s="255"/>
      <c r="L272" s="260"/>
      <c r="M272" s="261"/>
      <c r="N272" s="262"/>
      <c r="O272" s="262"/>
      <c r="P272" s="262"/>
      <c r="Q272" s="262"/>
      <c r="R272" s="262"/>
      <c r="S272" s="262"/>
      <c r="T272" s="263"/>
      <c r="U272" s="13"/>
      <c r="V272" s="13"/>
      <c r="W272" s="13"/>
      <c r="X272" s="13"/>
      <c r="Y272" s="13"/>
      <c r="Z272" s="13"/>
      <c r="AA272" s="13"/>
      <c r="AB272" s="13"/>
      <c r="AC272" s="13"/>
      <c r="AD272" s="13"/>
      <c r="AE272" s="13"/>
      <c r="AT272" s="264" t="s">
        <v>174</v>
      </c>
      <c r="AU272" s="264" t="s">
        <v>21</v>
      </c>
      <c r="AV272" s="13" t="s">
        <v>21</v>
      </c>
      <c r="AW272" s="13" t="s">
        <v>38</v>
      </c>
      <c r="AX272" s="13" t="s">
        <v>81</v>
      </c>
      <c r="AY272" s="264" t="s">
        <v>159</v>
      </c>
    </row>
    <row r="273" s="14" customFormat="1">
      <c r="A273" s="14"/>
      <c r="B273" s="265"/>
      <c r="C273" s="266"/>
      <c r="D273" s="250" t="s">
        <v>174</v>
      </c>
      <c r="E273" s="267" t="s">
        <v>1</v>
      </c>
      <c r="F273" s="268" t="s">
        <v>197</v>
      </c>
      <c r="G273" s="266"/>
      <c r="H273" s="269">
        <v>158.40000000000001</v>
      </c>
      <c r="I273" s="270"/>
      <c r="J273" s="266"/>
      <c r="K273" s="266"/>
      <c r="L273" s="271"/>
      <c r="M273" s="272"/>
      <c r="N273" s="273"/>
      <c r="O273" s="273"/>
      <c r="P273" s="273"/>
      <c r="Q273" s="273"/>
      <c r="R273" s="273"/>
      <c r="S273" s="273"/>
      <c r="T273" s="274"/>
      <c r="U273" s="14"/>
      <c r="V273" s="14"/>
      <c r="W273" s="14"/>
      <c r="X273" s="14"/>
      <c r="Y273" s="14"/>
      <c r="Z273" s="14"/>
      <c r="AA273" s="14"/>
      <c r="AB273" s="14"/>
      <c r="AC273" s="14"/>
      <c r="AD273" s="14"/>
      <c r="AE273" s="14"/>
      <c r="AT273" s="275" t="s">
        <v>174</v>
      </c>
      <c r="AU273" s="275" t="s">
        <v>21</v>
      </c>
      <c r="AV273" s="14" t="s">
        <v>165</v>
      </c>
      <c r="AW273" s="14" t="s">
        <v>38</v>
      </c>
      <c r="AX273" s="14" t="s">
        <v>89</v>
      </c>
      <c r="AY273" s="275" t="s">
        <v>159</v>
      </c>
    </row>
    <row r="274" s="2" customFormat="1" ht="21.75" customHeight="1">
      <c r="A274" s="38"/>
      <c r="B274" s="39"/>
      <c r="C274" s="236" t="s">
        <v>441</v>
      </c>
      <c r="D274" s="236" t="s">
        <v>161</v>
      </c>
      <c r="E274" s="237" t="s">
        <v>442</v>
      </c>
      <c r="F274" s="238" t="s">
        <v>402</v>
      </c>
      <c r="G274" s="239" t="s">
        <v>164</v>
      </c>
      <c r="H274" s="240">
        <v>181.69999999999999</v>
      </c>
      <c r="I274" s="241"/>
      <c r="J274" s="242">
        <f>ROUND(I274*H274,2)</f>
        <v>0</v>
      </c>
      <c r="K274" s="243"/>
      <c r="L274" s="44"/>
      <c r="M274" s="244" t="s">
        <v>1</v>
      </c>
      <c r="N274" s="245" t="s">
        <v>46</v>
      </c>
      <c r="O274" s="91"/>
      <c r="P274" s="246">
        <f>O274*H274</f>
        <v>0</v>
      </c>
      <c r="Q274" s="246">
        <v>0</v>
      </c>
      <c r="R274" s="246">
        <f>Q274*H274</f>
        <v>0</v>
      </c>
      <c r="S274" s="246">
        <v>0</v>
      </c>
      <c r="T274" s="247">
        <f>S274*H274</f>
        <v>0</v>
      </c>
      <c r="U274" s="38"/>
      <c r="V274" s="38"/>
      <c r="W274" s="38"/>
      <c r="X274" s="38"/>
      <c r="Y274" s="38"/>
      <c r="Z274" s="38"/>
      <c r="AA274" s="38"/>
      <c r="AB274" s="38"/>
      <c r="AC274" s="38"/>
      <c r="AD274" s="38"/>
      <c r="AE274" s="38"/>
      <c r="AR274" s="248" t="s">
        <v>165</v>
      </c>
      <c r="AT274" s="248" t="s">
        <v>161</v>
      </c>
      <c r="AU274" s="248" t="s">
        <v>21</v>
      </c>
      <c r="AY274" s="16" t="s">
        <v>159</v>
      </c>
      <c r="BE274" s="249">
        <f>IF(N274="základní",J274,0)</f>
        <v>0</v>
      </c>
      <c r="BF274" s="249">
        <f>IF(N274="snížená",J274,0)</f>
        <v>0</v>
      </c>
      <c r="BG274" s="249">
        <f>IF(N274="zákl. přenesená",J274,0)</f>
        <v>0</v>
      </c>
      <c r="BH274" s="249">
        <f>IF(N274="sníž. přenesená",J274,0)</f>
        <v>0</v>
      </c>
      <c r="BI274" s="249">
        <f>IF(N274="nulová",J274,0)</f>
        <v>0</v>
      </c>
      <c r="BJ274" s="16" t="s">
        <v>89</v>
      </c>
      <c r="BK274" s="249">
        <f>ROUND(I274*H274,2)</f>
        <v>0</v>
      </c>
      <c r="BL274" s="16" t="s">
        <v>165</v>
      </c>
      <c r="BM274" s="248" t="s">
        <v>443</v>
      </c>
    </row>
    <row r="275" s="13" customFormat="1">
      <c r="A275" s="13"/>
      <c r="B275" s="254"/>
      <c r="C275" s="255"/>
      <c r="D275" s="250" t="s">
        <v>174</v>
      </c>
      <c r="E275" s="256" t="s">
        <v>1</v>
      </c>
      <c r="F275" s="257" t="s">
        <v>444</v>
      </c>
      <c r="G275" s="255"/>
      <c r="H275" s="258">
        <v>181.69999999999999</v>
      </c>
      <c r="I275" s="259"/>
      <c r="J275" s="255"/>
      <c r="K275" s="255"/>
      <c r="L275" s="260"/>
      <c r="M275" s="261"/>
      <c r="N275" s="262"/>
      <c r="O275" s="262"/>
      <c r="P275" s="262"/>
      <c r="Q275" s="262"/>
      <c r="R275" s="262"/>
      <c r="S275" s="262"/>
      <c r="T275" s="263"/>
      <c r="U275" s="13"/>
      <c r="V275" s="13"/>
      <c r="W275" s="13"/>
      <c r="X275" s="13"/>
      <c r="Y275" s="13"/>
      <c r="Z275" s="13"/>
      <c r="AA275" s="13"/>
      <c r="AB275" s="13"/>
      <c r="AC275" s="13"/>
      <c r="AD275" s="13"/>
      <c r="AE275" s="13"/>
      <c r="AT275" s="264" t="s">
        <v>174</v>
      </c>
      <c r="AU275" s="264" t="s">
        <v>21</v>
      </c>
      <c r="AV275" s="13" t="s">
        <v>21</v>
      </c>
      <c r="AW275" s="13" t="s">
        <v>38</v>
      </c>
      <c r="AX275" s="13" t="s">
        <v>81</v>
      </c>
      <c r="AY275" s="264" t="s">
        <v>159</v>
      </c>
    </row>
    <row r="276" s="14" customFormat="1">
      <c r="A276" s="14"/>
      <c r="B276" s="265"/>
      <c r="C276" s="266"/>
      <c r="D276" s="250" t="s">
        <v>174</v>
      </c>
      <c r="E276" s="267" t="s">
        <v>1</v>
      </c>
      <c r="F276" s="268" t="s">
        <v>197</v>
      </c>
      <c r="G276" s="266"/>
      <c r="H276" s="269">
        <v>181.69999999999999</v>
      </c>
      <c r="I276" s="270"/>
      <c r="J276" s="266"/>
      <c r="K276" s="266"/>
      <c r="L276" s="271"/>
      <c r="M276" s="272"/>
      <c r="N276" s="273"/>
      <c r="O276" s="273"/>
      <c r="P276" s="273"/>
      <c r="Q276" s="273"/>
      <c r="R276" s="273"/>
      <c r="S276" s="273"/>
      <c r="T276" s="274"/>
      <c r="U276" s="14"/>
      <c r="V276" s="14"/>
      <c r="W276" s="14"/>
      <c r="X276" s="14"/>
      <c r="Y276" s="14"/>
      <c r="Z276" s="14"/>
      <c r="AA276" s="14"/>
      <c r="AB276" s="14"/>
      <c r="AC276" s="14"/>
      <c r="AD276" s="14"/>
      <c r="AE276" s="14"/>
      <c r="AT276" s="275" t="s">
        <v>174</v>
      </c>
      <c r="AU276" s="275" t="s">
        <v>21</v>
      </c>
      <c r="AV276" s="14" t="s">
        <v>165</v>
      </c>
      <c r="AW276" s="14" t="s">
        <v>38</v>
      </c>
      <c r="AX276" s="14" t="s">
        <v>89</v>
      </c>
      <c r="AY276" s="275" t="s">
        <v>159</v>
      </c>
    </row>
    <row r="277" s="2" customFormat="1" ht="21.75" customHeight="1">
      <c r="A277" s="38"/>
      <c r="B277" s="39"/>
      <c r="C277" s="236" t="s">
        <v>445</v>
      </c>
      <c r="D277" s="236" t="s">
        <v>161</v>
      </c>
      <c r="E277" s="237" t="s">
        <v>446</v>
      </c>
      <c r="F277" s="238" t="s">
        <v>407</v>
      </c>
      <c r="G277" s="239" t="s">
        <v>164</v>
      </c>
      <c r="H277" s="240">
        <v>199.09999999999999</v>
      </c>
      <c r="I277" s="241"/>
      <c r="J277" s="242">
        <f>ROUND(I277*H277,2)</f>
        <v>0</v>
      </c>
      <c r="K277" s="243"/>
      <c r="L277" s="44"/>
      <c r="M277" s="244" t="s">
        <v>1</v>
      </c>
      <c r="N277" s="245" t="s">
        <v>46</v>
      </c>
      <c r="O277" s="91"/>
      <c r="P277" s="246">
        <f>O277*H277</f>
        <v>0</v>
      </c>
      <c r="Q277" s="246">
        <v>0</v>
      </c>
      <c r="R277" s="246">
        <f>Q277*H277</f>
        <v>0</v>
      </c>
      <c r="S277" s="246">
        <v>0</v>
      </c>
      <c r="T277" s="247">
        <f>S277*H277</f>
        <v>0</v>
      </c>
      <c r="U277" s="38"/>
      <c r="V277" s="38"/>
      <c r="W277" s="38"/>
      <c r="X277" s="38"/>
      <c r="Y277" s="38"/>
      <c r="Z277" s="38"/>
      <c r="AA277" s="38"/>
      <c r="AB277" s="38"/>
      <c r="AC277" s="38"/>
      <c r="AD277" s="38"/>
      <c r="AE277" s="38"/>
      <c r="AR277" s="248" t="s">
        <v>165</v>
      </c>
      <c r="AT277" s="248" t="s">
        <v>161</v>
      </c>
      <c r="AU277" s="248" t="s">
        <v>21</v>
      </c>
      <c r="AY277" s="16" t="s">
        <v>159</v>
      </c>
      <c r="BE277" s="249">
        <f>IF(N277="základní",J277,0)</f>
        <v>0</v>
      </c>
      <c r="BF277" s="249">
        <f>IF(N277="snížená",J277,0)</f>
        <v>0</v>
      </c>
      <c r="BG277" s="249">
        <f>IF(N277="zákl. přenesená",J277,0)</f>
        <v>0</v>
      </c>
      <c r="BH277" s="249">
        <f>IF(N277="sníž. přenesená",J277,0)</f>
        <v>0</v>
      </c>
      <c r="BI277" s="249">
        <f>IF(N277="nulová",J277,0)</f>
        <v>0</v>
      </c>
      <c r="BJ277" s="16" t="s">
        <v>89</v>
      </c>
      <c r="BK277" s="249">
        <f>ROUND(I277*H277,2)</f>
        <v>0</v>
      </c>
      <c r="BL277" s="16" t="s">
        <v>165</v>
      </c>
      <c r="BM277" s="248" t="s">
        <v>447</v>
      </c>
    </row>
    <row r="278" s="13" customFormat="1">
      <c r="A278" s="13"/>
      <c r="B278" s="254"/>
      <c r="C278" s="255"/>
      <c r="D278" s="250" t="s">
        <v>174</v>
      </c>
      <c r="E278" s="256" t="s">
        <v>1</v>
      </c>
      <c r="F278" s="257" t="s">
        <v>448</v>
      </c>
      <c r="G278" s="255"/>
      <c r="H278" s="258">
        <v>199.09999999999999</v>
      </c>
      <c r="I278" s="259"/>
      <c r="J278" s="255"/>
      <c r="K278" s="255"/>
      <c r="L278" s="260"/>
      <c r="M278" s="261"/>
      <c r="N278" s="262"/>
      <c r="O278" s="262"/>
      <c r="P278" s="262"/>
      <c r="Q278" s="262"/>
      <c r="R278" s="262"/>
      <c r="S278" s="262"/>
      <c r="T278" s="263"/>
      <c r="U278" s="13"/>
      <c r="V278" s="13"/>
      <c r="W278" s="13"/>
      <c r="X278" s="13"/>
      <c r="Y278" s="13"/>
      <c r="Z278" s="13"/>
      <c r="AA278" s="13"/>
      <c r="AB278" s="13"/>
      <c r="AC278" s="13"/>
      <c r="AD278" s="13"/>
      <c r="AE278" s="13"/>
      <c r="AT278" s="264" t="s">
        <v>174</v>
      </c>
      <c r="AU278" s="264" t="s">
        <v>21</v>
      </c>
      <c r="AV278" s="13" t="s">
        <v>21</v>
      </c>
      <c r="AW278" s="13" t="s">
        <v>38</v>
      </c>
      <c r="AX278" s="13" t="s">
        <v>81</v>
      </c>
      <c r="AY278" s="264" t="s">
        <v>159</v>
      </c>
    </row>
    <row r="279" s="14" customFormat="1">
      <c r="A279" s="14"/>
      <c r="B279" s="265"/>
      <c r="C279" s="266"/>
      <c r="D279" s="250" t="s">
        <v>174</v>
      </c>
      <c r="E279" s="267" t="s">
        <v>1</v>
      </c>
      <c r="F279" s="268" t="s">
        <v>197</v>
      </c>
      <c r="G279" s="266"/>
      <c r="H279" s="269">
        <v>199.09999999999999</v>
      </c>
      <c r="I279" s="270"/>
      <c r="J279" s="266"/>
      <c r="K279" s="266"/>
      <c r="L279" s="271"/>
      <c r="M279" s="272"/>
      <c r="N279" s="273"/>
      <c r="O279" s="273"/>
      <c r="P279" s="273"/>
      <c r="Q279" s="273"/>
      <c r="R279" s="273"/>
      <c r="S279" s="273"/>
      <c r="T279" s="274"/>
      <c r="U279" s="14"/>
      <c r="V279" s="14"/>
      <c r="W279" s="14"/>
      <c r="X279" s="14"/>
      <c r="Y279" s="14"/>
      <c r="Z279" s="14"/>
      <c r="AA279" s="14"/>
      <c r="AB279" s="14"/>
      <c r="AC279" s="14"/>
      <c r="AD279" s="14"/>
      <c r="AE279" s="14"/>
      <c r="AT279" s="275" t="s">
        <v>174</v>
      </c>
      <c r="AU279" s="275" t="s">
        <v>21</v>
      </c>
      <c r="AV279" s="14" t="s">
        <v>165</v>
      </c>
      <c r="AW279" s="14" t="s">
        <v>38</v>
      </c>
      <c r="AX279" s="14" t="s">
        <v>89</v>
      </c>
      <c r="AY279" s="275" t="s">
        <v>159</v>
      </c>
    </row>
    <row r="280" s="2" customFormat="1" ht="21.75" customHeight="1">
      <c r="A280" s="38"/>
      <c r="B280" s="39"/>
      <c r="C280" s="236" t="s">
        <v>449</v>
      </c>
      <c r="D280" s="236" t="s">
        <v>161</v>
      </c>
      <c r="E280" s="237" t="s">
        <v>450</v>
      </c>
      <c r="F280" s="238" t="s">
        <v>412</v>
      </c>
      <c r="G280" s="239" t="s">
        <v>164</v>
      </c>
      <c r="H280" s="240">
        <v>199</v>
      </c>
      <c r="I280" s="241"/>
      <c r="J280" s="242">
        <f>ROUND(I280*H280,2)</f>
        <v>0</v>
      </c>
      <c r="K280" s="243"/>
      <c r="L280" s="44"/>
      <c r="M280" s="244" t="s">
        <v>1</v>
      </c>
      <c r="N280" s="245" t="s">
        <v>46</v>
      </c>
      <c r="O280" s="91"/>
      <c r="P280" s="246">
        <f>O280*H280</f>
        <v>0</v>
      </c>
      <c r="Q280" s="246">
        <v>0</v>
      </c>
      <c r="R280" s="246">
        <f>Q280*H280</f>
        <v>0</v>
      </c>
      <c r="S280" s="246">
        <v>0</v>
      </c>
      <c r="T280" s="247">
        <f>S280*H280</f>
        <v>0</v>
      </c>
      <c r="U280" s="38"/>
      <c r="V280" s="38"/>
      <c r="W280" s="38"/>
      <c r="X280" s="38"/>
      <c r="Y280" s="38"/>
      <c r="Z280" s="38"/>
      <c r="AA280" s="38"/>
      <c r="AB280" s="38"/>
      <c r="AC280" s="38"/>
      <c r="AD280" s="38"/>
      <c r="AE280" s="38"/>
      <c r="AR280" s="248" t="s">
        <v>165</v>
      </c>
      <c r="AT280" s="248" t="s">
        <v>161</v>
      </c>
      <c r="AU280" s="248" t="s">
        <v>21</v>
      </c>
      <c r="AY280" s="16" t="s">
        <v>159</v>
      </c>
      <c r="BE280" s="249">
        <f>IF(N280="základní",J280,0)</f>
        <v>0</v>
      </c>
      <c r="BF280" s="249">
        <f>IF(N280="snížená",J280,0)</f>
        <v>0</v>
      </c>
      <c r="BG280" s="249">
        <f>IF(N280="zákl. přenesená",J280,0)</f>
        <v>0</v>
      </c>
      <c r="BH280" s="249">
        <f>IF(N280="sníž. přenesená",J280,0)</f>
        <v>0</v>
      </c>
      <c r="BI280" s="249">
        <f>IF(N280="nulová",J280,0)</f>
        <v>0</v>
      </c>
      <c r="BJ280" s="16" t="s">
        <v>89</v>
      </c>
      <c r="BK280" s="249">
        <f>ROUND(I280*H280,2)</f>
        <v>0</v>
      </c>
      <c r="BL280" s="16" t="s">
        <v>165</v>
      </c>
      <c r="BM280" s="248" t="s">
        <v>451</v>
      </c>
    </row>
    <row r="281" s="13" customFormat="1">
      <c r="A281" s="13"/>
      <c r="B281" s="254"/>
      <c r="C281" s="255"/>
      <c r="D281" s="250" t="s">
        <v>174</v>
      </c>
      <c r="E281" s="256" t="s">
        <v>1</v>
      </c>
      <c r="F281" s="257" t="s">
        <v>452</v>
      </c>
      <c r="G281" s="255"/>
      <c r="H281" s="258">
        <v>199</v>
      </c>
      <c r="I281" s="259"/>
      <c r="J281" s="255"/>
      <c r="K281" s="255"/>
      <c r="L281" s="260"/>
      <c r="M281" s="261"/>
      <c r="N281" s="262"/>
      <c r="O281" s="262"/>
      <c r="P281" s="262"/>
      <c r="Q281" s="262"/>
      <c r="R281" s="262"/>
      <c r="S281" s="262"/>
      <c r="T281" s="263"/>
      <c r="U281" s="13"/>
      <c r="V281" s="13"/>
      <c r="W281" s="13"/>
      <c r="X281" s="13"/>
      <c r="Y281" s="13"/>
      <c r="Z281" s="13"/>
      <c r="AA281" s="13"/>
      <c r="AB281" s="13"/>
      <c r="AC281" s="13"/>
      <c r="AD281" s="13"/>
      <c r="AE281" s="13"/>
      <c r="AT281" s="264" t="s">
        <v>174</v>
      </c>
      <c r="AU281" s="264" t="s">
        <v>21</v>
      </c>
      <c r="AV281" s="13" t="s">
        <v>21</v>
      </c>
      <c r="AW281" s="13" t="s">
        <v>38</v>
      </c>
      <c r="AX281" s="13" t="s">
        <v>81</v>
      </c>
      <c r="AY281" s="264" t="s">
        <v>159</v>
      </c>
    </row>
    <row r="282" s="14" customFormat="1">
      <c r="A282" s="14"/>
      <c r="B282" s="265"/>
      <c r="C282" s="266"/>
      <c r="D282" s="250" t="s">
        <v>174</v>
      </c>
      <c r="E282" s="267" t="s">
        <v>1</v>
      </c>
      <c r="F282" s="268" t="s">
        <v>197</v>
      </c>
      <c r="G282" s="266"/>
      <c r="H282" s="269">
        <v>199</v>
      </c>
      <c r="I282" s="270"/>
      <c r="J282" s="266"/>
      <c r="K282" s="266"/>
      <c r="L282" s="271"/>
      <c r="M282" s="272"/>
      <c r="N282" s="273"/>
      <c r="O282" s="273"/>
      <c r="P282" s="273"/>
      <c r="Q282" s="273"/>
      <c r="R282" s="273"/>
      <c r="S282" s="273"/>
      <c r="T282" s="274"/>
      <c r="U282" s="14"/>
      <c r="V282" s="14"/>
      <c r="W282" s="14"/>
      <c r="X282" s="14"/>
      <c r="Y282" s="14"/>
      <c r="Z282" s="14"/>
      <c r="AA282" s="14"/>
      <c r="AB282" s="14"/>
      <c r="AC282" s="14"/>
      <c r="AD282" s="14"/>
      <c r="AE282" s="14"/>
      <c r="AT282" s="275" t="s">
        <v>174</v>
      </c>
      <c r="AU282" s="275" t="s">
        <v>21</v>
      </c>
      <c r="AV282" s="14" t="s">
        <v>165</v>
      </c>
      <c r="AW282" s="14" t="s">
        <v>38</v>
      </c>
      <c r="AX282" s="14" t="s">
        <v>89</v>
      </c>
      <c r="AY282" s="275" t="s">
        <v>159</v>
      </c>
    </row>
    <row r="283" s="2" customFormat="1" ht="21.75" customHeight="1">
      <c r="A283" s="38"/>
      <c r="B283" s="39"/>
      <c r="C283" s="236" t="s">
        <v>453</v>
      </c>
      <c r="D283" s="236" t="s">
        <v>161</v>
      </c>
      <c r="E283" s="237" t="s">
        <v>454</v>
      </c>
      <c r="F283" s="238" t="s">
        <v>455</v>
      </c>
      <c r="G283" s="239" t="s">
        <v>164</v>
      </c>
      <c r="H283" s="240">
        <v>278</v>
      </c>
      <c r="I283" s="241"/>
      <c r="J283" s="242">
        <f>ROUND(I283*H283,2)</f>
        <v>0</v>
      </c>
      <c r="K283" s="243"/>
      <c r="L283" s="44"/>
      <c r="M283" s="244" t="s">
        <v>1</v>
      </c>
      <c r="N283" s="245" t="s">
        <v>46</v>
      </c>
      <c r="O283" s="91"/>
      <c r="P283" s="246">
        <f>O283*H283</f>
        <v>0</v>
      </c>
      <c r="Q283" s="246">
        <v>0.084250000000000005</v>
      </c>
      <c r="R283" s="246">
        <f>Q283*H283</f>
        <v>23.421500000000002</v>
      </c>
      <c r="S283" s="246">
        <v>0</v>
      </c>
      <c r="T283" s="247">
        <f>S283*H283</f>
        <v>0</v>
      </c>
      <c r="U283" s="38"/>
      <c r="V283" s="38"/>
      <c r="W283" s="38"/>
      <c r="X283" s="38"/>
      <c r="Y283" s="38"/>
      <c r="Z283" s="38"/>
      <c r="AA283" s="38"/>
      <c r="AB283" s="38"/>
      <c r="AC283" s="38"/>
      <c r="AD283" s="38"/>
      <c r="AE283" s="38"/>
      <c r="AR283" s="248" t="s">
        <v>165</v>
      </c>
      <c r="AT283" s="248" t="s">
        <v>161</v>
      </c>
      <c r="AU283" s="248" t="s">
        <v>21</v>
      </c>
      <c r="AY283" s="16" t="s">
        <v>159</v>
      </c>
      <c r="BE283" s="249">
        <f>IF(N283="základní",J283,0)</f>
        <v>0</v>
      </c>
      <c r="BF283" s="249">
        <f>IF(N283="snížená",J283,0)</f>
        <v>0</v>
      </c>
      <c r="BG283" s="249">
        <f>IF(N283="zákl. přenesená",J283,0)</f>
        <v>0</v>
      </c>
      <c r="BH283" s="249">
        <f>IF(N283="sníž. přenesená",J283,0)</f>
        <v>0</v>
      </c>
      <c r="BI283" s="249">
        <f>IF(N283="nulová",J283,0)</f>
        <v>0</v>
      </c>
      <c r="BJ283" s="16" t="s">
        <v>89</v>
      </c>
      <c r="BK283" s="249">
        <f>ROUND(I283*H283,2)</f>
        <v>0</v>
      </c>
      <c r="BL283" s="16" t="s">
        <v>165</v>
      </c>
      <c r="BM283" s="248" t="s">
        <v>456</v>
      </c>
    </row>
    <row r="284" s="13" customFormat="1">
      <c r="A284" s="13"/>
      <c r="B284" s="254"/>
      <c r="C284" s="255"/>
      <c r="D284" s="250" t="s">
        <v>174</v>
      </c>
      <c r="E284" s="256" t="s">
        <v>1</v>
      </c>
      <c r="F284" s="257" t="s">
        <v>457</v>
      </c>
      <c r="G284" s="255"/>
      <c r="H284" s="258">
        <v>278</v>
      </c>
      <c r="I284" s="259"/>
      <c r="J284" s="255"/>
      <c r="K284" s="255"/>
      <c r="L284" s="260"/>
      <c r="M284" s="261"/>
      <c r="N284" s="262"/>
      <c r="O284" s="262"/>
      <c r="P284" s="262"/>
      <c r="Q284" s="262"/>
      <c r="R284" s="262"/>
      <c r="S284" s="262"/>
      <c r="T284" s="263"/>
      <c r="U284" s="13"/>
      <c r="V284" s="13"/>
      <c r="W284" s="13"/>
      <c r="X284" s="13"/>
      <c r="Y284" s="13"/>
      <c r="Z284" s="13"/>
      <c r="AA284" s="13"/>
      <c r="AB284" s="13"/>
      <c r="AC284" s="13"/>
      <c r="AD284" s="13"/>
      <c r="AE284" s="13"/>
      <c r="AT284" s="264" t="s">
        <v>174</v>
      </c>
      <c r="AU284" s="264" t="s">
        <v>21</v>
      </c>
      <c r="AV284" s="13" t="s">
        <v>21</v>
      </c>
      <c r="AW284" s="13" t="s">
        <v>38</v>
      </c>
      <c r="AX284" s="13" t="s">
        <v>81</v>
      </c>
      <c r="AY284" s="264" t="s">
        <v>159</v>
      </c>
    </row>
    <row r="285" s="14" customFormat="1">
      <c r="A285" s="14"/>
      <c r="B285" s="265"/>
      <c r="C285" s="266"/>
      <c r="D285" s="250" t="s">
        <v>174</v>
      </c>
      <c r="E285" s="267" t="s">
        <v>1</v>
      </c>
      <c r="F285" s="268" t="s">
        <v>197</v>
      </c>
      <c r="G285" s="266"/>
      <c r="H285" s="269">
        <v>278</v>
      </c>
      <c r="I285" s="270"/>
      <c r="J285" s="266"/>
      <c r="K285" s="266"/>
      <c r="L285" s="271"/>
      <c r="M285" s="272"/>
      <c r="N285" s="273"/>
      <c r="O285" s="273"/>
      <c r="P285" s="273"/>
      <c r="Q285" s="273"/>
      <c r="R285" s="273"/>
      <c r="S285" s="273"/>
      <c r="T285" s="274"/>
      <c r="U285" s="14"/>
      <c r="V285" s="14"/>
      <c r="W285" s="14"/>
      <c r="X285" s="14"/>
      <c r="Y285" s="14"/>
      <c r="Z285" s="14"/>
      <c r="AA285" s="14"/>
      <c r="AB285" s="14"/>
      <c r="AC285" s="14"/>
      <c r="AD285" s="14"/>
      <c r="AE285" s="14"/>
      <c r="AT285" s="275" t="s">
        <v>174</v>
      </c>
      <c r="AU285" s="275" t="s">
        <v>21</v>
      </c>
      <c r="AV285" s="14" t="s">
        <v>165</v>
      </c>
      <c r="AW285" s="14" t="s">
        <v>38</v>
      </c>
      <c r="AX285" s="14" t="s">
        <v>89</v>
      </c>
      <c r="AY285" s="275" t="s">
        <v>159</v>
      </c>
    </row>
    <row r="286" s="2" customFormat="1" ht="16.5" customHeight="1">
      <c r="A286" s="38"/>
      <c r="B286" s="39"/>
      <c r="C286" s="276" t="s">
        <v>458</v>
      </c>
      <c r="D286" s="276" t="s">
        <v>289</v>
      </c>
      <c r="E286" s="277" t="s">
        <v>459</v>
      </c>
      <c r="F286" s="278" t="s">
        <v>460</v>
      </c>
      <c r="G286" s="279" t="s">
        <v>164</v>
      </c>
      <c r="H286" s="280">
        <v>269.86000000000001</v>
      </c>
      <c r="I286" s="281"/>
      <c r="J286" s="282">
        <f>ROUND(I286*H286,2)</f>
        <v>0</v>
      </c>
      <c r="K286" s="283"/>
      <c r="L286" s="284"/>
      <c r="M286" s="285" t="s">
        <v>1</v>
      </c>
      <c r="N286" s="286" t="s">
        <v>46</v>
      </c>
      <c r="O286" s="91"/>
      <c r="P286" s="246">
        <f>O286*H286</f>
        <v>0</v>
      </c>
      <c r="Q286" s="246">
        <v>0.13100000000000001</v>
      </c>
      <c r="R286" s="246">
        <f>Q286*H286</f>
        <v>35.351660000000003</v>
      </c>
      <c r="S286" s="246">
        <v>0</v>
      </c>
      <c r="T286" s="247">
        <f>S286*H286</f>
        <v>0</v>
      </c>
      <c r="U286" s="38"/>
      <c r="V286" s="38"/>
      <c r="W286" s="38"/>
      <c r="X286" s="38"/>
      <c r="Y286" s="38"/>
      <c r="Z286" s="38"/>
      <c r="AA286" s="38"/>
      <c r="AB286" s="38"/>
      <c r="AC286" s="38"/>
      <c r="AD286" s="38"/>
      <c r="AE286" s="38"/>
      <c r="AR286" s="248" t="s">
        <v>203</v>
      </c>
      <c r="AT286" s="248" t="s">
        <v>289</v>
      </c>
      <c r="AU286" s="248" t="s">
        <v>21</v>
      </c>
      <c r="AY286" s="16" t="s">
        <v>159</v>
      </c>
      <c r="BE286" s="249">
        <f>IF(N286="základní",J286,0)</f>
        <v>0</v>
      </c>
      <c r="BF286" s="249">
        <f>IF(N286="snížená",J286,0)</f>
        <v>0</v>
      </c>
      <c r="BG286" s="249">
        <f>IF(N286="zákl. přenesená",J286,0)</f>
        <v>0</v>
      </c>
      <c r="BH286" s="249">
        <f>IF(N286="sníž. přenesená",J286,0)</f>
        <v>0</v>
      </c>
      <c r="BI286" s="249">
        <f>IF(N286="nulová",J286,0)</f>
        <v>0</v>
      </c>
      <c r="BJ286" s="16" t="s">
        <v>89</v>
      </c>
      <c r="BK286" s="249">
        <f>ROUND(I286*H286,2)</f>
        <v>0</v>
      </c>
      <c r="BL286" s="16" t="s">
        <v>165</v>
      </c>
      <c r="BM286" s="248" t="s">
        <v>461</v>
      </c>
    </row>
    <row r="287" s="2" customFormat="1">
      <c r="A287" s="38"/>
      <c r="B287" s="39"/>
      <c r="C287" s="40"/>
      <c r="D287" s="250" t="s">
        <v>167</v>
      </c>
      <c r="E287" s="40"/>
      <c r="F287" s="251" t="s">
        <v>462</v>
      </c>
      <c r="G287" s="40"/>
      <c r="H287" s="40"/>
      <c r="I287" s="144"/>
      <c r="J287" s="40"/>
      <c r="K287" s="40"/>
      <c r="L287" s="44"/>
      <c r="M287" s="252"/>
      <c r="N287" s="253"/>
      <c r="O287" s="91"/>
      <c r="P287" s="91"/>
      <c r="Q287" s="91"/>
      <c r="R287" s="91"/>
      <c r="S287" s="91"/>
      <c r="T287" s="92"/>
      <c r="U287" s="38"/>
      <c r="V287" s="38"/>
      <c r="W287" s="38"/>
      <c r="X287" s="38"/>
      <c r="Y287" s="38"/>
      <c r="Z287" s="38"/>
      <c r="AA287" s="38"/>
      <c r="AB287" s="38"/>
      <c r="AC287" s="38"/>
      <c r="AD287" s="38"/>
      <c r="AE287" s="38"/>
      <c r="AT287" s="16" t="s">
        <v>167</v>
      </c>
      <c r="AU287" s="16" t="s">
        <v>21</v>
      </c>
    </row>
    <row r="288" s="13" customFormat="1">
      <c r="A288" s="13"/>
      <c r="B288" s="254"/>
      <c r="C288" s="255"/>
      <c r="D288" s="250" t="s">
        <v>174</v>
      </c>
      <c r="E288" s="256" t="s">
        <v>1</v>
      </c>
      <c r="F288" s="257" t="s">
        <v>463</v>
      </c>
      <c r="G288" s="255"/>
      <c r="H288" s="258">
        <v>269.86000000000001</v>
      </c>
      <c r="I288" s="259"/>
      <c r="J288" s="255"/>
      <c r="K288" s="255"/>
      <c r="L288" s="260"/>
      <c r="M288" s="261"/>
      <c r="N288" s="262"/>
      <c r="O288" s="262"/>
      <c r="P288" s="262"/>
      <c r="Q288" s="262"/>
      <c r="R288" s="262"/>
      <c r="S288" s="262"/>
      <c r="T288" s="263"/>
      <c r="U288" s="13"/>
      <c r="V288" s="13"/>
      <c r="W288" s="13"/>
      <c r="X288" s="13"/>
      <c r="Y288" s="13"/>
      <c r="Z288" s="13"/>
      <c r="AA288" s="13"/>
      <c r="AB288" s="13"/>
      <c r="AC288" s="13"/>
      <c r="AD288" s="13"/>
      <c r="AE288" s="13"/>
      <c r="AT288" s="264" t="s">
        <v>174</v>
      </c>
      <c r="AU288" s="264" t="s">
        <v>21</v>
      </c>
      <c r="AV288" s="13" t="s">
        <v>21</v>
      </c>
      <c r="AW288" s="13" t="s">
        <v>38</v>
      </c>
      <c r="AX288" s="13" t="s">
        <v>81</v>
      </c>
      <c r="AY288" s="264" t="s">
        <v>159</v>
      </c>
    </row>
    <row r="289" s="14" customFormat="1">
      <c r="A289" s="14"/>
      <c r="B289" s="265"/>
      <c r="C289" s="266"/>
      <c r="D289" s="250" t="s">
        <v>174</v>
      </c>
      <c r="E289" s="267" t="s">
        <v>1</v>
      </c>
      <c r="F289" s="268" t="s">
        <v>197</v>
      </c>
      <c r="G289" s="266"/>
      <c r="H289" s="269">
        <v>269.86000000000001</v>
      </c>
      <c r="I289" s="270"/>
      <c r="J289" s="266"/>
      <c r="K289" s="266"/>
      <c r="L289" s="271"/>
      <c r="M289" s="272"/>
      <c r="N289" s="273"/>
      <c r="O289" s="273"/>
      <c r="P289" s="273"/>
      <c r="Q289" s="273"/>
      <c r="R289" s="273"/>
      <c r="S289" s="273"/>
      <c r="T289" s="274"/>
      <c r="U289" s="14"/>
      <c r="V289" s="14"/>
      <c r="W289" s="14"/>
      <c r="X289" s="14"/>
      <c r="Y289" s="14"/>
      <c r="Z289" s="14"/>
      <c r="AA289" s="14"/>
      <c r="AB289" s="14"/>
      <c r="AC289" s="14"/>
      <c r="AD289" s="14"/>
      <c r="AE289" s="14"/>
      <c r="AT289" s="275" t="s">
        <v>174</v>
      </c>
      <c r="AU289" s="275" t="s">
        <v>21</v>
      </c>
      <c r="AV289" s="14" t="s">
        <v>165</v>
      </c>
      <c r="AW289" s="14" t="s">
        <v>38</v>
      </c>
      <c r="AX289" s="14" t="s">
        <v>89</v>
      </c>
      <c r="AY289" s="275" t="s">
        <v>159</v>
      </c>
    </row>
    <row r="290" s="2" customFormat="1" ht="21.75" customHeight="1">
      <c r="A290" s="38"/>
      <c r="B290" s="39"/>
      <c r="C290" s="276" t="s">
        <v>464</v>
      </c>
      <c r="D290" s="276" t="s">
        <v>289</v>
      </c>
      <c r="E290" s="277" t="s">
        <v>465</v>
      </c>
      <c r="F290" s="278" t="s">
        <v>466</v>
      </c>
      <c r="G290" s="279" t="s">
        <v>164</v>
      </c>
      <c r="H290" s="280">
        <v>8</v>
      </c>
      <c r="I290" s="281"/>
      <c r="J290" s="282">
        <f>ROUND(I290*H290,2)</f>
        <v>0</v>
      </c>
      <c r="K290" s="283"/>
      <c r="L290" s="284"/>
      <c r="M290" s="285" t="s">
        <v>1</v>
      </c>
      <c r="N290" s="286" t="s">
        <v>46</v>
      </c>
      <c r="O290" s="91"/>
      <c r="P290" s="246">
        <f>O290*H290</f>
        <v>0</v>
      </c>
      <c r="Q290" s="246">
        <v>0.13100000000000001</v>
      </c>
      <c r="R290" s="246">
        <f>Q290*H290</f>
        <v>1.048</v>
      </c>
      <c r="S290" s="246">
        <v>0</v>
      </c>
      <c r="T290" s="247">
        <f>S290*H290</f>
        <v>0</v>
      </c>
      <c r="U290" s="38"/>
      <c r="V290" s="38"/>
      <c r="W290" s="38"/>
      <c r="X290" s="38"/>
      <c r="Y290" s="38"/>
      <c r="Z290" s="38"/>
      <c r="AA290" s="38"/>
      <c r="AB290" s="38"/>
      <c r="AC290" s="38"/>
      <c r="AD290" s="38"/>
      <c r="AE290" s="38"/>
      <c r="AR290" s="248" t="s">
        <v>203</v>
      </c>
      <c r="AT290" s="248" t="s">
        <v>289</v>
      </c>
      <c r="AU290" s="248" t="s">
        <v>21</v>
      </c>
      <c r="AY290" s="16" t="s">
        <v>159</v>
      </c>
      <c r="BE290" s="249">
        <f>IF(N290="základní",J290,0)</f>
        <v>0</v>
      </c>
      <c r="BF290" s="249">
        <f>IF(N290="snížená",J290,0)</f>
        <v>0</v>
      </c>
      <c r="BG290" s="249">
        <f>IF(N290="zákl. přenesená",J290,0)</f>
        <v>0</v>
      </c>
      <c r="BH290" s="249">
        <f>IF(N290="sníž. přenesená",J290,0)</f>
        <v>0</v>
      </c>
      <c r="BI290" s="249">
        <f>IF(N290="nulová",J290,0)</f>
        <v>0</v>
      </c>
      <c r="BJ290" s="16" t="s">
        <v>89</v>
      </c>
      <c r="BK290" s="249">
        <f>ROUND(I290*H290,2)</f>
        <v>0</v>
      </c>
      <c r="BL290" s="16" t="s">
        <v>165</v>
      </c>
      <c r="BM290" s="248" t="s">
        <v>467</v>
      </c>
    </row>
    <row r="291" s="13" customFormat="1">
      <c r="A291" s="13"/>
      <c r="B291" s="254"/>
      <c r="C291" s="255"/>
      <c r="D291" s="250" t="s">
        <v>174</v>
      </c>
      <c r="E291" s="256" t="s">
        <v>1</v>
      </c>
      <c r="F291" s="257" t="s">
        <v>468</v>
      </c>
      <c r="G291" s="255"/>
      <c r="H291" s="258">
        <v>8</v>
      </c>
      <c r="I291" s="259"/>
      <c r="J291" s="255"/>
      <c r="K291" s="255"/>
      <c r="L291" s="260"/>
      <c r="M291" s="261"/>
      <c r="N291" s="262"/>
      <c r="O291" s="262"/>
      <c r="P291" s="262"/>
      <c r="Q291" s="262"/>
      <c r="R291" s="262"/>
      <c r="S291" s="262"/>
      <c r="T291" s="263"/>
      <c r="U291" s="13"/>
      <c r="V291" s="13"/>
      <c r="W291" s="13"/>
      <c r="X291" s="13"/>
      <c r="Y291" s="13"/>
      <c r="Z291" s="13"/>
      <c r="AA291" s="13"/>
      <c r="AB291" s="13"/>
      <c r="AC291" s="13"/>
      <c r="AD291" s="13"/>
      <c r="AE291" s="13"/>
      <c r="AT291" s="264" t="s">
        <v>174</v>
      </c>
      <c r="AU291" s="264" t="s">
        <v>21</v>
      </c>
      <c r="AV291" s="13" t="s">
        <v>21</v>
      </c>
      <c r="AW291" s="13" t="s">
        <v>38</v>
      </c>
      <c r="AX291" s="13" t="s">
        <v>81</v>
      </c>
      <c r="AY291" s="264" t="s">
        <v>159</v>
      </c>
    </row>
    <row r="292" s="14" customFormat="1">
      <c r="A292" s="14"/>
      <c r="B292" s="265"/>
      <c r="C292" s="266"/>
      <c r="D292" s="250" t="s">
        <v>174</v>
      </c>
      <c r="E292" s="267" t="s">
        <v>1</v>
      </c>
      <c r="F292" s="268" t="s">
        <v>197</v>
      </c>
      <c r="G292" s="266"/>
      <c r="H292" s="269">
        <v>8</v>
      </c>
      <c r="I292" s="270"/>
      <c r="J292" s="266"/>
      <c r="K292" s="266"/>
      <c r="L292" s="271"/>
      <c r="M292" s="272"/>
      <c r="N292" s="273"/>
      <c r="O292" s="273"/>
      <c r="P292" s="273"/>
      <c r="Q292" s="273"/>
      <c r="R292" s="273"/>
      <c r="S292" s="273"/>
      <c r="T292" s="274"/>
      <c r="U292" s="14"/>
      <c r="V292" s="14"/>
      <c r="W292" s="14"/>
      <c r="X292" s="14"/>
      <c r="Y292" s="14"/>
      <c r="Z292" s="14"/>
      <c r="AA292" s="14"/>
      <c r="AB292" s="14"/>
      <c r="AC292" s="14"/>
      <c r="AD292" s="14"/>
      <c r="AE292" s="14"/>
      <c r="AT292" s="275" t="s">
        <v>174</v>
      </c>
      <c r="AU292" s="275" t="s">
        <v>21</v>
      </c>
      <c r="AV292" s="14" t="s">
        <v>165</v>
      </c>
      <c r="AW292" s="14" t="s">
        <v>38</v>
      </c>
      <c r="AX292" s="14" t="s">
        <v>89</v>
      </c>
      <c r="AY292" s="275" t="s">
        <v>159</v>
      </c>
    </row>
    <row r="293" s="2" customFormat="1" ht="16.5" customHeight="1">
      <c r="A293" s="38"/>
      <c r="B293" s="39"/>
      <c r="C293" s="236" t="s">
        <v>469</v>
      </c>
      <c r="D293" s="236" t="s">
        <v>161</v>
      </c>
      <c r="E293" s="237" t="s">
        <v>437</v>
      </c>
      <c r="F293" s="238" t="s">
        <v>438</v>
      </c>
      <c r="G293" s="239" t="s">
        <v>164</v>
      </c>
      <c r="H293" s="240">
        <v>305.80000000000001</v>
      </c>
      <c r="I293" s="241"/>
      <c r="J293" s="242">
        <f>ROUND(I293*H293,2)</f>
        <v>0</v>
      </c>
      <c r="K293" s="243"/>
      <c r="L293" s="44"/>
      <c r="M293" s="244" t="s">
        <v>1</v>
      </c>
      <c r="N293" s="245" t="s">
        <v>46</v>
      </c>
      <c r="O293" s="91"/>
      <c r="P293" s="246">
        <f>O293*H293</f>
        <v>0</v>
      </c>
      <c r="Q293" s="246">
        <v>0</v>
      </c>
      <c r="R293" s="246">
        <f>Q293*H293</f>
        <v>0</v>
      </c>
      <c r="S293" s="246">
        <v>0</v>
      </c>
      <c r="T293" s="247">
        <f>S293*H293</f>
        <v>0</v>
      </c>
      <c r="U293" s="38"/>
      <c r="V293" s="38"/>
      <c r="W293" s="38"/>
      <c r="X293" s="38"/>
      <c r="Y293" s="38"/>
      <c r="Z293" s="38"/>
      <c r="AA293" s="38"/>
      <c r="AB293" s="38"/>
      <c r="AC293" s="38"/>
      <c r="AD293" s="38"/>
      <c r="AE293" s="38"/>
      <c r="AR293" s="248" t="s">
        <v>165</v>
      </c>
      <c r="AT293" s="248" t="s">
        <v>161</v>
      </c>
      <c r="AU293" s="248" t="s">
        <v>21</v>
      </c>
      <c r="AY293" s="16" t="s">
        <v>159</v>
      </c>
      <c r="BE293" s="249">
        <f>IF(N293="základní",J293,0)</f>
        <v>0</v>
      </c>
      <c r="BF293" s="249">
        <f>IF(N293="snížená",J293,0)</f>
        <v>0</v>
      </c>
      <c r="BG293" s="249">
        <f>IF(N293="zákl. přenesená",J293,0)</f>
        <v>0</v>
      </c>
      <c r="BH293" s="249">
        <f>IF(N293="sníž. přenesená",J293,0)</f>
        <v>0</v>
      </c>
      <c r="BI293" s="249">
        <f>IF(N293="nulová",J293,0)</f>
        <v>0</v>
      </c>
      <c r="BJ293" s="16" t="s">
        <v>89</v>
      </c>
      <c r="BK293" s="249">
        <f>ROUND(I293*H293,2)</f>
        <v>0</v>
      </c>
      <c r="BL293" s="16" t="s">
        <v>165</v>
      </c>
      <c r="BM293" s="248" t="s">
        <v>470</v>
      </c>
    </row>
    <row r="294" s="13" customFormat="1">
      <c r="A294" s="13"/>
      <c r="B294" s="254"/>
      <c r="C294" s="255"/>
      <c r="D294" s="250" t="s">
        <v>174</v>
      </c>
      <c r="E294" s="256" t="s">
        <v>1</v>
      </c>
      <c r="F294" s="257" t="s">
        <v>471</v>
      </c>
      <c r="G294" s="255"/>
      <c r="H294" s="258">
        <v>305.80000000000001</v>
      </c>
      <c r="I294" s="259"/>
      <c r="J294" s="255"/>
      <c r="K294" s="255"/>
      <c r="L294" s="260"/>
      <c r="M294" s="261"/>
      <c r="N294" s="262"/>
      <c r="O294" s="262"/>
      <c r="P294" s="262"/>
      <c r="Q294" s="262"/>
      <c r="R294" s="262"/>
      <c r="S294" s="262"/>
      <c r="T294" s="263"/>
      <c r="U294" s="13"/>
      <c r="V294" s="13"/>
      <c r="W294" s="13"/>
      <c r="X294" s="13"/>
      <c r="Y294" s="13"/>
      <c r="Z294" s="13"/>
      <c r="AA294" s="13"/>
      <c r="AB294" s="13"/>
      <c r="AC294" s="13"/>
      <c r="AD294" s="13"/>
      <c r="AE294" s="13"/>
      <c r="AT294" s="264" t="s">
        <v>174</v>
      </c>
      <c r="AU294" s="264" t="s">
        <v>21</v>
      </c>
      <c r="AV294" s="13" t="s">
        <v>21</v>
      </c>
      <c r="AW294" s="13" t="s">
        <v>38</v>
      </c>
      <c r="AX294" s="13" t="s">
        <v>81</v>
      </c>
      <c r="AY294" s="264" t="s">
        <v>159</v>
      </c>
    </row>
    <row r="295" s="14" customFormat="1">
      <c r="A295" s="14"/>
      <c r="B295" s="265"/>
      <c r="C295" s="266"/>
      <c r="D295" s="250" t="s">
        <v>174</v>
      </c>
      <c r="E295" s="267" t="s">
        <v>1</v>
      </c>
      <c r="F295" s="268" t="s">
        <v>197</v>
      </c>
      <c r="G295" s="266"/>
      <c r="H295" s="269">
        <v>305.80000000000001</v>
      </c>
      <c r="I295" s="270"/>
      <c r="J295" s="266"/>
      <c r="K295" s="266"/>
      <c r="L295" s="271"/>
      <c r="M295" s="272"/>
      <c r="N295" s="273"/>
      <c r="O295" s="273"/>
      <c r="P295" s="273"/>
      <c r="Q295" s="273"/>
      <c r="R295" s="273"/>
      <c r="S295" s="273"/>
      <c r="T295" s="274"/>
      <c r="U295" s="14"/>
      <c r="V295" s="14"/>
      <c r="W295" s="14"/>
      <c r="X295" s="14"/>
      <c r="Y295" s="14"/>
      <c r="Z295" s="14"/>
      <c r="AA295" s="14"/>
      <c r="AB295" s="14"/>
      <c r="AC295" s="14"/>
      <c r="AD295" s="14"/>
      <c r="AE295" s="14"/>
      <c r="AT295" s="275" t="s">
        <v>174</v>
      </c>
      <c r="AU295" s="275" t="s">
        <v>21</v>
      </c>
      <c r="AV295" s="14" t="s">
        <v>165</v>
      </c>
      <c r="AW295" s="14" t="s">
        <v>38</v>
      </c>
      <c r="AX295" s="14" t="s">
        <v>89</v>
      </c>
      <c r="AY295" s="275" t="s">
        <v>159</v>
      </c>
    </row>
    <row r="296" s="2" customFormat="1" ht="21.75" customHeight="1">
      <c r="A296" s="38"/>
      <c r="B296" s="39"/>
      <c r="C296" s="236" t="s">
        <v>472</v>
      </c>
      <c r="D296" s="236" t="s">
        <v>161</v>
      </c>
      <c r="E296" s="237" t="s">
        <v>473</v>
      </c>
      <c r="F296" s="238" t="s">
        <v>402</v>
      </c>
      <c r="G296" s="239" t="s">
        <v>164</v>
      </c>
      <c r="H296" s="240">
        <v>306</v>
      </c>
      <c r="I296" s="241"/>
      <c r="J296" s="242">
        <f>ROUND(I296*H296,2)</f>
        <v>0</v>
      </c>
      <c r="K296" s="243"/>
      <c r="L296" s="44"/>
      <c r="M296" s="244" t="s">
        <v>1</v>
      </c>
      <c r="N296" s="245" t="s">
        <v>46</v>
      </c>
      <c r="O296" s="91"/>
      <c r="P296" s="246">
        <f>O296*H296</f>
        <v>0</v>
      </c>
      <c r="Q296" s="246">
        <v>0</v>
      </c>
      <c r="R296" s="246">
        <f>Q296*H296</f>
        <v>0</v>
      </c>
      <c r="S296" s="246">
        <v>0</v>
      </c>
      <c r="T296" s="247">
        <f>S296*H296</f>
        <v>0</v>
      </c>
      <c r="U296" s="38"/>
      <c r="V296" s="38"/>
      <c r="W296" s="38"/>
      <c r="X296" s="38"/>
      <c r="Y296" s="38"/>
      <c r="Z296" s="38"/>
      <c r="AA296" s="38"/>
      <c r="AB296" s="38"/>
      <c r="AC296" s="38"/>
      <c r="AD296" s="38"/>
      <c r="AE296" s="38"/>
      <c r="AR296" s="248" t="s">
        <v>165</v>
      </c>
      <c r="AT296" s="248" t="s">
        <v>161</v>
      </c>
      <c r="AU296" s="248" t="s">
        <v>21</v>
      </c>
      <c r="AY296" s="16" t="s">
        <v>159</v>
      </c>
      <c r="BE296" s="249">
        <f>IF(N296="základní",J296,0)</f>
        <v>0</v>
      </c>
      <c r="BF296" s="249">
        <f>IF(N296="snížená",J296,0)</f>
        <v>0</v>
      </c>
      <c r="BG296" s="249">
        <f>IF(N296="zákl. přenesená",J296,0)</f>
        <v>0</v>
      </c>
      <c r="BH296" s="249">
        <f>IF(N296="sníž. přenesená",J296,0)</f>
        <v>0</v>
      </c>
      <c r="BI296" s="249">
        <f>IF(N296="nulová",J296,0)</f>
        <v>0</v>
      </c>
      <c r="BJ296" s="16" t="s">
        <v>89</v>
      </c>
      <c r="BK296" s="249">
        <f>ROUND(I296*H296,2)</f>
        <v>0</v>
      </c>
      <c r="BL296" s="16" t="s">
        <v>165</v>
      </c>
      <c r="BM296" s="248" t="s">
        <v>474</v>
      </c>
    </row>
    <row r="297" s="13" customFormat="1">
      <c r="A297" s="13"/>
      <c r="B297" s="254"/>
      <c r="C297" s="255"/>
      <c r="D297" s="250" t="s">
        <v>174</v>
      </c>
      <c r="E297" s="256" t="s">
        <v>1</v>
      </c>
      <c r="F297" s="257" t="s">
        <v>475</v>
      </c>
      <c r="G297" s="255"/>
      <c r="H297" s="258">
        <v>306</v>
      </c>
      <c r="I297" s="259"/>
      <c r="J297" s="255"/>
      <c r="K297" s="255"/>
      <c r="L297" s="260"/>
      <c r="M297" s="261"/>
      <c r="N297" s="262"/>
      <c r="O297" s="262"/>
      <c r="P297" s="262"/>
      <c r="Q297" s="262"/>
      <c r="R297" s="262"/>
      <c r="S297" s="262"/>
      <c r="T297" s="263"/>
      <c r="U297" s="13"/>
      <c r="V297" s="13"/>
      <c r="W297" s="13"/>
      <c r="X297" s="13"/>
      <c r="Y297" s="13"/>
      <c r="Z297" s="13"/>
      <c r="AA297" s="13"/>
      <c r="AB297" s="13"/>
      <c r="AC297" s="13"/>
      <c r="AD297" s="13"/>
      <c r="AE297" s="13"/>
      <c r="AT297" s="264" t="s">
        <v>174</v>
      </c>
      <c r="AU297" s="264" t="s">
        <v>21</v>
      </c>
      <c r="AV297" s="13" t="s">
        <v>21</v>
      </c>
      <c r="AW297" s="13" t="s">
        <v>38</v>
      </c>
      <c r="AX297" s="13" t="s">
        <v>81</v>
      </c>
      <c r="AY297" s="264" t="s">
        <v>159</v>
      </c>
    </row>
    <row r="298" s="14" customFormat="1">
      <c r="A298" s="14"/>
      <c r="B298" s="265"/>
      <c r="C298" s="266"/>
      <c r="D298" s="250" t="s">
        <v>174</v>
      </c>
      <c r="E298" s="267" t="s">
        <v>1</v>
      </c>
      <c r="F298" s="268" t="s">
        <v>197</v>
      </c>
      <c r="G298" s="266"/>
      <c r="H298" s="269">
        <v>306</v>
      </c>
      <c r="I298" s="270"/>
      <c r="J298" s="266"/>
      <c r="K298" s="266"/>
      <c r="L298" s="271"/>
      <c r="M298" s="272"/>
      <c r="N298" s="273"/>
      <c r="O298" s="273"/>
      <c r="P298" s="273"/>
      <c r="Q298" s="273"/>
      <c r="R298" s="273"/>
      <c r="S298" s="273"/>
      <c r="T298" s="274"/>
      <c r="U298" s="14"/>
      <c r="V298" s="14"/>
      <c r="W298" s="14"/>
      <c r="X298" s="14"/>
      <c r="Y298" s="14"/>
      <c r="Z298" s="14"/>
      <c r="AA298" s="14"/>
      <c r="AB298" s="14"/>
      <c r="AC298" s="14"/>
      <c r="AD298" s="14"/>
      <c r="AE298" s="14"/>
      <c r="AT298" s="275" t="s">
        <v>174</v>
      </c>
      <c r="AU298" s="275" t="s">
        <v>21</v>
      </c>
      <c r="AV298" s="14" t="s">
        <v>165</v>
      </c>
      <c r="AW298" s="14" t="s">
        <v>38</v>
      </c>
      <c r="AX298" s="14" t="s">
        <v>89</v>
      </c>
      <c r="AY298" s="275" t="s">
        <v>159</v>
      </c>
    </row>
    <row r="299" s="2" customFormat="1" ht="21.75" customHeight="1">
      <c r="A299" s="38"/>
      <c r="B299" s="39"/>
      <c r="C299" s="236" t="s">
        <v>476</v>
      </c>
      <c r="D299" s="236" t="s">
        <v>161</v>
      </c>
      <c r="E299" s="237" t="s">
        <v>477</v>
      </c>
      <c r="F299" s="238" t="s">
        <v>407</v>
      </c>
      <c r="G299" s="239" t="s">
        <v>164</v>
      </c>
      <c r="H299" s="240">
        <v>306</v>
      </c>
      <c r="I299" s="241"/>
      <c r="J299" s="242">
        <f>ROUND(I299*H299,2)</f>
        <v>0</v>
      </c>
      <c r="K299" s="243"/>
      <c r="L299" s="44"/>
      <c r="M299" s="244" t="s">
        <v>1</v>
      </c>
      <c r="N299" s="245" t="s">
        <v>46</v>
      </c>
      <c r="O299" s="91"/>
      <c r="P299" s="246">
        <f>O299*H299</f>
        <v>0</v>
      </c>
      <c r="Q299" s="246">
        <v>0</v>
      </c>
      <c r="R299" s="246">
        <f>Q299*H299</f>
        <v>0</v>
      </c>
      <c r="S299" s="246">
        <v>0</v>
      </c>
      <c r="T299" s="247">
        <f>S299*H299</f>
        <v>0</v>
      </c>
      <c r="U299" s="38"/>
      <c r="V299" s="38"/>
      <c r="W299" s="38"/>
      <c r="X299" s="38"/>
      <c r="Y299" s="38"/>
      <c r="Z299" s="38"/>
      <c r="AA299" s="38"/>
      <c r="AB299" s="38"/>
      <c r="AC299" s="38"/>
      <c r="AD299" s="38"/>
      <c r="AE299" s="38"/>
      <c r="AR299" s="248" t="s">
        <v>165</v>
      </c>
      <c r="AT299" s="248" t="s">
        <v>161</v>
      </c>
      <c r="AU299" s="248" t="s">
        <v>21</v>
      </c>
      <c r="AY299" s="16" t="s">
        <v>159</v>
      </c>
      <c r="BE299" s="249">
        <f>IF(N299="základní",J299,0)</f>
        <v>0</v>
      </c>
      <c r="BF299" s="249">
        <f>IF(N299="snížená",J299,0)</f>
        <v>0</v>
      </c>
      <c r="BG299" s="249">
        <f>IF(N299="zákl. přenesená",J299,0)</f>
        <v>0</v>
      </c>
      <c r="BH299" s="249">
        <f>IF(N299="sníž. přenesená",J299,0)</f>
        <v>0</v>
      </c>
      <c r="BI299" s="249">
        <f>IF(N299="nulová",J299,0)</f>
        <v>0</v>
      </c>
      <c r="BJ299" s="16" t="s">
        <v>89</v>
      </c>
      <c r="BK299" s="249">
        <f>ROUND(I299*H299,2)</f>
        <v>0</v>
      </c>
      <c r="BL299" s="16" t="s">
        <v>165</v>
      </c>
      <c r="BM299" s="248" t="s">
        <v>478</v>
      </c>
    </row>
    <row r="300" s="13" customFormat="1">
      <c r="A300" s="13"/>
      <c r="B300" s="254"/>
      <c r="C300" s="255"/>
      <c r="D300" s="250" t="s">
        <v>174</v>
      </c>
      <c r="E300" s="256" t="s">
        <v>1</v>
      </c>
      <c r="F300" s="257" t="s">
        <v>475</v>
      </c>
      <c r="G300" s="255"/>
      <c r="H300" s="258">
        <v>306</v>
      </c>
      <c r="I300" s="259"/>
      <c r="J300" s="255"/>
      <c r="K300" s="255"/>
      <c r="L300" s="260"/>
      <c r="M300" s="261"/>
      <c r="N300" s="262"/>
      <c r="O300" s="262"/>
      <c r="P300" s="262"/>
      <c r="Q300" s="262"/>
      <c r="R300" s="262"/>
      <c r="S300" s="262"/>
      <c r="T300" s="263"/>
      <c r="U300" s="13"/>
      <c r="V300" s="13"/>
      <c r="W300" s="13"/>
      <c r="X300" s="13"/>
      <c r="Y300" s="13"/>
      <c r="Z300" s="13"/>
      <c r="AA300" s="13"/>
      <c r="AB300" s="13"/>
      <c r="AC300" s="13"/>
      <c r="AD300" s="13"/>
      <c r="AE300" s="13"/>
      <c r="AT300" s="264" t="s">
        <v>174</v>
      </c>
      <c r="AU300" s="264" t="s">
        <v>21</v>
      </c>
      <c r="AV300" s="13" t="s">
        <v>21</v>
      </c>
      <c r="AW300" s="13" t="s">
        <v>38</v>
      </c>
      <c r="AX300" s="13" t="s">
        <v>89</v>
      </c>
      <c r="AY300" s="264" t="s">
        <v>159</v>
      </c>
    </row>
    <row r="301" s="2" customFormat="1" ht="21.75" customHeight="1">
      <c r="A301" s="38"/>
      <c r="B301" s="39"/>
      <c r="C301" s="236" t="s">
        <v>479</v>
      </c>
      <c r="D301" s="236" t="s">
        <v>161</v>
      </c>
      <c r="E301" s="237" t="s">
        <v>480</v>
      </c>
      <c r="F301" s="238" t="s">
        <v>412</v>
      </c>
      <c r="G301" s="239" t="s">
        <v>164</v>
      </c>
      <c r="H301" s="240">
        <v>306</v>
      </c>
      <c r="I301" s="241"/>
      <c r="J301" s="242">
        <f>ROUND(I301*H301,2)</f>
        <v>0</v>
      </c>
      <c r="K301" s="243"/>
      <c r="L301" s="44"/>
      <c r="M301" s="244" t="s">
        <v>1</v>
      </c>
      <c r="N301" s="245" t="s">
        <v>46</v>
      </c>
      <c r="O301" s="91"/>
      <c r="P301" s="246">
        <f>O301*H301</f>
        <v>0</v>
      </c>
      <c r="Q301" s="246">
        <v>0</v>
      </c>
      <c r="R301" s="246">
        <f>Q301*H301</f>
        <v>0</v>
      </c>
      <c r="S301" s="246">
        <v>0</v>
      </c>
      <c r="T301" s="247">
        <f>S301*H301</f>
        <v>0</v>
      </c>
      <c r="U301" s="38"/>
      <c r="V301" s="38"/>
      <c r="W301" s="38"/>
      <c r="X301" s="38"/>
      <c r="Y301" s="38"/>
      <c r="Z301" s="38"/>
      <c r="AA301" s="38"/>
      <c r="AB301" s="38"/>
      <c r="AC301" s="38"/>
      <c r="AD301" s="38"/>
      <c r="AE301" s="38"/>
      <c r="AR301" s="248" t="s">
        <v>165</v>
      </c>
      <c r="AT301" s="248" t="s">
        <v>161</v>
      </c>
      <c r="AU301" s="248" t="s">
        <v>21</v>
      </c>
      <c r="AY301" s="16" t="s">
        <v>159</v>
      </c>
      <c r="BE301" s="249">
        <f>IF(N301="základní",J301,0)</f>
        <v>0</v>
      </c>
      <c r="BF301" s="249">
        <f>IF(N301="snížená",J301,0)</f>
        <v>0</v>
      </c>
      <c r="BG301" s="249">
        <f>IF(N301="zákl. přenesená",J301,0)</f>
        <v>0</v>
      </c>
      <c r="BH301" s="249">
        <f>IF(N301="sníž. přenesená",J301,0)</f>
        <v>0</v>
      </c>
      <c r="BI301" s="249">
        <f>IF(N301="nulová",J301,0)</f>
        <v>0</v>
      </c>
      <c r="BJ301" s="16" t="s">
        <v>89</v>
      </c>
      <c r="BK301" s="249">
        <f>ROUND(I301*H301,2)</f>
        <v>0</v>
      </c>
      <c r="BL301" s="16" t="s">
        <v>165</v>
      </c>
      <c r="BM301" s="248" t="s">
        <v>481</v>
      </c>
    </row>
    <row r="302" s="13" customFormat="1">
      <c r="A302" s="13"/>
      <c r="B302" s="254"/>
      <c r="C302" s="255"/>
      <c r="D302" s="250" t="s">
        <v>174</v>
      </c>
      <c r="E302" s="256" t="s">
        <v>1</v>
      </c>
      <c r="F302" s="257" t="s">
        <v>475</v>
      </c>
      <c r="G302" s="255"/>
      <c r="H302" s="258">
        <v>306</v>
      </c>
      <c r="I302" s="259"/>
      <c r="J302" s="255"/>
      <c r="K302" s="255"/>
      <c r="L302" s="260"/>
      <c r="M302" s="261"/>
      <c r="N302" s="262"/>
      <c r="O302" s="262"/>
      <c r="P302" s="262"/>
      <c r="Q302" s="262"/>
      <c r="R302" s="262"/>
      <c r="S302" s="262"/>
      <c r="T302" s="263"/>
      <c r="U302" s="13"/>
      <c r="V302" s="13"/>
      <c r="W302" s="13"/>
      <c r="X302" s="13"/>
      <c r="Y302" s="13"/>
      <c r="Z302" s="13"/>
      <c r="AA302" s="13"/>
      <c r="AB302" s="13"/>
      <c r="AC302" s="13"/>
      <c r="AD302" s="13"/>
      <c r="AE302" s="13"/>
      <c r="AT302" s="264" t="s">
        <v>174</v>
      </c>
      <c r="AU302" s="264" t="s">
        <v>21</v>
      </c>
      <c r="AV302" s="13" t="s">
        <v>21</v>
      </c>
      <c r="AW302" s="13" t="s">
        <v>38</v>
      </c>
      <c r="AX302" s="13" t="s">
        <v>89</v>
      </c>
      <c r="AY302" s="264" t="s">
        <v>159</v>
      </c>
    </row>
    <row r="303" s="12" customFormat="1" ht="22.8" customHeight="1">
      <c r="A303" s="12"/>
      <c r="B303" s="220"/>
      <c r="C303" s="221"/>
      <c r="D303" s="222" t="s">
        <v>80</v>
      </c>
      <c r="E303" s="234" t="s">
        <v>209</v>
      </c>
      <c r="F303" s="234" t="s">
        <v>482</v>
      </c>
      <c r="G303" s="221"/>
      <c r="H303" s="221"/>
      <c r="I303" s="224"/>
      <c r="J303" s="235">
        <f>BK303</f>
        <v>0</v>
      </c>
      <c r="K303" s="221"/>
      <c r="L303" s="226"/>
      <c r="M303" s="227"/>
      <c r="N303" s="228"/>
      <c r="O303" s="228"/>
      <c r="P303" s="229">
        <f>SUM(P304:P352)</f>
        <v>0</v>
      </c>
      <c r="Q303" s="228"/>
      <c r="R303" s="229">
        <f>SUM(R304:R352)</f>
        <v>213.24500000000003</v>
      </c>
      <c r="S303" s="228"/>
      <c r="T303" s="230">
        <f>SUM(T304:T352)</f>
        <v>5.0932000000000004</v>
      </c>
      <c r="U303" s="12"/>
      <c r="V303" s="12"/>
      <c r="W303" s="12"/>
      <c r="X303" s="12"/>
      <c r="Y303" s="12"/>
      <c r="Z303" s="12"/>
      <c r="AA303" s="12"/>
      <c r="AB303" s="12"/>
      <c r="AC303" s="12"/>
      <c r="AD303" s="12"/>
      <c r="AE303" s="12"/>
      <c r="AR303" s="231" t="s">
        <v>89</v>
      </c>
      <c r="AT303" s="232" t="s">
        <v>80</v>
      </c>
      <c r="AU303" s="232" t="s">
        <v>89</v>
      </c>
      <c r="AY303" s="231" t="s">
        <v>159</v>
      </c>
      <c r="BK303" s="233">
        <f>SUM(BK304:BK352)</f>
        <v>0</v>
      </c>
    </row>
    <row r="304" s="2" customFormat="1" ht="21.75" customHeight="1">
      <c r="A304" s="38"/>
      <c r="B304" s="39"/>
      <c r="C304" s="236" t="s">
        <v>483</v>
      </c>
      <c r="D304" s="236" t="s">
        <v>161</v>
      </c>
      <c r="E304" s="237" t="s">
        <v>484</v>
      </c>
      <c r="F304" s="238" t="s">
        <v>485</v>
      </c>
      <c r="G304" s="239" t="s">
        <v>179</v>
      </c>
      <c r="H304" s="240">
        <v>3</v>
      </c>
      <c r="I304" s="241"/>
      <c r="J304" s="242">
        <f>ROUND(I304*H304,2)</f>
        <v>0</v>
      </c>
      <c r="K304" s="243"/>
      <c r="L304" s="44"/>
      <c r="M304" s="244" t="s">
        <v>1</v>
      </c>
      <c r="N304" s="245" t="s">
        <v>46</v>
      </c>
      <c r="O304" s="91"/>
      <c r="P304" s="246">
        <f>O304*H304</f>
        <v>0</v>
      </c>
      <c r="Q304" s="246">
        <v>0.11241</v>
      </c>
      <c r="R304" s="246">
        <f>Q304*H304</f>
        <v>0.33722999999999997</v>
      </c>
      <c r="S304" s="246">
        <v>0</v>
      </c>
      <c r="T304" s="247">
        <f>S304*H304</f>
        <v>0</v>
      </c>
      <c r="U304" s="38"/>
      <c r="V304" s="38"/>
      <c r="W304" s="38"/>
      <c r="X304" s="38"/>
      <c r="Y304" s="38"/>
      <c r="Z304" s="38"/>
      <c r="AA304" s="38"/>
      <c r="AB304" s="38"/>
      <c r="AC304" s="38"/>
      <c r="AD304" s="38"/>
      <c r="AE304" s="38"/>
      <c r="AR304" s="248" t="s">
        <v>165</v>
      </c>
      <c r="AT304" s="248" t="s">
        <v>161</v>
      </c>
      <c r="AU304" s="248" t="s">
        <v>21</v>
      </c>
      <c r="AY304" s="16" t="s">
        <v>159</v>
      </c>
      <c r="BE304" s="249">
        <f>IF(N304="základní",J304,0)</f>
        <v>0</v>
      </c>
      <c r="BF304" s="249">
        <f>IF(N304="snížená",J304,0)</f>
        <v>0</v>
      </c>
      <c r="BG304" s="249">
        <f>IF(N304="zákl. přenesená",J304,0)</f>
        <v>0</v>
      </c>
      <c r="BH304" s="249">
        <f>IF(N304="sníž. přenesená",J304,0)</f>
        <v>0</v>
      </c>
      <c r="BI304" s="249">
        <f>IF(N304="nulová",J304,0)</f>
        <v>0</v>
      </c>
      <c r="BJ304" s="16" t="s">
        <v>89</v>
      </c>
      <c r="BK304" s="249">
        <f>ROUND(I304*H304,2)</f>
        <v>0</v>
      </c>
      <c r="BL304" s="16" t="s">
        <v>165</v>
      </c>
      <c r="BM304" s="248" t="s">
        <v>486</v>
      </c>
    </row>
    <row r="305" s="2" customFormat="1">
      <c r="A305" s="38"/>
      <c r="B305" s="39"/>
      <c r="C305" s="40"/>
      <c r="D305" s="250" t="s">
        <v>167</v>
      </c>
      <c r="E305" s="40"/>
      <c r="F305" s="251" t="s">
        <v>487</v>
      </c>
      <c r="G305" s="40"/>
      <c r="H305" s="40"/>
      <c r="I305" s="144"/>
      <c r="J305" s="40"/>
      <c r="K305" s="40"/>
      <c r="L305" s="44"/>
      <c r="M305" s="252"/>
      <c r="N305" s="253"/>
      <c r="O305" s="91"/>
      <c r="P305" s="91"/>
      <c r="Q305" s="91"/>
      <c r="R305" s="91"/>
      <c r="S305" s="91"/>
      <c r="T305" s="92"/>
      <c r="U305" s="38"/>
      <c r="V305" s="38"/>
      <c r="W305" s="38"/>
      <c r="X305" s="38"/>
      <c r="Y305" s="38"/>
      <c r="Z305" s="38"/>
      <c r="AA305" s="38"/>
      <c r="AB305" s="38"/>
      <c r="AC305" s="38"/>
      <c r="AD305" s="38"/>
      <c r="AE305" s="38"/>
      <c r="AT305" s="16" t="s">
        <v>167</v>
      </c>
      <c r="AU305" s="16" t="s">
        <v>21</v>
      </c>
    </row>
    <row r="306" s="13" customFormat="1">
      <c r="A306" s="13"/>
      <c r="B306" s="254"/>
      <c r="C306" s="255"/>
      <c r="D306" s="250" t="s">
        <v>174</v>
      </c>
      <c r="E306" s="256" t="s">
        <v>1</v>
      </c>
      <c r="F306" s="257" t="s">
        <v>176</v>
      </c>
      <c r="G306" s="255"/>
      <c r="H306" s="258">
        <v>3</v>
      </c>
      <c r="I306" s="259"/>
      <c r="J306" s="255"/>
      <c r="K306" s="255"/>
      <c r="L306" s="260"/>
      <c r="M306" s="261"/>
      <c r="N306" s="262"/>
      <c r="O306" s="262"/>
      <c r="P306" s="262"/>
      <c r="Q306" s="262"/>
      <c r="R306" s="262"/>
      <c r="S306" s="262"/>
      <c r="T306" s="263"/>
      <c r="U306" s="13"/>
      <c r="V306" s="13"/>
      <c r="W306" s="13"/>
      <c r="X306" s="13"/>
      <c r="Y306" s="13"/>
      <c r="Z306" s="13"/>
      <c r="AA306" s="13"/>
      <c r="AB306" s="13"/>
      <c r="AC306" s="13"/>
      <c r="AD306" s="13"/>
      <c r="AE306" s="13"/>
      <c r="AT306" s="264" t="s">
        <v>174</v>
      </c>
      <c r="AU306" s="264" t="s">
        <v>21</v>
      </c>
      <c r="AV306" s="13" t="s">
        <v>21</v>
      </c>
      <c r="AW306" s="13" t="s">
        <v>38</v>
      </c>
      <c r="AX306" s="13" t="s">
        <v>89</v>
      </c>
      <c r="AY306" s="264" t="s">
        <v>159</v>
      </c>
    </row>
    <row r="307" s="2" customFormat="1" ht="16.5" customHeight="1">
      <c r="A307" s="38"/>
      <c r="B307" s="39"/>
      <c r="C307" s="276" t="s">
        <v>488</v>
      </c>
      <c r="D307" s="276" t="s">
        <v>289</v>
      </c>
      <c r="E307" s="277" t="s">
        <v>489</v>
      </c>
      <c r="F307" s="278" t="s">
        <v>490</v>
      </c>
      <c r="G307" s="279" t="s">
        <v>179</v>
      </c>
      <c r="H307" s="280">
        <v>3</v>
      </c>
      <c r="I307" s="281"/>
      <c r="J307" s="282">
        <f>ROUND(I307*H307,2)</f>
        <v>0</v>
      </c>
      <c r="K307" s="283"/>
      <c r="L307" s="284"/>
      <c r="M307" s="285" t="s">
        <v>1</v>
      </c>
      <c r="N307" s="286" t="s">
        <v>46</v>
      </c>
      <c r="O307" s="91"/>
      <c r="P307" s="246">
        <f>O307*H307</f>
        <v>0</v>
      </c>
      <c r="Q307" s="246">
        <v>0.0061000000000000004</v>
      </c>
      <c r="R307" s="246">
        <f>Q307*H307</f>
        <v>0.0183</v>
      </c>
      <c r="S307" s="246">
        <v>0</v>
      </c>
      <c r="T307" s="247">
        <f>S307*H307</f>
        <v>0</v>
      </c>
      <c r="U307" s="38"/>
      <c r="V307" s="38"/>
      <c r="W307" s="38"/>
      <c r="X307" s="38"/>
      <c r="Y307" s="38"/>
      <c r="Z307" s="38"/>
      <c r="AA307" s="38"/>
      <c r="AB307" s="38"/>
      <c r="AC307" s="38"/>
      <c r="AD307" s="38"/>
      <c r="AE307" s="38"/>
      <c r="AR307" s="248" t="s">
        <v>203</v>
      </c>
      <c r="AT307" s="248" t="s">
        <v>289</v>
      </c>
      <c r="AU307" s="248" t="s">
        <v>21</v>
      </c>
      <c r="AY307" s="16" t="s">
        <v>159</v>
      </c>
      <c r="BE307" s="249">
        <f>IF(N307="základní",J307,0)</f>
        <v>0</v>
      </c>
      <c r="BF307" s="249">
        <f>IF(N307="snížená",J307,0)</f>
        <v>0</v>
      </c>
      <c r="BG307" s="249">
        <f>IF(N307="zákl. přenesená",J307,0)</f>
        <v>0</v>
      </c>
      <c r="BH307" s="249">
        <f>IF(N307="sníž. přenesená",J307,0)</f>
        <v>0</v>
      </c>
      <c r="BI307" s="249">
        <f>IF(N307="nulová",J307,0)</f>
        <v>0</v>
      </c>
      <c r="BJ307" s="16" t="s">
        <v>89</v>
      </c>
      <c r="BK307" s="249">
        <f>ROUND(I307*H307,2)</f>
        <v>0</v>
      </c>
      <c r="BL307" s="16" t="s">
        <v>165</v>
      </c>
      <c r="BM307" s="248" t="s">
        <v>491</v>
      </c>
    </row>
    <row r="308" s="13" customFormat="1">
      <c r="A308" s="13"/>
      <c r="B308" s="254"/>
      <c r="C308" s="255"/>
      <c r="D308" s="250" t="s">
        <v>174</v>
      </c>
      <c r="E308" s="256" t="s">
        <v>1</v>
      </c>
      <c r="F308" s="257" t="s">
        <v>176</v>
      </c>
      <c r="G308" s="255"/>
      <c r="H308" s="258">
        <v>3</v>
      </c>
      <c r="I308" s="259"/>
      <c r="J308" s="255"/>
      <c r="K308" s="255"/>
      <c r="L308" s="260"/>
      <c r="M308" s="261"/>
      <c r="N308" s="262"/>
      <c r="O308" s="262"/>
      <c r="P308" s="262"/>
      <c r="Q308" s="262"/>
      <c r="R308" s="262"/>
      <c r="S308" s="262"/>
      <c r="T308" s="263"/>
      <c r="U308" s="13"/>
      <c r="V308" s="13"/>
      <c r="W308" s="13"/>
      <c r="X308" s="13"/>
      <c r="Y308" s="13"/>
      <c r="Z308" s="13"/>
      <c r="AA308" s="13"/>
      <c r="AB308" s="13"/>
      <c r="AC308" s="13"/>
      <c r="AD308" s="13"/>
      <c r="AE308" s="13"/>
      <c r="AT308" s="264" t="s">
        <v>174</v>
      </c>
      <c r="AU308" s="264" t="s">
        <v>21</v>
      </c>
      <c r="AV308" s="13" t="s">
        <v>21</v>
      </c>
      <c r="AW308" s="13" t="s">
        <v>38</v>
      </c>
      <c r="AX308" s="13" t="s">
        <v>89</v>
      </c>
      <c r="AY308" s="264" t="s">
        <v>159</v>
      </c>
    </row>
    <row r="309" s="2" customFormat="1" ht="21.75" customHeight="1">
      <c r="A309" s="38"/>
      <c r="B309" s="39"/>
      <c r="C309" s="236" t="s">
        <v>492</v>
      </c>
      <c r="D309" s="236" t="s">
        <v>161</v>
      </c>
      <c r="E309" s="237" t="s">
        <v>493</v>
      </c>
      <c r="F309" s="238" t="s">
        <v>494</v>
      </c>
      <c r="G309" s="239" t="s">
        <v>179</v>
      </c>
      <c r="H309" s="240">
        <v>4</v>
      </c>
      <c r="I309" s="241"/>
      <c r="J309" s="242">
        <f>ROUND(I309*H309,2)</f>
        <v>0</v>
      </c>
      <c r="K309" s="243"/>
      <c r="L309" s="44"/>
      <c r="M309" s="244" t="s">
        <v>1</v>
      </c>
      <c r="N309" s="245" t="s">
        <v>46</v>
      </c>
      <c r="O309" s="91"/>
      <c r="P309" s="246">
        <f>O309*H309</f>
        <v>0</v>
      </c>
      <c r="Q309" s="246">
        <v>0.00069999999999999999</v>
      </c>
      <c r="R309" s="246">
        <f>Q309*H309</f>
        <v>0.0028</v>
      </c>
      <c r="S309" s="246">
        <v>0</v>
      </c>
      <c r="T309" s="247">
        <f>S309*H309</f>
        <v>0</v>
      </c>
      <c r="U309" s="38"/>
      <c r="V309" s="38"/>
      <c r="W309" s="38"/>
      <c r="X309" s="38"/>
      <c r="Y309" s="38"/>
      <c r="Z309" s="38"/>
      <c r="AA309" s="38"/>
      <c r="AB309" s="38"/>
      <c r="AC309" s="38"/>
      <c r="AD309" s="38"/>
      <c r="AE309" s="38"/>
      <c r="AR309" s="248" t="s">
        <v>165</v>
      </c>
      <c r="AT309" s="248" t="s">
        <v>161</v>
      </c>
      <c r="AU309" s="248" t="s">
        <v>21</v>
      </c>
      <c r="AY309" s="16" t="s">
        <v>159</v>
      </c>
      <c r="BE309" s="249">
        <f>IF(N309="základní",J309,0)</f>
        <v>0</v>
      </c>
      <c r="BF309" s="249">
        <f>IF(N309="snížená",J309,0)</f>
        <v>0</v>
      </c>
      <c r="BG309" s="249">
        <f>IF(N309="zákl. přenesená",J309,0)</f>
        <v>0</v>
      </c>
      <c r="BH309" s="249">
        <f>IF(N309="sníž. přenesená",J309,0)</f>
        <v>0</v>
      </c>
      <c r="BI309" s="249">
        <f>IF(N309="nulová",J309,0)</f>
        <v>0</v>
      </c>
      <c r="BJ309" s="16" t="s">
        <v>89</v>
      </c>
      <c r="BK309" s="249">
        <f>ROUND(I309*H309,2)</f>
        <v>0</v>
      </c>
      <c r="BL309" s="16" t="s">
        <v>165</v>
      </c>
      <c r="BM309" s="248" t="s">
        <v>495</v>
      </c>
    </row>
    <row r="310" s="13" customFormat="1">
      <c r="A310" s="13"/>
      <c r="B310" s="254"/>
      <c r="C310" s="255"/>
      <c r="D310" s="250" t="s">
        <v>174</v>
      </c>
      <c r="E310" s="256" t="s">
        <v>1</v>
      </c>
      <c r="F310" s="257" t="s">
        <v>165</v>
      </c>
      <c r="G310" s="255"/>
      <c r="H310" s="258">
        <v>4</v>
      </c>
      <c r="I310" s="259"/>
      <c r="J310" s="255"/>
      <c r="K310" s="255"/>
      <c r="L310" s="260"/>
      <c r="M310" s="261"/>
      <c r="N310" s="262"/>
      <c r="O310" s="262"/>
      <c r="P310" s="262"/>
      <c r="Q310" s="262"/>
      <c r="R310" s="262"/>
      <c r="S310" s="262"/>
      <c r="T310" s="263"/>
      <c r="U310" s="13"/>
      <c r="V310" s="13"/>
      <c r="W310" s="13"/>
      <c r="X310" s="13"/>
      <c r="Y310" s="13"/>
      <c r="Z310" s="13"/>
      <c r="AA310" s="13"/>
      <c r="AB310" s="13"/>
      <c r="AC310" s="13"/>
      <c r="AD310" s="13"/>
      <c r="AE310" s="13"/>
      <c r="AT310" s="264" t="s">
        <v>174</v>
      </c>
      <c r="AU310" s="264" t="s">
        <v>21</v>
      </c>
      <c r="AV310" s="13" t="s">
        <v>21</v>
      </c>
      <c r="AW310" s="13" t="s">
        <v>38</v>
      </c>
      <c r="AX310" s="13" t="s">
        <v>89</v>
      </c>
      <c r="AY310" s="264" t="s">
        <v>159</v>
      </c>
    </row>
    <row r="311" s="2" customFormat="1" ht="21.75" customHeight="1">
      <c r="A311" s="38"/>
      <c r="B311" s="39"/>
      <c r="C311" s="276" t="s">
        <v>496</v>
      </c>
      <c r="D311" s="276" t="s">
        <v>289</v>
      </c>
      <c r="E311" s="277" t="s">
        <v>497</v>
      </c>
      <c r="F311" s="278" t="s">
        <v>498</v>
      </c>
      <c r="G311" s="279" t="s">
        <v>179</v>
      </c>
      <c r="H311" s="280">
        <v>4</v>
      </c>
      <c r="I311" s="281"/>
      <c r="J311" s="282">
        <f>ROUND(I311*H311,2)</f>
        <v>0</v>
      </c>
      <c r="K311" s="283"/>
      <c r="L311" s="284"/>
      <c r="M311" s="285" t="s">
        <v>1</v>
      </c>
      <c r="N311" s="286" t="s">
        <v>46</v>
      </c>
      <c r="O311" s="91"/>
      <c r="P311" s="246">
        <f>O311*H311</f>
        <v>0</v>
      </c>
      <c r="Q311" s="246">
        <v>0.0077000000000000002</v>
      </c>
      <c r="R311" s="246">
        <f>Q311*H311</f>
        <v>0.030800000000000001</v>
      </c>
      <c r="S311" s="246">
        <v>0</v>
      </c>
      <c r="T311" s="247">
        <f>S311*H311</f>
        <v>0</v>
      </c>
      <c r="U311" s="38"/>
      <c r="V311" s="38"/>
      <c r="W311" s="38"/>
      <c r="X311" s="38"/>
      <c r="Y311" s="38"/>
      <c r="Z311" s="38"/>
      <c r="AA311" s="38"/>
      <c r="AB311" s="38"/>
      <c r="AC311" s="38"/>
      <c r="AD311" s="38"/>
      <c r="AE311" s="38"/>
      <c r="AR311" s="248" t="s">
        <v>203</v>
      </c>
      <c r="AT311" s="248" t="s">
        <v>289</v>
      </c>
      <c r="AU311" s="248" t="s">
        <v>21</v>
      </c>
      <c r="AY311" s="16" t="s">
        <v>159</v>
      </c>
      <c r="BE311" s="249">
        <f>IF(N311="základní",J311,0)</f>
        <v>0</v>
      </c>
      <c r="BF311" s="249">
        <f>IF(N311="snížená",J311,0)</f>
        <v>0</v>
      </c>
      <c r="BG311" s="249">
        <f>IF(N311="zákl. přenesená",J311,0)</f>
        <v>0</v>
      </c>
      <c r="BH311" s="249">
        <f>IF(N311="sníž. přenesená",J311,0)</f>
        <v>0</v>
      </c>
      <c r="BI311" s="249">
        <f>IF(N311="nulová",J311,0)</f>
        <v>0</v>
      </c>
      <c r="BJ311" s="16" t="s">
        <v>89</v>
      </c>
      <c r="BK311" s="249">
        <f>ROUND(I311*H311,2)</f>
        <v>0</v>
      </c>
      <c r="BL311" s="16" t="s">
        <v>165</v>
      </c>
      <c r="BM311" s="248" t="s">
        <v>499</v>
      </c>
    </row>
    <row r="312" s="13" customFormat="1">
      <c r="A312" s="13"/>
      <c r="B312" s="254"/>
      <c r="C312" s="255"/>
      <c r="D312" s="250" t="s">
        <v>174</v>
      </c>
      <c r="E312" s="256" t="s">
        <v>1</v>
      </c>
      <c r="F312" s="257" t="s">
        <v>165</v>
      </c>
      <c r="G312" s="255"/>
      <c r="H312" s="258">
        <v>4</v>
      </c>
      <c r="I312" s="259"/>
      <c r="J312" s="255"/>
      <c r="K312" s="255"/>
      <c r="L312" s="260"/>
      <c r="M312" s="261"/>
      <c r="N312" s="262"/>
      <c r="O312" s="262"/>
      <c r="P312" s="262"/>
      <c r="Q312" s="262"/>
      <c r="R312" s="262"/>
      <c r="S312" s="262"/>
      <c r="T312" s="263"/>
      <c r="U312" s="13"/>
      <c r="V312" s="13"/>
      <c r="W312" s="13"/>
      <c r="X312" s="13"/>
      <c r="Y312" s="13"/>
      <c r="Z312" s="13"/>
      <c r="AA312" s="13"/>
      <c r="AB312" s="13"/>
      <c r="AC312" s="13"/>
      <c r="AD312" s="13"/>
      <c r="AE312" s="13"/>
      <c r="AT312" s="264" t="s">
        <v>174</v>
      </c>
      <c r="AU312" s="264" t="s">
        <v>21</v>
      </c>
      <c r="AV312" s="13" t="s">
        <v>21</v>
      </c>
      <c r="AW312" s="13" t="s">
        <v>38</v>
      </c>
      <c r="AX312" s="13" t="s">
        <v>89</v>
      </c>
      <c r="AY312" s="264" t="s">
        <v>159</v>
      </c>
    </row>
    <row r="313" s="2" customFormat="1" ht="21.75" customHeight="1">
      <c r="A313" s="38"/>
      <c r="B313" s="39"/>
      <c r="C313" s="236" t="s">
        <v>500</v>
      </c>
      <c r="D313" s="236" t="s">
        <v>161</v>
      </c>
      <c r="E313" s="237" t="s">
        <v>501</v>
      </c>
      <c r="F313" s="238" t="s">
        <v>502</v>
      </c>
      <c r="G313" s="239" t="s">
        <v>230</v>
      </c>
      <c r="H313" s="240">
        <v>195</v>
      </c>
      <c r="I313" s="241"/>
      <c r="J313" s="242">
        <f>ROUND(I313*H313,2)</f>
        <v>0</v>
      </c>
      <c r="K313" s="243"/>
      <c r="L313" s="44"/>
      <c r="M313" s="244" t="s">
        <v>1</v>
      </c>
      <c r="N313" s="245" t="s">
        <v>46</v>
      </c>
      <c r="O313" s="91"/>
      <c r="P313" s="246">
        <f>O313*H313</f>
        <v>0</v>
      </c>
      <c r="Q313" s="246">
        <v>0.00033</v>
      </c>
      <c r="R313" s="246">
        <f>Q313*H313</f>
        <v>0.064350000000000004</v>
      </c>
      <c r="S313" s="246">
        <v>0</v>
      </c>
      <c r="T313" s="247">
        <f>S313*H313</f>
        <v>0</v>
      </c>
      <c r="U313" s="38"/>
      <c r="V313" s="38"/>
      <c r="W313" s="38"/>
      <c r="X313" s="38"/>
      <c r="Y313" s="38"/>
      <c r="Z313" s="38"/>
      <c r="AA313" s="38"/>
      <c r="AB313" s="38"/>
      <c r="AC313" s="38"/>
      <c r="AD313" s="38"/>
      <c r="AE313" s="38"/>
      <c r="AR313" s="248" t="s">
        <v>165</v>
      </c>
      <c r="AT313" s="248" t="s">
        <v>161</v>
      </c>
      <c r="AU313" s="248" t="s">
        <v>21</v>
      </c>
      <c r="AY313" s="16" t="s">
        <v>159</v>
      </c>
      <c r="BE313" s="249">
        <f>IF(N313="základní",J313,0)</f>
        <v>0</v>
      </c>
      <c r="BF313" s="249">
        <f>IF(N313="snížená",J313,0)</f>
        <v>0</v>
      </c>
      <c r="BG313" s="249">
        <f>IF(N313="zákl. přenesená",J313,0)</f>
        <v>0</v>
      </c>
      <c r="BH313" s="249">
        <f>IF(N313="sníž. přenesená",J313,0)</f>
        <v>0</v>
      </c>
      <c r="BI313" s="249">
        <f>IF(N313="nulová",J313,0)</f>
        <v>0</v>
      </c>
      <c r="BJ313" s="16" t="s">
        <v>89</v>
      </c>
      <c r="BK313" s="249">
        <f>ROUND(I313*H313,2)</f>
        <v>0</v>
      </c>
      <c r="BL313" s="16" t="s">
        <v>165</v>
      </c>
      <c r="BM313" s="248" t="s">
        <v>503</v>
      </c>
    </row>
    <row r="314" s="13" customFormat="1">
      <c r="A314" s="13"/>
      <c r="B314" s="254"/>
      <c r="C314" s="255"/>
      <c r="D314" s="250" t="s">
        <v>174</v>
      </c>
      <c r="E314" s="256" t="s">
        <v>1</v>
      </c>
      <c r="F314" s="257" t="s">
        <v>504</v>
      </c>
      <c r="G314" s="255"/>
      <c r="H314" s="258">
        <v>195</v>
      </c>
      <c r="I314" s="259"/>
      <c r="J314" s="255"/>
      <c r="K314" s="255"/>
      <c r="L314" s="260"/>
      <c r="M314" s="261"/>
      <c r="N314" s="262"/>
      <c r="O314" s="262"/>
      <c r="P314" s="262"/>
      <c r="Q314" s="262"/>
      <c r="R314" s="262"/>
      <c r="S314" s="262"/>
      <c r="T314" s="263"/>
      <c r="U314" s="13"/>
      <c r="V314" s="13"/>
      <c r="W314" s="13"/>
      <c r="X314" s="13"/>
      <c r="Y314" s="13"/>
      <c r="Z314" s="13"/>
      <c r="AA314" s="13"/>
      <c r="AB314" s="13"/>
      <c r="AC314" s="13"/>
      <c r="AD314" s="13"/>
      <c r="AE314" s="13"/>
      <c r="AT314" s="264" t="s">
        <v>174</v>
      </c>
      <c r="AU314" s="264" t="s">
        <v>21</v>
      </c>
      <c r="AV314" s="13" t="s">
        <v>21</v>
      </c>
      <c r="AW314" s="13" t="s">
        <v>38</v>
      </c>
      <c r="AX314" s="13" t="s">
        <v>81</v>
      </c>
      <c r="AY314" s="264" t="s">
        <v>159</v>
      </c>
    </row>
    <row r="315" s="14" customFormat="1">
      <c r="A315" s="14"/>
      <c r="B315" s="265"/>
      <c r="C315" s="266"/>
      <c r="D315" s="250" t="s">
        <v>174</v>
      </c>
      <c r="E315" s="267" t="s">
        <v>1</v>
      </c>
      <c r="F315" s="268" t="s">
        <v>197</v>
      </c>
      <c r="G315" s="266"/>
      <c r="H315" s="269">
        <v>195</v>
      </c>
      <c r="I315" s="270"/>
      <c r="J315" s="266"/>
      <c r="K315" s="266"/>
      <c r="L315" s="271"/>
      <c r="M315" s="272"/>
      <c r="N315" s="273"/>
      <c r="O315" s="273"/>
      <c r="P315" s="273"/>
      <c r="Q315" s="273"/>
      <c r="R315" s="273"/>
      <c r="S315" s="273"/>
      <c r="T315" s="274"/>
      <c r="U315" s="14"/>
      <c r="V315" s="14"/>
      <c r="W315" s="14"/>
      <c r="X315" s="14"/>
      <c r="Y315" s="14"/>
      <c r="Z315" s="14"/>
      <c r="AA315" s="14"/>
      <c r="AB315" s="14"/>
      <c r="AC315" s="14"/>
      <c r="AD315" s="14"/>
      <c r="AE315" s="14"/>
      <c r="AT315" s="275" t="s">
        <v>174</v>
      </c>
      <c r="AU315" s="275" t="s">
        <v>21</v>
      </c>
      <c r="AV315" s="14" t="s">
        <v>165</v>
      </c>
      <c r="AW315" s="14" t="s">
        <v>38</v>
      </c>
      <c r="AX315" s="14" t="s">
        <v>89</v>
      </c>
      <c r="AY315" s="275" t="s">
        <v>159</v>
      </c>
    </row>
    <row r="316" s="2" customFormat="1" ht="16.5" customHeight="1">
      <c r="A316" s="38"/>
      <c r="B316" s="39"/>
      <c r="C316" s="236" t="s">
        <v>505</v>
      </c>
      <c r="D316" s="236" t="s">
        <v>161</v>
      </c>
      <c r="E316" s="237" t="s">
        <v>506</v>
      </c>
      <c r="F316" s="238" t="s">
        <v>507</v>
      </c>
      <c r="G316" s="239" t="s">
        <v>164</v>
      </c>
      <c r="H316" s="240">
        <v>3</v>
      </c>
      <c r="I316" s="241"/>
      <c r="J316" s="242">
        <f>ROUND(I316*H316,2)</f>
        <v>0</v>
      </c>
      <c r="K316" s="243"/>
      <c r="L316" s="44"/>
      <c r="M316" s="244" t="s">
        <v>1</v>
      </c>
      <c r="N316" s="245" t="s">
        <v>46</v>
      </c>
      <c r="O316" s="91"/>
      <c r="P316" s="246">
        <f>O316*H316</f>
        <v>0</v>
      </c>
      <c r="Q316" s="246">
        <v>6.9999999999999994E-05</v>
      </c>
      <c r="R316" s="246">
        <f>Q316*H316</f>
        <v>0.00020999999999999998</v>
      </c>
      <c r="S316" s="246">
        <v>0</v>
      </c>
      <c r="T316" s="247">
        <f>S316*H316</f>
        <v>0</v>
      </c>
      <c r="U316" s="38"/>
      <c r="V316" s="38"/>
      <c r="W316" s="38"/>
      <c r="X316" s="38"/>
      <c r="Y316" s="38"/>
      <c r="Z316" s="38"/>
      <c r="AA316" s="38"/>
      <c r="AB316" s="38"/>
      <c r="AC316" s="38"/>
      <c r="AD316" s="38"/>
      <c r="AE316" s="38"/>
      <c r="AR316" s="248" t="s">
        <v>165</v>
      </c>
      <c r="AT316" s="248" t="s">
        <v>161</v>
      </c>
      <c r="AU316" s="248" t="s">
        <v>21</v>
      </c>
      <c r="AY316" s="16" t="s">
        <v>159</v>
      </c>
      <c r="BE316" s="249">
        <f>IF(N316="základní",J316,0)</f>
        <v>0</v>
      </c>
      <c r="BF316" s="249">
        <f>IF(N316="snížená",J316,0)</f>
        <v>0</v>
      </c>
      <c r="BG316" s="249">
        <f>IF(N316="zákl. přenesená",J316,0)</f>
        <v>0</v>
      </c>
      <c r="BH316" s="249">
        <f>IF(N316="sníž. přenesená",J316,0)</f>
        <v>0</v>
      </c>
      <c r="BI316" s="249">
        <f>IF(N316="nulová",J316,0)</f>
        <v>0</v>
      </c>
      <c r="BJ316" s="16" t="s">
        <v>89</v>
      </c>
      <c r="BK316" s="249">
        <f>ROUND(I316*H316,2)</f>
        <v>0</v>
      </c>
      <c r="BL316" s="16" t="s">
        <v>165</v>
      </c>
      <c r="BM316" s="248" t="s">
        <v>508</v>
      </c>
    </row>
    <row r="317" s="2" customFormat="1">
      <c r="A317" s="38"/>
      <c r="B317" s="39"/>
      <c r="C317" s="40"/>
      <c r="D317" s="250" t="s">
        <v>167</v>
      </c>
      <c r="E317" s="40"/>
      <c r="F317" s="251" t="s">
        <v>509</v>
      </c>
      <c r="G317" s="40"/>
      <c r="H317" s="40"/>
      <c r="I317" s="144"/>
      <c r="J317" s="40"/>
      <c r="K317" s="40"/>
      <c r="L317" s="44"/>
      <c r="M317" s="252"/>
      <c r="N317" s="253"/>
      <c r="O317" s="91"/>
      <c r="P317" s="91"/>
      <c r="Q317" s="91"/>
      <c r="R317" s="91"/>
      <c r="S317" s="91"/>
      <c r="T317" s="92"/>
      <c r="U317" s="38"/>
      <c r="V317" s="38"/>
      <c r="W317" s="38"/>
      <c r="X317" s="38"/>
      <c r="Y317" s="38"/>
      <c r="Z317" s="38"/>
      <c r="AA317" s="38"/>
      <c r="AB317" s="38"/>
      <c r="AC317" s="38"/>
      <c r="AD317" s="38"/>
      <c r="AE317" s="38"/>
      <c r="AT317" s="16" t="s">
        <v>167</v>
      </c>
      <c r="AU317" s="16" t="s">
        <v>21</v>
      </c>
    </row>
    <row r="318" s="2" customFormat="1" ht="16.5" customHeight="1">
      <c r="A318" s="38"/>
      <c r="B318" s="39"/>
      <c r="C318" s="236" t="s">
        <v>510</v>
      </c>
      <c r="D318" s="236" t="s">
        <v>161</v>
      </c>
      <c r="E318" s="237" t="s">
        <v>511</v>
      </c>
      <c r="F318" s="238" t="s">
        <v>512</v>
      </c>
      <c r="G318" s="239" t="s">
        <v>230</v>
      </c>
      <c r="H318" s="240">
        <v>195</v>
      </c>
      <c r="I318" s="241"/>
      <c r="J318" s="242">
        <f>ROUND(I318*H318,2)</f>
        <v>0</v>
      </c>
      <c r="K318" s="243"/>
      <c r="L318" s="44"/>
      <c r="M318" s="244" t="s">
        <v>1</v>
      </c>
      <c r="N318" s="245" t="s">
        <v>46</v>
      </c>
      <c r="O318" s="91"/>
      <c r="P318" s="246">
        <f>O318*H318</f>
        <v>0</v>
      </c>
      <c r="Q318" s="246">
        <v>0</v>
      </c>
      <c r="R318" s="246">
        <f>Q318*H318</f>
        <v>0</v>
      </c>
      <c r="S318" s="246">
        <v>0</v>
      </c>
      <c r="T318" s="247">
        <f>S318*H318</f>
        <v>0</v>
      </c>
      <c r="U318" s="38"/>
      <c r="V318" s="38"/>
      <c r="W318" s="38"/>
      <c r="X318" s="38"/>
      <c r="Y318" s="38"/>
      <c r="Z318" s="38"/>
      <c r="AA318" s="38"/>
      <c r="AB318" s="38"/>
      <c r="AC318" s="38"/>
      <c r="AD318" s="38"/>
      <c r="AE318" s="38"/>
      <c r="AR318" s="248" t="s">
        <v>165</v>
      </c>
      <c r="AT318" s="248" t="s">
        <v>161</v>
      </c>
      <c r="AU318" s="248" t="s">
        <v>21</v>
      </c>
      <c r="AY318" s="16" t="s">
        <v>159</v>
      </c>
      <c r="BE318" s="249">
        <f>IF(N318="základní",J318,0)</f>
        <v>0</v>
      </c>
      <c r="BF318" s="249">
        <f>IF(N318="snížená",J318,0)</f>
        <v>0</v>
      </c>
      <c r="BG318" s="249">
        <f>IF(N318="zákl. přenesená",J318,0)</f>
        <v>0</v>
      </c>
      <c r="BH318" s="249">
        <f>IF(N318="sníž. přenesená",J318,0)</f>
        <v>0</v>
      </c>
      <c r="BI318" s="249">
        <f>IF(N318="nulová",J318,0)</f>
        <v>0</v>
      </c>
      <c r="BJ318" s="16" t="s">
        <v>89</v>
      </c>
      <c r="BK318" s="249">
        <f>ROUND(I318*H318,2)</f>
        <v>0</v>
      </c>
      <c r="BL318" s="16" t="s">
        <v>165</v>
      </c>
      <c r="BM318" s="248" t="s">
        <v>513</v>
      </c>
    </row>
    <row r="319" s="13" customFormat="1">
      <c r="A319" s="13"/>
      <c r="B319" s="254"/>
      <c r="C319" s="255"/>
      <c r="D319" s="250" t="s">
        <v>174</v>
      </c>
      <c r="E319" s="256" t="s">
        <v>1</v>
      </c>
      <c r="F319" s="257" t="s">
        <v>514</v>
      </c>
      <c r="G319" s="255"/>
      <c r="H319" s="258">
        <v>195</v>
      </c>
      <c r="I319" s="259"/>
      <c r="J319" s="255"/>
      <c r="K319" s="255"/>
      <c r="L319" s="260"/>
      <c r="M319" s="261"/>
      <c r="N319" s="262"/>
      <c r="O319" s="262"/>
      <c r="P319" s="262"/>
      <c r="Q319" s="262"/>
      <c r="R319" s="262"/>
      <c r="S319" s="262"/>
      <c r="T319" s="263"/>
      <c r="U319" s="13"/>
      <c r="V319" s="13"/>
      <c r="W319" s="13"/>
      <c r="X319" s="13"/>
      <c r="Y319" s="13"/>
      <c r="Z319" s="13"/>
      <c r="AA319" s="13"/>
      <c r="AB319" s="13"/>
      <c r="AC319" s="13"/>
      <c r="AD319" s="13"/>
      <c r="AE319" s="13"/>
      <c r="AT319" s="264" t="s">
        <v>174</v>
      </c>
      <c r="AU319" s="264" t="s">
        <v>21</v>
      </c>
      <c r="AV319" s="13" t="s">
        <v>21</v>
      </c>
      <c r="AW319" s="13" t="s">
        <v>38</v>
      </c>
      <c r="AX319" s="13" t="s">
        <v>89</v>
      </c>
      <c r="AY319" s="264" t="s">
        <v>159</v>
      </c>
    </row>
    <row r="320" s="2" customFormat="1" ht="21.75" customHeight="1">
      <c r="A320" s="38"/>
      <c r="B320" s="39"/>
      <c r="C320" s="236" t="s">
        <v>515</v>
      </c>
      <c r="D320" s="236" t="s">
        <v>161</v>
      </c>
      <c r="E320" s="237" t="s">
        <v>516</v>
      </c>
      <c r="F320" s="238" t="s">
        <v>517</v>
      </c>
      <c r="G320" s="239" t="s">
        <v>230</v>
      </c>
      <c r="H320" s="240">
        <v>470</v>
      </c>
      <c r="I320" s="241"/>
      <c r="J320" s="242">
        <f>ROUND(I320*H320,2)</f>
        <v>0</v>
      </c>
      <c r="K320" s="243"/>
      <c r="L320" s="44"/>
      <c r="M320" s="244" t="s">
        <v>1</v>
      </c>
      <c r="N320" s="245" t="s">
        <v>46</v>
      </c>
      <c r="O320" s="91"/>
      <c r="P320" s="246">
        <f>O320*H320</f>
        <v>0</v>
      </c>
      <c r="Q320" s="246">
        <v>0.15540000000000001</v>
      </c>
      <c r="R320" s="246">
        <f>Q320*H320</f>
        <v>73.038000000000011</v>
      </c>
      <c r="S320" s="246">
        <v>0</v>
      </c>
      <c r="T320" s="247">
        <f>S320*H320</f>
        <v>0</v>
      </c>
      <c r="U320" s="38"/>
      <c r="V320" s="38"/>
      <c r="W320" s="38"/>
      <c r="X320" s="38"/>
      <c r="Y320" s="38"/>
      <c r="Z320" s="38"/>
      <c r="AA320" s="38"/>
      <c r="AB320" s="38"/>
      <c r="AC320" s="38"/>
      <c r="AD320" s="38"/>
      <c r="AE320" s="38"/>
      <c r="AR320" s="248" t="s">
        <v>165</v>
      </c>
      <c r="AT320" s="248" t="s">
        <v>161</v>
      </c>
      <c r="AU320" s="248" t="s">
        <v>21</v>
      </c>
      <c r="AY320" s="16" t="s">
        <v>159</v>
      </c>
      <c r="BE320" s="249">
        <f>IF(N320="základní",J320,0)</f>
        <v>0</v>
      </c>
      <c r="BF320" s="249">
        <f>IF(N320="snížená",J320,0)</f>
        <v>0</v>
      </c>
      <c r="BG320" s="249">
        <f>IF(N320="zákl. přenesená",J320,0)</f>
        <v>0</v>
      </c>
      <c r="BH320" s="249">
        <f>IF(N320="sníž. přenesená",J320,0)</f>
        <v>0</v>
      </c>
      <c r="BI320" s="249">
        <f>IF(N320="nulová",J320,0)</f>
        <v>0</v>
      </c>
      <c r="BJ320" s="16" t="s">
        <v>89</v>
      </c>
      <c r="BK320" s="249">
        <f>ROUND(I320*H320,2)</f>
        <v>0</v>
      </c>
      <c r="BL320" s="16" t="s">
        <v>165</v>
      </c>
      <c r="BM320" s="248" t="s">
        <v>518</v>
      </c>
    </row>
    <row r="321" s="2" customFormat="1">
      <c r="A321" s="38"/>
      <c r="B321" s="39"/>
      <c r="C321" s="40"/>
      <c r="D321" s="250" t="s">
        <v>167</v>
      </c>
      <c r="E321" s="40"/>
      <c r="F321" s="251" t="s">
        <v>519</v>
      </c>
      <c r="G321" s="40"/>
      <c r="H321" s="40"/>
      <c r="I321" s="144"/>
      <c r="J321" s="40"/>
      <c r="K321" s="40"/>
      <c r="L321" s="44"/>
      <c r="M321" s="252"/>
      <c r="N321" s="253"/>
      <c r="O321" s="91"/>
      <c r="P321" s="91"/>
      <c r="Q321" s="91"/>
      <c r="R321" s="91"/>
      <c r="S321" s="91"/>
      <c r="T321" s="92"/>
      <c r="U321" s="38"/>
      <c r="V321" s="38"/>
      <c r="W321" s="38"/>
      <c r="X321" s="38"/>
      <c r="Y321" s="38"/>
      <c r="Z321" s="38"/>
      <c r="AA321" s="38"/>
      <c r="AB321" s="38"/>
      <c r="AC321" s="38"/>
      <c r="AD321" s="38"/>
      <c r="AE321" s="38"/>
      <c r="AT321" s="16" t="s">
        <v>167</v>
      </c>
      <c r="AU321" s="16" t="s">
        <v>21</v>
      </c>
    </row>
    <row r="322" s="13" customFormat="1">
      <c r="A322" s="13"/>
      <c r="B322" s="254"/>
      <c r="C322" s="255"/>
      <c r="D322" s="250" t="s">
        <v>174</v>
      </c>
      <c r="E322" s="256" t="s">
        <v>1</v>
      </c>
      <c r="F322" s="257" t="s">
        <v>520</v>
      </c>
      <c r="G322" s="255"/>
      <c r="H322" s="258">
        <v>470</v>
      </c>
      <c r="I322" s="259"/>
      <c r="J322" s="255"/>
      <c r="K322" s="255"/>
      <c r="L322" s="260"/>
      <c r="M322" s="261"/>
      <c r="N322" s="262"/>
      <c r="O322" s="262"/>
      <c r="P322" s="262"/>
      <c r="Q322" s="262"/>
      <c r="R322" s="262"/>
      <c r="S322" s="262"/>
      <c r="T322" s="263"/>
      <c r="U322" s="13"/>
      <c r="V322" s="13"/>
      <c r="W322" s="13"/>
      <c r="X322" s="13"/>
      <c r="Y322" s="13"/>
      <c r="Z322" s="13"/>
      <c r="AA322" s="13"/>
      <c r="AB322" s="13"/>
      <c r="AC322" s="13"/>
      <c r="AD322" s="13"/>
      <c r="AE322" s="13"/>
      <c r="AT322" s="264" t="s">
        <v>174</v>
      </c>
      <c r="AU322" s="264" t="s">
        <v>21</v>
      </c>
      <c r="AV322" s="13" t="s">
        <v>21</v>
      </c>
      <c r="AW322" s="13" t="s">
        <v>38</v>
      </c>
      <c r="AX322" s="13" t="s">
        <v>81</v>
      </c>
      <c r="AY322" s="264" t="s">
        <v>159</v>
      </c>
    </row>
    <row r="323" s="14" customFormat="1">
      <c r="A323" s="14"/>
      <c r="B323" s="265"/>
      <c r="C323" s="266"/>
      <c r="D323" s="250" t="s">
        <v>174</v>
      </c>
      <c r="E323" s="267" t="s">
        <v>1</v>
      </c>
      <c r="F323" s="268" t="s">
        <v>197</v>
      </c>
      <c r="G323" s="266"/>
      <c r="H323" s="269">
        <v>470</v>
      </c>
      <c r="I323" s="270"/>
      <c r="J323" s="266"/>
      <c r="K323" s="266"/>
      <c r="L323" s="271"/>
      <c r="M323" s="272"/>
      <c r="N323" s="273"/>
      <c r="O323" s="273"/>
      <c r="P323" s="273"/>
      <c r="Q323" s="273"/>
      <c r="R323" s="273"/>
      <c r="S323" s="273"/>
      <c r="T323" s="274"/>
      <c r="U323" s="14"/>
      <c r="V323" s="14"/>
      <c r="W323" s="14"/>
      <c r="X323" s="14"/>
      <c r="Y323" s="14"/>
      <c r="Z323" s="14"/>
      <c r="AA323" s="14"/>
      <c r="AB323" s="14"/>
      <c r="AC323" s="14"/>
      <c r="AD323" s="14"/>
      <c r="AE323" s="14"/>
      <c r="AT323" s="275" t="s">
        <v>174</v>
      </c>
      <c r="AU323" s="275" t="s">
        <v>21</v>
      </c>
      <c r="AV323" s="14" t="s">
        <v>165</v>
      </c>
      <c r="AW323" s="14" t="s">
        <v>38</v>
      </c>
      <c r="AX323" s="14" t="s">
        <v>89</v>
      </c>
      <c r="AY323" s="275" t="s">
        <v>159</v>
      </c>
    </row>
    <row r="324" s="2" customFormat="1" ht="16.5" customHeight="1">
      <c r="A324" s="38"/>
      <c r="B324" s="39"/>
      <c r="C324" s="276" t="s">
        <v>521</v>
      </c>
      <c r="D324" s="276" t="s">
        <v>289</v>
      </c>
      <c r="E324" s="277" t="s">
        <v>522</v>
      </c>
      <c r="F324" s="278" t="s">
        <v>523</v>
      </c>
      <c r="G324" s="279" t="s">
        <v>230</v>
      </c>
      <c r="H324" s="280">
        <v>10</v>
      </c>
      <c r="I324" s="281"/>
      <c r="J324" s="282">
        <f>ROUND(I324*H324,2)</f>
        <v>0</v>
      </c>
      <c r="K324" s="283"/>
      <c r="L324" s="284"/>
      <c r="M324" s="285" t="s">
        <v>1</v>
      </c>
      <c r="N324" s="286" t="s">
        <v>46</v>
      </c>
      <c r="O324" s="91"/>
      <c r="P324" s="246">
        <f>O324*H324</f>
        <v>0</v>
      </c>
      <c r="Q324" s="246">
        <v>0.048399999999999999</v>
      </c>
      <c r="R324" s="246">
        <f>Q324*H324</f>
        <v>0.48399999999999999</v>
      </c>
      <c r="S324" s="246">
        <v>0</v>
      </c>
      <c r="T324" s="247">
        <f>S324*H324</f>
        <v>0</v>
      </c>
      <c r="U324" s="38"/>
      <c r="V324" s="38"/>
      <c r="W324" s="38"/>
      <c r="X324" s="38"/>
      <c r="Y324" s="38"/>
      <c r="Z324" s="38"/>
      <c r="AA324" s="38"/>
      <c r="AB324" s="38"/>
      <c r="AC324" s="38"/>
      <c r="AD324" s="38"/>
      <c r="AE324" s="38"/>
      <c r="AR324" s="248" t="s">
        <v>203</v>
      </c>
      <c r="AT324" s="248" t="s">
        <v>289</v>
      </c>
      <c r="AU324" s="248" t="s">
        <v>21</v>
      </c>
      <c r="AY324" s="16" t="s">
        <v>159</v>
      </c>
      <c r="BE324" s="249">
        <f>IF(N324="základní",J324,0)</f>
        <v>0</v>
      </c>
      <c r="BF324" s="249">
        <f>IF(N324="snížená",J324,0)</f>
        <v>0</v>
      </c>
      <c r="BG324" s="249">
        <f>IF(N324="zákl. přenesená",J324,0)</f>
        <v>0</v>
      </c>
      <c r="BH324" s="249">
        <f>IF(N324="sníž. přenesená",J324,0)</f>
        <v>0</v>
      </c>
      <c r="BI324" s="249">
        <f>IF(N324="nulová",J324,0)</f>
        <v>0</v>
      </c>
      <c r="BJ324" s="16" t="s">
        <v>89</v>
      </c>
      <c r="BK324" s="249">
        <f>ROUND(I324*H324,2)</f>
        <v>0</v>
      </c>
      <c r="BL324" s="16" t="s">
        <v>165</v>
      </c>
      <c r="BM324" s="248" t="s">
        <v>524</v>
      </c>
    </row>
    <row r="325" s="2" customFormat="1" ht="16.5" customHeight="1">
      <c r="A325" s="38"/>
      <c r="B325" s="39"/>
      <c r="C325" s="276" t="s">
        <v>525</v>
      </c>
      <c r="D325" s="276" t="s">
        <v>289</v>
      </c>
      <c r="E325" s="277" t="s">
        <v>526</v>
      </c>
      <c r="F325" s="278" t="s">
        <v>527</v>
      </c>
      <c r="G325" s="279" t="s">
        <v>230</v>
      </c>
      <c r="H325" s="280">
        <v>10</v>
      </c>
      <c r="I325" s="281"/>
      <c r="J325" s="282">
        <f>ROUND(I325*H325,2)</f>
        <v>0</v>
      </c>
      <c r="K325" s="283"/>
      <c r="L325" s="284"/>
      <c r="M325" s="285" t="s">
        <v>1</v>
      </c>
      <c r="N325" s="286" t="s">
        <v>46</v>
      </c>
      <c r="O325" s="91"/>
      <c r="P325" s="246">
        <f>O325*H325</f>
        <v>0</v>
      </c>
      <c r="Q325" s="246">
        <v>0.104</v>
      </c>
      <c r="R325" s="246">
        <f>Q325*H325</f>
        <v>1.04</v>
      </c>
      <c r="S325" s="246">
        <v>0</v>
      </c>
      <c r="T325" s="247">
        <f>S325*H325</f>
        <v>0</v>
      </c>
      <c r="U325" s="38"/>
      <c r="V325" s="38"/>
      <c r="W325" s="38"/>
      <c r="X325" s="38"/>
      <c r="Y325" s="38"/>
      <c r="Z325" s="38"/>
      <c r="AA325" s="38"/>
      <c r="AB325" s="38"/>
      <c r="AC325" s="38"/>
      <c r="AD325" s="38"/>
      <c r="AE325" s="38"/>
      <c r="AR325" s="248" t="s">
        <v>203</v>
      </c>
      <c r="AT325" s="248" t="s">
        <v>289</v>
      </c>
      <c r="AU325" s="248" t="s">
        <v>21</v>
      </c>
      <c r="AY325" s="16" t="s">
        <v>159</v>
      </c>
      <c r="BE325" s="249">
        <f>IF(N325="základní",J325,0)</f>
        <v>0</v>
      </c>
      <c r="BF325" s="249">
        <f>IF(N325="snížená",J325,0)</f>
        <v>0</v>
      </c>
      <c r="BG325" s="249">
        <f>IF(N325="zákl. přenesená",J325,0)</f>
        <v>0</v>
      </c>
      <c r="BH325" s="249">
        <f>IF(N325="sníž. přenesená",J325,0)</f>
        <v>0</v>
      </c>
      <c r="BI325" s="249">
        <f>IF(N325="nulová",J325,0)</f>
        <v>0</v>
      </c>
      <c r="BJ325" s="16" t="s">
        <v>89</v>
      </c>
      <c r="BK325" s="249">
        <f>ROUND(I325*H325,2)</f>
        <v>0</v>
      </c>
      <c r="BL325" s="16" t="s">
        <v>165</v>
      </c>
      <c r="BM325" s="248" t="s">
        <v>528</v>
      </c>
    </row>
    <row r="326" s="2" customFormat="1">
      <c r="A326" s="38"/>
      <c r="B326" s="39"/>
      <c r="C326" s="40"/>
      <c r="D326" s="250" t="s">
        <v>167</v>
      </c>
      <c r="E326" s="40"/>
      <c r="F326" s="251" t="s">
        <v>529</v>
      </c>
      <c r="G326" s="40"/>
      <c r="H326" s="40"/>
      <c r="I326" s="144"/>
      <c r="J326" s="40"/>
      <c r="K326" s="40"/>
      <c r="L326" s="44"/>
      <c r="M326" s="252"/>
      <c r="N326" s="253"/>
      <c r="O326" s="91"/>
      <c r="P326" s="91"/>
      <c r="Q326" s="91"/>
      <c r="R326" s="91"/>
      <c r="S326" s="91"/>
      <c r="T326" s="92"/>
      <c r="U326" s="38"/>
      <c r="V326" s="38"/>
      <c r="W326" s="38"/>
      <c r="X326" s="38"/>
      <c r="Y326" s="38"/>
      <c r="Z326" s="38"/>
      <c r="AA326" s="38"/>
      <c r="AB326" s="38"/>
      <c r="AC326" s="38"/>
      <c r="AD326" s="38"/>
      <c r="AE326" s="38"/>
      <c r="AT326" s="16" t="s">
        <v>167</v>
      </c>
      <c r="AU326" s="16" t="s">
        <v>21</v>
      </c>
    </row>
    <row r="327" s="2" customFormat="1" ht="16.5" customHeight="1">
      <c r="A327" s="38"/>
      <c r="B327" s="39"/>
      <c r="C327" s="276" t="s">
        <v>530</v>
      </c>
      <c r="D327" s="276" t="s">
        <v>289</v>
      </c>
      <c r="E327" s="277" t="s">
        <v>531</v>
      </c>
      <c r="F327" s="278" t="s">
        <v>532</v>
      </c>
      <c r="G327" s="279" t="s">
        <v>179</v>
      </c>
      <c r="H327" s="280">
        <v>401.5</v>
      </c>
      <c r="I327" s="281"/>
      <c r="J327" s="282">
        <f>ROUND(I327*H327,2)</f>
        <v>0</v>
      </c>
      <c r="K327" s="283"/>
      <c r="L327" s="284"/>
      <c r="M327" s="285" t="s">
        <v>1</v>
      </c>
      <c r="N327" s="286" t="s">
        <v>46</v>
      </c>
      <c r="O327" s="91"/>
      <c r="P327" s="246">
        <f>O327*H327</f>
        <v>0</v>
      </c>
      <c r="Q327" s="246">
        <v>0.081000000000000003</v>
      </c>
      <c r="R327" s="246">
        <f>Q327*H327</f>
        <v>32.521500000000003</v>
      </c>
      <c r="S327" s="246">
        <v>0</v>
      </c>
      <c r="T327" s="247">
        <f>S327*H327</f>
        <v>0</v>
      </c>
      <c r="U327" s="38"/>
      <c r="V327" s="38"/>
      <c r="W327" s="38"/>
      <c r="X327" s="38"/>
      <c r="Y327" s="38"/>
      <c r="Z327" s="38"/>
      <c r="AA327" s="38"/>
      <c r="AB327" s="38"/>
      <c r="AC327" s="38"/>
      <c r="AD327" s="38"/>
      <c r="AE327" s="38"/>
      <c r="AR327" s="248" t="s">
        <v>203</v>
      </c>
      <c r="AT327" s="248" t="s">
        <v>289</v>
      </c>
      <c r="AU327" s="248" t="s">
        <v>21</v>
      </c>
      <c r="AY327" s="16" t="s">
        <v>159</v>
      </c>
      <c r="BE327" s="249">
        <f>IF(N327="základní",J327,0)</f>
        <v>0</v>
      </c>
      <c r="BF327" s="249">
        <f>IF(N327="snížená",J327,0)</f>
        <v>0</v>
      </c>
      <c r="BG327" s="249">
        <f>IF(N327="zákl. přenesená",J327,0)</f>
        <v>0</v>
      </c>
      <c r="BH327" s="249">
        <f>IF(N327="sníž. přenesená",J327,0)</f>
        <v>0</v>
      </c>
      <c r="BI327" s="249">
        <f>IF(N327="nulová",J327,0)</f>
        <v>0</v>
      </c>
      <c r="BJ327" s="16" t="s">
        <v>89</v>
      </c>
      <c r="BK327" s="249">
        <f>ROUND(I327*H327,2)</f>
        <v>0</v>
      </c>
      <c r="BL327" s="16" t="s">
        <v>165</v>
      </c>
      <c r="BM327" s="248" t="s">
        <v>533</v>
      </c>
    </row>
    <row r="328" s="13" customFormat="1">
      <c r="A328" s="13"/>
      <c r="B328" s="254"/>
      <c r="C328" s="255"/>
      <c r="D328" s="250" t="s">
        <v>174</v>
      </c>
      <c r="E328" s="256" t="s">
        <v>1</v>
      </c>
      <c r="F328" s="257" t="s">
        <v>534</v>
      </c>
      <c r="G328" s="255"/>
      <c r="H328" s="258">
        <v>401.5</v>
      </c>
      <c r="I328" s="259"/>
      <c r="J328" s="255"/>
      <c r="K328" s="255"/>
      <c r="L328" s="260"/>
      <c r="M328" s="261"/>
      <c r="N328" s="262"/>
      <c r="O328" s="262"/>
      <c r="P328" s="262"/>
      <c r="Q328" s="262"/>
      <c r="R328" s="262"/>
      <c r="S328" s="262"/>
      <c r="T328" s="263"/>
      <c r="U328" s="13"/>
      <c r="V328" s="13"/>
      <c r="W328" s="13"/>
      <c r="X328" s="13"/>
      <c r="Y328" s="13"/>
      <c r="Z328" s="13"/>
      <c r="AA328" s="13"/>
      <c r="AB328" s="13"/>
      <c r="AC328" s="13"/>
      <c r="AD328" s="13"/>
      <c r="AE328" s="13"/>
      <c r="AT328" s="264" t="s">
        <v>174</v>
      </c>
      <c r="AU328" s="264" t="s">
        <v>21</v>
      </c>
      <c r="AV328" s="13" t="s">
        <v>21</v>
      </c>
      <c r="AW328" s="13" t="s">
        <v>38</v>
      </c>
      <c r="AX328" s="13" t="s">
        <v>81</v>
      </c>
      <c r="AY328" s="264" t="s">
        <v>159</v>
      </c>
    </row>
    <row r="329" s="14" customFormat="1">
      <c r="A329" s="14"/>
      <c r="B329" s="265"/>
      <c r="C329" s="266"/>
      <c r="D329" s="250" t="s">
        <v>174</v>
      </c>
      <c r="E329" s="267" t="s">
        <v>1</v>
      </c>
      <c r="F329" s="268" t="s">
        <v>197</v>
      </c>
      <c r="G329" s="266"/>
      <c r="H329" s="269">
        <v>401.5</v>
      </c>
      <c r="I329" s="270"/>
      <c r="J329" s="266"/>
      <c r="K329" s="266"/>
      <c r="L329" s="271"/>
      <c r="M329" s="272"/>
      <c r="N329" s="273"/>
      <c r="O329" s="273"/>
      <c r="P329" s="273"/>
      <c r="Q329" s="273"/>
      <c r="R329" s="273"/>
      <c r="S329" s="273"/>
      <c r="T329" s="274"/>
      <c r="U329" s="14"/>
      <c r="V329" s="14"/>
      <c r="W329" s="14"/>
      <c r="X329" s="14"/>
      <c r="Y329" s="14"/>
      <c r="Z329" s="14"/>
      <c r="AA329" s="14"/>
      <c r="AB329" s="14"/>
      <c r="AC329" s="14"/>
      <c r="AD329" s="14"/>
      <c r="AE329" s="14"/>
      <c r="AT329" s="275" t="s">
        <v>174</v>
      </c>
      <c r="AU329" s="275" t="s">
        <v>21</v>
      </c>
      <c r="AV329" s="14" t="s">
        <v>165</v>
      </c>
      <c r="AW329" s="14" t="s">
        <v>38</v>
      </c>
      <c r="AX329" s="14" t="s">
        <v>89</v>
      </c>
      <c r="AY329" s="275" t="s">
        <v>159</v>
      </c>
    </row>
    <row r="330" s="2" customFormat="1" ht="21.75" customHeight="1">
      <c r="A330" s="38"/>
      <c r="B330" s="39"/>
      <c r="C330" s="236" t="s">
        <v>535</v>
      </c>
      <c r="D330" s="236" t="s">
        <v>161</v>
      </c>
      <c r="E330" s="237" t="s">
        <v>536</v>
      </c>
      <c r="F330" s="238" t="s">
        <v>537</v>
      </c>
      <c r="G330" s="239" t="s">
        <v>230</v>
      </c>
      <c r="H330" s="240">
        <v>195</v>
      </c>
      <c r="I330" s="241"/>
      <c r="J330" s="242">
        <f>ROUND(I330*H330,2)</f>
        <v>0</v>
      </c>
      <c r="K330" s="243"/>
      <c r="L330" s="44"/>
      <c r="M330" s="244" t="s">
        <v>1</v>
      </c>
      <c r="N330" s="245" t="s">
        <v>46</v>
      </c>
      <c r="O330" s="91"/>
      <c r="P330" s="246">
        <f>O330*H330</f>
        <v>0</v>
      </c>
      <c r="Q330" s="246">
        <v>0.10095</v>
      </c>
      <c r="R330" s="246">
        <f>Q330*H330</f>
        <v>19.68525</v>
      </c>
      <c r="S330" s="246">
        <v>0</v>
      </c>
      <c r="T330" s="247">
        <f>S330*H330</f>
        <v>0</v>
      </c>
      <c r="U330" s="38"/>
      <c r="V330" s="38"/>
      <c r="W330" s="38"/>
      <c r="X330" s="38"/>
      <c r="Y330" s="38"/>
      <c r="Z330" s="38"/>
      <c r="AA330" s="38"/>
      <c r="AB330" s="38"/>
      <c r="AC330" s="38"/>
      <c r="AD330" s="38"/>
      <c r="AE330" s="38"/>
      <c r="AR330" s="248" t="s">
        <v>165</v>
      </c>
      <c r="AT330" s="248" t="s">
        <v>161</v>
      </c>
      <c r="AU330" s="248" t="s">
        <v>21</v>
      </c>
      <c r="AY330" s="16" t="s">
        <v>159</v>
      </c>
      <c r="BE330" s="249">
        <f>IF(N330="základní",J330,0)</f>
        <v>0</v>
      </c>
      <c r="BF330" s="249">
        <f>IF(N330="snížená",J330,0)</f>
        <v>0</v>
      </c>
      <c r="BG330" s="249">
        <f>IF(N330="zákl. přenesená",J330,0)</f>
        <v>0</v>
      </c>
      <c r="BH330" s="249">
        <f>IF(N330="sníž. přenesená",J330,0)</f>
        <v>0</v>
      </c>
      <c r="BI330" s="249">
        <f>IF(N330="nulová",J330,0)</f>
        <v>0</v>
      </c>
      <c r="BJ330" s="16" t="s">
        <v>89</v>
      </c>
      <c r="BK330" s="249">
        <f>ROUND(I330*H330,2)</f>
        <v>0</v>
      </c>
      <c r="BL330" s="16" t="s">
        <v>165</v>
      </c>
      <c r="BM330" s="248" t="s">
        <v>538</v>
      </c>
    </row>
    <row r="331" s="13" customFormat="1">
      <c r="A331" s="13"/>
      <c r="B331" s="254"/>
      <c r="C331" s="255"/>
      <c r="D331" s="250" t="s">
        <v>174</v>
      </c>
      <c r="E331" s="256" t="s">
        <v>1</v>
      </c>
      <c r="F331" s="257" t="s">
        <v>539</v>
      </c>
      <c r="G331" s="255"/>
      <c r="H331" s="258">
        <v>195</v>
      </c>
      <c r="I331" s="259"/>
      <c r="J331" s="255"/>
      <c r="K331" s="255"/>
      <c r="L331" s="260"/>
      <c r="M331" s="261"/>
      <c r="N331" s="262"/>
      <c r="O331" s="262"/>
      <c r="P331" s="262"/>
      <c r="Q331" s="262"/>
      <c r="R331" s="262"/>
      <c r="S331" s="262"/>
      <c r="T331" s="263"/>
      <c r="U331" s="13"/>
      <c r="V331" s="13"/>
      <c r="W331" s="13"/>
      <c r="X331" s="13"/>
      <c r="Y331" s="13"/>
      <c r="Z331" s="13"/>
      <c r="AA331" s="13"/>
      <c r="AB331" s="13"/>
      <c r="AC331" s="13"/>
      <c r="AD331" s="13"/>
      <c r="AE331" s="13"/>
      <c r="AT331" s="264" t="s">
        <v>174</v>
      </c>
      <c r="AU331" s="264" t="s">
        <v>21</v>
      </c>
      <c r="AV331" s="13" t="s">
        <v>21</v>
      </c>
      <c r="AW331" s="13" t="s">
        <v>38</v>
      </c>
      <c r="AX331" s="13" t="s">
        <v>89</v>
      </c>
      <c r="AY331" s="264" t="s">
        <v>159</v>
      </c>
    </row>
    <row r="332" s="2" customFormat="1" ht="16.5" customHeight="1">
      <c r="A332" s="38"/>
      <c r="B332" s="39"/>
      <c r="C332" s="276" t="s">
        <v>540</v>
      </c>
      <c r="D332" s="276" t="s">
        <v>289</v>
      </c>
      <c r="E332" s="277" t="s">
        <v>541</v>
      </c>
      <c r="F332" s="278" t="s">
        <v>542</v>
      </c>
      <c r="G332" s="279" t="s">
        <v>230</v>
      </c>
      <c r="H332" s="280">
        <v>214.5</v>
      </c>
      <c r="I332" s="281"/>
      <c r="J332" s="282">
        <f>ROUND(I332*H332,2)</f>
        <v>0</v>
      </c>
      <c r="K332" s="283"/>
      <c r="L332" s="284"/>
      <c r="M332" s="285" t="s">
        <v>1</v>
      </c>
      <c r="N332" s="286" t="s">
        <v>46</v>
      </c>
      <c r="O332" s="91"/>
      <c r="P332" s="246">
        <f>O332*H332</f>
        <v>0</v>
      </c>
      <c r="Q332" s="246">
        <v>0.048000000000000001</v>
      </c>
      <c r="R332" s="246">
        <f>Q332*H332</f>
        <v>10.295999999999999</v>
      </c>
      <c r="S332" s="246">
        <v>0</v>
      </c>
      <c r="T332" s="247">
        <f>S332*H332</f>
        <v>0</v>
      </c>
      <c r="U332" s="38"/>
      <c r="V332" s="38"/>
      <c r="W332" s="38"/>
      <c r="X332" s="38"/>
      <c r="Y332" s="38"/>
      <c r="Z332" s="38"/>
      <c r="AA332" s="38"/>
      <c r="AB332" s="38"/>
      <c r="AC332" s="38"/>
      <c r="AD332" s="38"/>
      <c r="AE332" s="38"/>
      <c r="AR332" s="248" t="s">
        <v>203</v>
      </c>
      <c r="AT332" s="248" t="s">
        <v>289</v>
      </c>
      <c r="AU332" s="248" t="s">
        <v>21</v>
      </c>
      <c r="AY332" s="16" t="s">
        <v>159</v>
      </c>
      <c r="BE332" s="249">
        <f>IF(N332="základní",J332,0)</f>
        <v>0</v>
      </c>
      <c r="BF332" s="249">
        <f>IF(N332="snížená",J332,0)</f>
        <v>0</v>
      </c>
      <c r="BG332" s="249">
        <f>IF(N332="zákl. přenesená",J332,0)</f>
        <v>0</v>
      </c>
      <c r="BH332" s="249">
        <f>IF(N332="sníž. přenesená",J332,0)</f>
        <v>0</v>
      </c>
      <c r="BI332" s="249">
        <f>IF(N332="nulová",J332,0)</f>
        <v>0</v>
      </c>
      <c r="BJ332" s="16" t="s">
        <v>89</v>
      </c>
      <c r="BK332" s="249">
        <f>ROUND(I332*H332,2)</f>
        <v>0</v>
      </c>
      <c r="BL332" s="16" t="s">
        <v>165</v>
      </c>
      <c r="BM332" s="248" t="s">
        <v>543</v>
      </c>
    </row>
    <row r="333" s="13" customFormat="1">
      <c r="A333" s="13"/>
      <c r="B333" s="254"/>
      <c r="C333" s="255"/>
      <c r="D333" s="250" t="s">
        <v>174</v>
      </c>
      <c r="E333" s="256" t="s">
        <v>1</v>
      </c>
      <c r="F333" s="257" t="s">
        <v>544</v>
      </c>
      <c r="G333" s="255"/>
      <c r="H333" s="258">
        <v>214.5</v>
      </c>
      <c r="I333" s="259"/>
      <c r="J333" s="255"/>
      <c r="K333" s="255"/>
      <c r="L333" s="260"/>
      <c r="M333" s="261"/>
      <c r="N333" s="262"/>
      <c r="O333" s="262"/>
      <c r="P333" s="262"/>
      <c r="Q333" s="262"/>
      <c r="R333" s="262"/>
      <c r="S333" s="262"/>
      <c r="T333" s="263"/>
      <c r="U333" s="13"/>
      <c r="V333" s="13"/>
      <c r="W333" s="13"/>
      <c r="X333" s="13"/>
      <c r="Y333" s="13"/>
      <c r="Z333" s="13"/>
      <c r="AA333" s="13"/>
      <c r="AB333" s="13"/>
      <c r="AC333" s="13"/>
      <c r="AD333" s="13"/>
      <c r="AE333" s="13"/>
      <c r="AT333" s="264" t="s">
        <v>174</v>
      </c>
      <c r="AU333" s="264" t="s">
        <v>21</v>
      </c>
      <c r="AV333" s="13" t="s">
        <v>21</v>
      </c>
      <c r="AW333" s="13" t="s">
        <v>38</v>
      </c>
      <c r="AX333" s="13" t="s">
        <v>81</v>
      </c>
      <c r="AY333" s="264" t="s">
        <v>159</v>
      </c>
    </row>
    <row r="334" s="14" customFormat="1">
      <c r="A334" s="14"/>
      <c r="B334" s="265"/>
      <c r="C334" s="266"/>
      <c r="D334" s="250" t="s">
        <v>174</v>
      </c>
      <c r="E334" s="267" t="s">
        <v>1</v>
      </c>
      <c r="F334" s="268" t="s">
        <v>197</v>
      </c>
      <c r="G334" s="266"/>
      <c r="H334" s="269">
        <v>214.5</v>
      </c>
      <c r="I334" s="270"/>
      <c r="J334" s="266"/>
      <c r="K334" s="266"/>
      <c r="L334" s="271"/>
      <c r="M334" s="272"/>
      <c r="N334" s="273"/>
      <c r="O334" s="273"/>
      <c r="P334" s="273"/>
      <c r="Q334" s="273"/>
      <c r="R334" s="273"/>
      <c r="S334" s="273"/>
      <c r="T334" s="274"/>
      <c r="U334" s="14"/>
      <c r="V334" s="14"/>
      <c r="W334" s="14"/>
      <c r="X334" s="14"/>
      <c r="Y334" s="14"/>
      <c r="Z334" s="14"/>
      <c r="AA334" s="14"/>
      <c r="AB334" s="14"/>
      <c r="AC334" s="14"/>
      <c r="AD334" s="14"/>
      <c r="AE334" s="14"/>
      <c r="AT334" s="275" t="s">
        <v>174</v>
      </c>
      <c r="AU334" s="275" t="s">
        <v>21</v>
      </c>
      <c r="AV334" s="14" t="s">
        <v>165</v>
      </c>
      <c r="AW334" s="14" t="s">
        <v>38</v>
      </c>
      <c r="AX334" s="14" t="s">
        <v>89</v>
      </c>
      <c r="AY334" s="275" t="s">
        <v>159</v>
      </c>
    </row>
    <row r="335" s="2" customFormat="1" ht="16.5" customHeight="1">
      <c r="A335" s="38"/>
      <c r="B335" s="39"/>
      <c r="C335" s="236" t="s">
        <v>545</v>
      </c>
      <c r="D335" s="236" t="s">
        <v>161</v>
      </c>
      <c r="E335" s="237" t="s">
        <v>546</v>
      </c>
      <c r="F335" s="238" t="s">
        <v>547</v>
      </c>
      <c r="G335" s="239" t="s">
        <v>164</v>
      </c>
      <c r="H335" s="240">
        <v>913</v>
      </c>
      <c r="I335" s="241"/>
      <c r="J335" s="242">
        <f>ROUND(I335*H335,2)</f>
        <v>0</v>
      </c>
      <c r="K335" s="243"/>
      <c r="L335" s="44"/>
      <c r="M335" s="244" t="s">
        <v>1</v>
      </c>
      <c r="N335" s="245" t="s">
        <v>46</v>
      </c>
      <c r="O335" s="91"/>
      <c r="P335" s="246">
        <f>O335*H335</f>
        <v>0</v>
      </c>
      <c r="Q335" s="246">
        <v>0.00046999999999999999</v>
      </c>
      <c r="R335" s="246">
        <f>Q335*H335</f>
        <v>0.42910999999999999</v>
      </c>
      <c r="S335" s="246">
        <v>0</v>
      </c>
      <c r="T335" s="247">
        <f>S335*H335</f>
        <v>0</v>
      </c>
      <c r="U335" s="38"/>
      <c r="V335" s="38"/>
      <c r="W335" s="38"/>
      <c r="X335" s="38"/>
      <c r="Y335" s="38"/>
      <c r="Z335" s="38"/>
      <c r="AA335" s="38"/>
      <c r="AB335" s="38"/>
      <c r="AC335" s="38"/>
      <c r="AD335" s="38"/>
      <c r="AE335" s="38"/>
      <c r="AR335" s="248" t="s">
        <v>165</v>
      </c>
      <c r="AT335" s="248" t="s">
        <v>161</v>
      </c>
      <c r="AU335" s="248" t="s">
        <v>21</v>
      </c>
      <c r="AY335" s="16" t="s">
        <v>159</v>
      </c>
      <c r="BE335" s="249">
        <f>IF(N335="základní",J335,0)</f>
        <v>0</v>
      </c>
      <c r="BF335" s="249">
        <f>IF(N335="snížená",J335,0)</f>
        <v>0</v>
      </c>
      <c r="BG335" s="249">
        <f>IF(N335="zákl. přenesená",J335,0)</f>
        <v>0</v>
      </c>
      <c r="BH335" s="249">
        <f>IF(N335="sníž. přenesená",J335,0)</f>
        <v>0</v>
      </c>
      <c r="BI335" s="249">
        <f>IF(N335="nulová",J335,0)</f>
        <v>0</v>
      </c>
      <c r="BJ335" s="16" t="s">
        <v>89</v>
      </c>
      <c r="BK335" s="249">
        <f>ROUND(I335*H335,2)</f>
        <v>0</v>
      </c>
      <c r="BL335" s="16" t="s">
        <v>165</v>
      </c>
      <c r="BM335" s="248" t="s">
        <v>548</v>
      </c>
    </row>
    <row r="336" s="2" customFormat="1">
      <c r="A336" s="38"/>
      <c r="B336" s="39"/>
      <c r="C336" s="40"/>
      <c r="D336" s="250" t="s">
        <v>167</v>
      </c>
      <c r="E336" s="40"/>
      <c r="F336" s="251" t="s">
        <v>549</v>
      </c>
      <c r="G336" s="40"/>
      <c r="H336" s="40"/>
      <c r="I336" s="144"/>
      <c r="J336" s="40"/>
      <c r="K336" s="40"/>
      <c r="L336" s="44"/>
      <c r="M336" s="252"/>
      <c r="N336" s="253"/>
      <c r="O336" s="91"/>
      <c r="P336" s="91"/>
      <c r="Q336" s="91"/>
      <c r="R336" s="91"/>
      <c r="S336" s="91"/>
      <c r="T336" s="92"/>
      <c r="U336" s="38"/>
      <c r="V336" s="38"/>
      <c r="W336" s="38"/>
      <c r="X336" s="38"/>
      <c r="Y336" s="38"/>
      <c r="Z336" s="38"/>
      <c r="AA336" s="38"/>
      <c r="AB336" s="38"/>
      <c r="AC336" s="38"/>
      <c r="AD336" s="38"/>
      <c r="AE336" s="38"/>
      <c r="AT336" s="16" t="s">
        <v>167</v>
      </c>
      <c r="AU336" s="16" t="s">
        <v>21</v>
      </c>
    </row>
    <row r="337" s="13" customFormat="1">
      <c r="A337" s="13"/>
      <c r="B337" s="254"/>
      <c r="C337" s="255"/>
      <c r="D337" s="250" t="s">
        <v>174</v>
      </c>
      <c r="E337" s="256" t="s">
        <v>1</v>
      </c>
      <c r="F337" s="257" t="s">
        <v>550</v>
      </c>
      <c r="G337" s="255"/>
      <c r="H337" s="258">
        <v>913</v>
      </c>
      <c r="I337" s="259"/>
      <c r="J337" s="255"/>
      <c r="K337" s="255"/>
      <c r="L337" s="260"/>
      <c r="M337" s="261"/>
      <c r="N337" s="262"/>
      <c r="O337" s="262"/>
      <c r="P337" s="262"/>
      <c r="Q337" s="262"/>
      <c r="R337" s="262"/>
      <c r="S337" s="262"/>
      <c r="T337" s="263"/>
      <c r="U337" s="13"/>
      <c r="V337" s="13"/>
      <c r="W337" s="13"/>
      <c r="X337" s="13"/>
      <c r="Y337" s="13"/>
      <c r="Z337" s="13"/>
      <c r="AA337" s="13"/>
      <c r="AB337" s="13"/>
      <c r="AC337" s="13"/>
      <c r="AD337" s="13"/>
      <c r="AE337" s="13"/>
      <c r="AT337" s="264" t="s">
        <v>174</v>
      </c>
      <c r="AU337" s="264" t="s">
        <v>21</v>
      </c>
      <c r="AV337" s="13" t="s">
        <v>21</v>
      </c>
      <c r="AW337" s="13" t="s">
        <v>38</v>
      </c>
      <c r="AX337" s="13" t="s">
        <v>81</v>
      </c>
      <c r="AY337" s="264" t="s">
        <v>159</v>
      </c>
    </row>
    <row r="338" s="14" customFormat="1">
      <c r="A338" s="14"/>
      <c r="B338" s="265"/>
      <c r="C338" s="266"/>
      <c r="D338" s="250" t="s">
        <v>174</v>
      </c>
      <c r="E338" s="267" t="s">
        <v>1</v>
      </c>
      <c r="F338" s="268" t="s">
        <v>197</v>
      </c>
      <c r="G338" s="266"/>
      <c r="H338" s="269">
        <v>913</v>
      </c>
      <c r="I338" s="270"/>
      <c r="J338" s="266"/>
      <c r="K338" s="266"/>
      <c r="L338" s="271"/>
      <c r="M338" s="272"/>
      <c r="N338" s="273"/>
      <c r="O338" s="273"/>
      <c r="P338" s="273"/>
      <c r="Q338" s="273"/>
      <c r="R338" s="273"/>
      <c r="S338" s="273"/>
      <c r="T338" s="274"/>
      <c r="U338" s="14"/>
      <c r="V338" s="14"/>
      <c r="W338" s="14"/>
      <c r="X338" s="14"/>
      <c r="Y338" s="14"/>
      <c r="Z338" s="14"/>
      <c r="AA338" s="14"/>
      <c r="AB338" s="14"/>
      <c r="AC338" s="14"/>
      <c r="AD338" s="14"/>
      <c r="AE338" s="14"/>
      <c r="AT338" s="275" t="s">
        <v>174</v>
      </c>
      <c r="AU338" s="275" t="s">
        <v>21</v>
      </c>
      <c r="AV338" s="14" t="s">
        <v>165</v>
      </c>
      <c r="AW338" s="14" t="s">
        <v>38</v>
      </c>
      <c r="AX338" s="14" t="s">
        <v>89</v>
      </c>
      <c r="AY338" s="275" t="s">
        <v>159</v>
      </c>
    </row>
    <row r="339" s="2" customFormat="1" ht="21.75" customHeight="1">
      <c r="A339" s="38"/>
      <c r="B339" s="39"/>
      <c r="C339" s="236" t="s">
        <v>551</v>
      </c>
      <c r="D339" s="236" t="s">
        <v>161</v>
      </c>
      <c r="E339" s="237" t="s">
        <v>552</v>
      </c>
      <c r="F339" s="238" t="s">
        <v>553</v>
      </c>
      <c r="G339" s="239" t="s">
        <v>230</v>
      </c>
      <c r="H339" s="240">
        <v>45</v>
      </c>
      <c r="I339" s="241"/>
      <c r="J339" s="242">
        <f>ROUND(I339*H339,2)</f>
        <v>0</v>
      </c>
      <c r="K339" s="243"/>
      <c r="L339" s="44"/>
      <c r="M339" s="244" t="s">
        <v>1</v>
      </c>
      <c r="N339" s="245" t="s">
        <v>46</v>
      </c>
      <c r="O339" s="91"/>
      <c r="P339" s="246">
        <f>O339*H339</f>
        <v>0</v>
      </c>
      <c r="Q339" s="246">
        <v>0.00060999999999999997</v>
      </c>
      <c r="R339" s="246">
        <f>Q339*H339</f>
        <v>0.027449999999999999</v>
      </c>
      <c r="S339" s="246">
        <v>0</v>
      </c>
      <c r="T339" s="247">
        <f>S339*H339</f>
        <v>0</v>
      </c>
      <c r="U339" s="38"/>
      <c r="V339" s="38"/>
      <c r="W339" s="38"/>
      <c r="X339" s="38"/>
      <c r="Y339" s="38"/>
      <c r="Z339" s="38"/>
      <c r="AA339" s="38"/>
      <c r="AB339" s="38"/>
      <c r="AC339" s="38"/>
      <c r="AD339" s="38"/>
      <c r="AE339" s="38"/>
      <c r="AR339" s="248" t="s">
        <v>165</v>
      </c>
      <c r="AT339" s="248" t="s">
        <v>161</v>
      </c>
      <c r="AU339" s="248" t="s">
        <v>21</v>
      </c>
      <c r="AY339" s="16" t="s">
        <v>159</v>
      </c>
      <c r="BE339" s="249">
        <f>IF(N339="základní",J339,0)</f>
        <v>0</v>
      </c>
      <c r="BF339" s="249">
        <f>IF(N339="snížená",J339,0)</f>
        <v>0</v>
      </c>
      <c r="BG339" s="249">
        <f>IF(N339="zákl. přenesená",J339,0)</f>
        <v>0</v>
      </c>
      <c r="BH339" s="249">
        <f>IF(N339="sníž. přenesená",J339,0)</f>
        <v>0</v>
      </c>
      <c r="BI339" s="249">
        <f>IF(N339="nulová",J339,0)</f>
        <v>0</v>
      </c>
      <c r="BJ339" s="16" t="s">
        <v>89</v>
      </c>
      <c r="BK339" s="249">
        <f>ROUND(I339*H339,2)</f>
        <v>0</v>
      </c>
      <c r="BL339" s="16" t="s">
        <v>165</v>
      </c>
      <c r="BM339" s="248" t="s">
        <v>554</v>
      </c>
    </row>
    <row r="340" s="13" customFormat="1">
      <c r="A340" s="13"/>
      <c r="B340" s="254"/>
      <c r="C340" s="255"/>
      <c r="D340" s="250" t="s">
        <v>174</v>
      </c>
      <c r="E340" s="256" t="s">
        <v>1</v>
      </c>
      <c r="F340" s="257" t="s">
        <v>232</v>
      </c>
      <c r="G340" s="255"/>
      <c r="H340" s="258">
        <v>45</v>
      </c>
      <c r="I340" s="259"/>
      <c r="J340" s="255"/>
      <c r="K340" s="255"/>
      <c r="L340" s="260"/>
      <c r="M340" s="261"/>
      <c r="N340" s="262"/>
      <c r="O340" s="262"/>
      <c r="P340" s="262"/>
      <c r="Q340" s="262"/>
      <c r="R340" s="262"/>
      <c r="S340" s="262"/>
      <c r="T340" s="263"/>
      <c r="U340" s="13"/>
      <c r="V340" s="13"/>
      <c r="W340" s="13"/>
      <c r="X340" s="13"/>
      <c r="Y340" s="13"/>
      <c r="Z340" s="13"/>
      <c r="AA340" s="13"/>
      <c r="AB340" s="13"/>
      <c r="AC340" s="13"/>
      <c r="AD340" s="13"/>
      <c r="AE340" s="13"/>
      <c r="AT340" s="264" t="s">
        <v>174</v>
      </c>
      <c r="AU340" s="264" t="s">
        <v>21</v>
      </c>
      <c r="AV340" s="13" t="s">
        <v>21</v>
      </c>
      <c r="AW340" s="13" t="s">
        <v>38</v>
      </c>
      <c r="AX340" s="13" t="s">
        <v>81</v>
      </c>
      <c r="AY340" s="264" t="s">
        <v>159</v>
      </c>
    </row>
    <row r="341" s="14" customFormat="1">
      <c r="A341" s="14"/>
      <c r="B341" s="265"/>
      <c r="C341" s="266"/>
      <c r="D341" s="250" t="s">
        <v>174</v>
      </c>
      <c r="E341" s="267" t="s">
        <v>1</v>
      </c>
      <c r="F341" s="268" t="s">
        <v>197</v>
      </c>
      <c r="G341" s="266"/>
      <c r="H341" s="269">
        <v>45</v>
      </c>
      <c r="I341" s="270"/>
      <c r="J341" s="266"/>
      <c r="K341" s="266"/>
      <c r="L341" s="271"/>
      <c r="M341" s="272"/>
      <c r="N341" s="273"/>
      <c r="O341" s="273"/>
      <c r="P341" s="273"/>
      <c r="Q341" s="273"/>
      <c r="R341" s="273"/>
      <c r="S341" s="273"/>
      <c r="T341" s="274"/>
      <c r="U341" s="14"/>
      <c r="V341" s="14"/>
      <c r="W341" s="14"/>
      <c r="X341" s="14"/>
      <c r="Y341" s="14"/>
      <c r="Z341" s="14"/>
      <c r="AA341" s="14"/>
      <c r="AB341" s="14"/>
      <c r="AC341" s="14"/>
      <c r="AD341" s="14"/>
      <c r="AE341" s="14"/>
      <c r="AT341" s="275" t="s">
        <v>174</v>
      </c>
      <c r="AU341" s="275" t="s">
        <v>21</v>
      </c>
      <c r="AV341" s="14" t="s">
        <v>165</v>
      </c>
      <c r="AW341" s="14" t="s">
        <v>38</v>
      </c>
      <c r="AX341" s="14" t="s">
        <v>89</v>
      </c>
      <c r="AY341" s="275" t="s">
        <v>159</v>
      </c>
    </row>
    <row r="342" s="2" customFormat="1" ht="16.5" customHeight="1">
      <c r="A342" s="38"/>
      <c r="B342" s="39"/>
      <c r="C342" s="236" t="s">
        <v>555</v>
      </c>
      <c r="D342" s="236" t="s">
        <v>161</v>
      </c>
      <c r="E342" s="237" t="s">
        <v>556</v>
      </c>
      <c r="F342" s="238" t="s">
        <v>557</v>
      </c>
      <c r="G342" s="239" t="s">
        <v>206</v>
      </c>
      <c r="H342" s="240">
        <v>2.25</v>
      </c>
      <c r="I342" s="241"/>
      <c r="J342" s="242">
        <f>ROUND(I342*H342,2)</f>
        <v>0</v>
      </c>
      <c r="K342" s="243"/>
      <c r="L342" s="44"/>
      <c r="M342" s="244" t="s">
        <v>1</v>
      </c>
      <c r="N342" s="245" t="s">
        <v>46</v>
      </c>
      <c r="O342" s="91"/>
      <c r="P342" s="246">
        <f>O342*H342</f>
        <v>0</v>
      </c>
      <c r="Q342" s="246">
        <v>0.12</v>
      </c>
      <c r="R342" s="246">
        <f>Q342*H342</f>
        <v>0.27000000000000002</v>
      </c>
      <c r="S342" s="246">
        <v>2.2000000000000002</v>
      </c>
      <c r="T342" s="247">
        <f>S342*H342</f>
        <v>4.9500000000000002</v>
      </c>
      <c r="U342" s="38"/>
      <c r="V342" s="38"/>
      <c r="W342" s="38"/>
      <c r="X342" s="38"/>
      <c r="Y342" s="38"/>
      <c r="Z342" s="38"/>
      <c r="AA342" s="38"/>
      <c r="AB342" s="38"/>
      <c r="AC342" s="38"/>
      <c r="AD342" s="38"/>
      <c r="AE342" s="38"/>
      <c r="AR342" s="248" t="s">
        <v>165</v>
      </c>
      <c r="AT342" s="248" t="s">
        <v>161</v>
      </c>
      <c r="AU342" s="248" t="s">
        <v>21</v>
      </c>
      <c r="AY342" s="16" t="s">
        <v>159</v>
      </c>
      <c r="BE342" s="249">
        <f>IF(N342="základní",J342,0)</f>
        <v>0</v>
      </c>
      <c r="BF342" s="249">
        <f>IF(N342="snížená",J342,0)</f>
        <v>0</v>
      </c>
      <c r="BG342" s="249">
        <f>IF(N342="zákl. přenesená",J342,0)</f>
        <v>0</v>
      </c>
      <c r="BH342" s="249">
        <f>IF(N342="sníž. přenesená",J342,0)</f>
        <v>0</v>
      </c>
      <c r="BI342" s="249">
        <f>IF(N342="nulová",J342,0)</f>
        <v>0</v>
      </c>
      <c r="BJ342" s="16" t="s">
        <v>89</v>
      </c>
      <c r="BK342" s="249">
        <f>ROUND(I342*H342,2)</f>
        <v>0</v>
      </c>
      <c r="BL342" s="16" t="s">
        <v>165</v>
      </c>
      <c r="BM342" s="248" t="s">
        <v>558</v>
      </c>
    </row>
    <row r="343" s="13" customFormat="1">
      <c r="A343" s="13"/>
      <c r="B343" s="254"/>
      <c r="C343" s="255"/>
      <c r="D343" s="250" t="s">
        <v>174</v>
      </c>
      <c r="E343" s="256" t="s">
        <v>1</v>
      </c>
      <c r="F343" s="257" t="s">
        <v>559</v>
      </c>
      <c r="G343" s="255"/>
      <c r="H343" s="258">
        <v>2.25</v>
      </c>
      <c r="I343" s="259"/>
      <c r="J343" s="255"/>
      <c r="K343" s="255"/>
      <c r="L343" s="260"/>
      <c r="M343" s="261"/>
      <c r="N343" s="262"/>
      <c r="O343" s="262"/>
      <c r="P343" s="262"/>
      <c r="Q343" s="262"/>
      <c r="R343" s="262"/>
      <c r="S343" s="262"/>
      <c r="T343" s="263"/>
      <c r="U343" s="13"/>
      <c r="V343" s="13"/>
      <c r="W343" s="13"/>
      <c r="X343" s="13"/>
      <c r="Y343" s="13"/>
      <c r="Z343" s="13"/>
      <c r="AA343" s="13"/>
      <c r="AB343" s="13"/>
      <c r="AC343" s="13"/>
      <c r="AD343" s="13"/>
      <c r="AE343" s="13"/>
      <c r="AT343" s="264" t="s">
        <v>174</v>
      </c>
      <c r="AU343" s="264" t="s">
        <v>21</v>
      </c>
      <c r="AV343" s="13" t="s">
        <v>21</v>
      </c>
      <c r="AW343" s="13" t="s">
        <v>38</v>
      </c>
      <c r="AX343" s="13" t="s">
        <v>81</v>
      </c>
      <c r="AY343" s="264" t="s">
        <v>159</v>
      </c>
    </row>
    <row r="344" s="14" customFormat="1">
      <c r="A344" s="14"/>
      <c r="B344" s="265"/>
      <c r="C344" s="266"/>
      <c r="D344" s="250" t="s">
        <v>174</v>
      </c>
      <c r="E344" s="267" t="s">
        <v>1</v>
      </c>
      <c r="F344" s="268" t="s">
        <v>197</v>
      </c>
      <c r="G344" s="266"/>
      <c r="H344" s="269">
        <v>2.25</v>
      </c>
      <c r="I344" s="270"/>
      <c r="J344" s="266"/>
      <c r="K344" s="266"/>
      <c r="L344" s="271"/>
      <c r="M344" s="272"/>
      <c r="N344" s="273"/>
      <c r="O344" s="273"/>
      <c r="P344" s="273"/>
      <c r="Q344" s="273"/>
      <c r="R344" s="273"/>
      <c r="S344" s="273"/>
      <c r="T344" s="274"/>
      <c r="U344" s="14"/>
      <c r="V344" s="14"/>
      <c r="W344" s="14"/>
      <c r="X344" s="14"/>
      <c r="Y344" s="14"/>
      <c r="Z344" s="14"/>
      <c r="AA344" s="14"/>
      <c r="AB344" s="14"/>
      <c r="AC344" s="14"/>
      <c r="AD344" s="14"/>
      <c r="AE344" s="14"/>
      <c r="AT344" s="275" t="s">
        <v>174</v>
      </c>
      <c r="AU344" s="275" t="s">
        <v>21</v>
      </c>
      <c r="AV344" s="14" t="s">
        <v>165</v>
      </c>
      <c r="AW344" s="14" t="s">
        <v>38</v>
      </c>
      <c r="AX344" s="14" t="s">
        <v>89</v>
      </c>
      <c r="AY344" s="275" t="s">
        <v>159</v>
      </c>
    </row>
    <row r="345" s="2" customFormat="1" ht="21.75" customHeight="1">
      <c r="A345" s="38"/>
      <c r="B345" s="39"/>
      <c r="C345" s="236" t="s">
        <v>560</v>
      </c>
      <c r="D345" s="236" t="s">
        <v>161</v>
      </c>
      <c r="E345" s="237" t="s">
        <v>561</v>
      </c>
      <c r="F345" s="238" t="s">
        <v>562</v>
      </c>
      <c r="G345" s="239" t="s">
        <v>179</v>
      </c>
      <c r="H345" s="240">
        <v>4</v>
      </c>
      <c r="I345" s="241"/>
      <c r="J345" s="242">
        <f>ROUND(I345*H345,2)</f>
        <v>0</v>
      </c>
      <c r="K345" s="243"/>
      <c r="L345" s="44"/>
      <c r="M345" s="244" t="s">
        <v>1</v>
      </c>
      <c r="N345" s="245" t="s">
        <v>46</v>
      </c>
      <c r="O345" s="91"/>
      <c r="P345" s="246">
        <f>O345*H345</f>
        <v>0</v>
      </c>
      <c r="Q345" s="246">
        <v>0</v>
      </c>
      <c r="R345" s="246">
        <f>Q345*H345</f>
        <v>0</v>
      </c>
      <c r="S345" s="246">
        <v>0.0060000000000000001</v>
      </c>
      <c r="T345" s="247">
        <f>S345*H345</f>
        <v>0.024</v>
      </c>
      <c r="U345" s="38"/>
      <c r="V345" s="38"/>
      <c r="W345" s="38"/>
      <c r="X345" s="38"/>
      <c r="Y345" s="38"/>
      <c r="Z345" s="38"/>
      <c r="AA345" s="38"/>
      <c r="AB345" s="38"/>
      <c r="AC345" s="38"/>
      <c r="AD345" s="38"/>
      <c r="AE345" s="38"/>
      <c r="AR345" s="248" t="s">
        <v>165</v>
      </c>
      <c r="AT345" s="248" t="s">
        <v>161</v>
      </c>
      <c r="AU345" s="248" t="s">
        <v>21</v>
      </c>
      <c r="AY345" s="16" t="s">
        <v>159</v>
      </c>
      <c r="BE345" s="249">
        <f>IF(N345="základní",J345,0)</f>
        <v>0</v>
      </c>
      <c r="BF345" s="249">
        <f>IF(N345="snížená",J345,0)</f>
        <v>0</v>
      </c>
      <c r="BG345" s="249">
        <f>IF(N345="zákl. přenesená",J345,0)</f>
        <v>0</v>
      </c>
      <c r="BH345" s="249">
        <f>IF(N345="sníž. přenesená",J345,0)</f>
        <v>0</v>
      </c>
      <c r="BI345" s="249">
        <f>IF(N345="nulová",J345,0)</f>
        <v>0</v>
      </c>
      <c r="BJ345" s="16" t="s">
        <v>89</v>
      </c>
      <c r="BK345" s="249">
        <f>ROUND(I345*H345,2)</f>
        <v>0</v>
      </c>
      <c r="BL345" s="16" t="s">
        <v>165</v>
      </c>
      <c r="BM345" s="248" t="s">
        <v>563</v>
      </c>
    </row>
    <row r="346" s="13" customFormat="1">
      <c r="A346" s="13"/>
      <c r="B346" s="254"/>
      <c r="C346" s="255"/>
      <c r="D346" s="250" t="s">
        <v>174</v>
      </c>
      <c r="E346" s="256" t="s">
        <v>1</v>
      </c>
      <c r="F346" s="257" t="s">
        <v>564</v>
      </c>
      <c r="G346" s="255"/>
      <c r="H346" s="258">
        <v>4</v>
      </c>
      <c r="I346" s="259"/>
      <c r="J346" s="255"/>
      <c r="K346" s="255"/>
      <c r="L346" s="260"/>
      <c r="M346" s="261"/>
      <c r="N346" s="262"/>
      <c r="O346" s="262"/>
      <c r="P346" s="262"/>
      <c r="Q346" s="262"/>
      <c r="R346" s="262"/>
      <c r="S346" s="262"/>
      <c r="T346" s="263"/>
      <c r="U346" s="13"/>
      <c r="V346" s="13"/>
      <c r="W346" s="13"/>
      <c r="X346" s="13"/>
      <c r="Y346" s="13"/>
      <c r="Z346" s="13"/>
      <c r="AA346" s="13"/>
      <c r="AB346" s="13"/>
      <c r="AC346" s="13"/>
      <c r="AD346" s="13"/>
      <c r="AE346" s="13"/>
      <c r="AT346" s="264" t="s">
        <v>174</v>
      </c>
      <c r="AU346" s="264" t="s">
        <v>21</v>
      </c>
      <c r="AV346" s="13" t="s">
        <v>21</v>
      </c>
      <c r="AW346" s="13" t="s">
        <v>38</v>
      </c>
      <c r="AX346" s="13" t="s">
        <v>89</v>
      </c>
      <c r="AY346" s="264" t="s">
        <v>159</v>
      </c>
    </row>
    <row r="347" s="2" customFormat="1" ht="21.75" customHeight="1">
      <c r="A347" s="38"/>
      <c r="B347" s="39"/>
      <c r="C347" s="236" t="s">
        <v>565</v>
      </c>
      <c r="D347" s="236" t="s">
        <v>161</v>
      </c>
      <c r="E347" s="237" t="s">
        <v>566</v>
      </c>
      <c r="F347" s="238" t="s">
        <v>567</v>
      </c>
      <c r="G347" s="239" t="s">
        <v>230</v>
      </c>
      <c r="H347" s="240">
        <v>15</v>
      </c>
      <c r="I347" s="241"/>
      <c r="J347" s="242">
        <f>ROUND(I347*H347,2)</f>
        <v>0</v>
      </c>
      <c r="K347" s="243"/>
      <c r="L347" s="44"/>
      <c r="M347" s="244" t="s">
        <v>1</v>
      </c>
      <c r="N347" s="245" t="s">
        <v>46</v>
      </c>
      <c r="O347" s="91"/>
      <c r="P347" s="246">
        <f>O347*H347</f>
        <v>0</v>
      </c>
      <c r="Q347" s="246">
        <v>0</v>
      </c>
      <c r="R347" s="246">
        <f>Q347*H347</f>
        <v>0</v>
      </c>
      <c r="S347" s="246">
        <v>0.00248</v>
      </c>
      <c r="T347" s="247">
        <f>S347*H347</f>
        <v>0.037199999999999997</v>
      </c>
      <c r="U347" s="38"/>
      <c r="V347" s="38"/>
      <c r="W347" s="38"/>
      <c r="X347" s="38"/>
      <c r="Y347" s="38"/>
      <c r="Z347" s="38"/>
      <c r="AA347" s="38"/>
      <c r="AB347" s="38"/>
      <c r="AC347" s="38"/>
      <c r="AD347" s="38"/>
      <c r="AE347" s="38"/>
      <c r="AR347" s="248" t="s">
        <v>165</v>
      </c>
      <c r="AT347" s="248" t="s">
        <v>161</v>
      </c>
      <c r="AU347" s="248" t="s">
        <v>21</v>
      </c>
      <c r="AY347" s="16" t="s">
        <v>159</v>
      </c>
      <c r="BE347" s="249">
        <f>IF(N347="základní",J347,0)</f>
        <v>0</v>
      </c>
      <c r="BF347" s="249">
        <f>IF(N347="snížená",J347,0)</f>
        <v>0</v>
      </c>
      <c r="BG347" s="249">
        <f>IF(N347="zákl. přenesená",J347,0)</f>
        <v>0</v>
      </c>
      <c r="BH347" s="249">
        <f>IF(N347="sníž. přenesená",J347,0)</f>
        <v>0</v>
      </c>
      <c r="BI347" s="249">
        <f>IF(N347="nulová",J347,0)</f>
        <v>0</v>
      </c>
      <c r="BJ347" s="16" t="s">
        <v>89</v>
      </c>
      <c r="BK347" s="249">
        <f>ROUND(I347*H347,2)</f>
        <v>0</v>
      </c>
      <c r="BL347" s="16" t="s">
        <v>165</v>
      </c>
      <c r="BM347" s="248" t="s">
        <v>568</v>
      </c>
    </row>
    <row r="348" s="13" customFormat="1">
      <c r="A348" s="13"/>
      <c r="B348" s="254"/>
      <c r="C348" s="255"/>
      <c r="D348" s="250" t="s">
        <v>174</v>
      </c>
      <c r="E348" s="256" t="s">
        <v>1</v>
      </c>
      <c r="F348" s="257" t="s">
        <v>569</v>
      </c>
      <c r="G348" s="255"/>
      <c r="H348" s="258">
        <v>15</v>
      </c>
      <c r="I348" s="259"/>
      <c r="J348" s="255"/>
      <c r="K348" s="255"/>
      <c r="L348" s="260"/>
      <c r="M348" s="261"/>
      <c r="N348" s="262"/>
      <c r="O348" s="262"/>
      <c r="P348" s="262"/>
      <c r="Q348" s="262"/>
      <c r="R348" s="262"/>
      <c r="S348" s="262"/>
      <c r="T348" s="263"/>
      <c r="U348" s="13"/>
      <c r="V348" s="13"/>
      <c r="W348" s="13"/>
      <c r="X348" s="13"/>
      <c r="Y348" s="13"/>
      <c r="Z348" s="13"/>
      <c r="AA348" s="13"/>
      <c r="AB348" s="13"/>
      <c r="AC348" s="13"/>
      <c r="AD348" s="13"/>
      <c r="AE348" s="13"/>
      <c r="AT348" s="264" t="s">
        <v>174</v>
      </c>
      <c r="AU348" s="264" t="s">
        <v>21</v>
      </c>
      <c r="AV348" s="13" t="s">
        <v>21</v>
      </c>
      <c r="AW348" s="13" t="s">
        <v>38</v>
      </c>
      <c r="AX348" s="13" t="s">
        <v>89</v>
      </c>
      <c r="AY348" s="264" t="s">
        <v>159</v>
      </c>
    </row>
    <row r="349" s="2" customFormat="1" ht="21.75" customHeight="1">
      <c r="A349" s="38"/>
      <c r="B349" s="39"/>
      <c r="C349" s="236" t="s">
        <v>570</v>
      </c>
      <c r="D349" s="236" t="s">
        <v>161</v>
      </c>
      <c r="E349" s="237" t="s">
        <v>571</v>
      </c>
      <c r="F349" s="238" t="s">
        <v>572</v>
      </c>
      <c r="G349" s="239" t="s">
        <v>179</v>
      </c>
      <c r="H349" s="240">
        <v>1</v>
      </c>
      <c r="I349" s="241"/>
      <c r="J349" s="242">
        <f>ROUND(I349*H349,2)</f>
        <v>0</v>
      </c>
      <c r="K349" s="243"/>
      <c r="L349" s="44"/>
      <c r="M349" s="244" t="s">
        <v>1</v>
      </c>
      <c r="N349" s="245" t="s">
        <v>46</v>
      </c>
      <c r="O349" s="91"/>
      <c r="P349" s="246">
        <f>O349*H349</f>
        <v>0</v>
      </c>
      <c r="Q349" s="246">
        <v>0</v>
      </c>
      <c r="R349" s="246">
        <f>Q349*H349</f>
        <v>0</v>
      </c>
      <c r="S349" s="246">
        <v>0.082000000000000003</v>
      </c>
      <c r="T349" s="247">
        <f>S349*H349</f>
        <v>0.082000000000000003</v>
      </c>
      <c r="U349" s="38"/>
      <c r="V349" s="38"/>
      <c r="W349" s="38"/>
      <c r="X349" s="38"/>
      <c r="Y349" s="38"/>
      <c r="Z349" s="38"/>
      <c r="AA349" s="38"/>
      <c r="AB349" s="38"/>
      <c r="AC349" s="38"/>
      <c r="AD349" s="38"/>
      <c r="AE349" s="38"/>
      <c r="AR349" s="248" t="s">
        <v>165</v>
      </c>
      <c r="AT349" s="248" t="s">
        <v>161</v>
      </c>
      <c r="AU349" s="248" t="s">
        <v>21</v>
      </c>
      <c r="AY349" s="16" t="s">
        <v>159</v>
      </c>
      <c r="BE349" s="249">
        <f>IF(N349="základní",J349,0)</f>
        <v>0</v>
      </c>
      <c r="BF349" s="249">
        <f>IF(N349="snížená",J349,0)</f>
        <v>0</v>
      </c>
      <c r="BG349" s="249">
        <f>IF(N349="zákl. přenesená",J349,0)</f>
        <v>0</v>
      </c>
      <c r="BH349" s="249">
        <f>IF(N349="sníž. přenesená",J349,0)</f>
        <v>0</v>
      </c>
      <c r="BI349" s="249">
        <f>IF(N349="nulová",J349,0)</f>
        <v>0</v>
      </c>
      <c r="BJ349" s="16" t="s">
        <v>89</v>
      </c>
      <c r="BK349" s="249">
        <f>ROUND(I349*H349,2)</f>
        <v>0</v>
      </c>
      <c r="BL349" s="16" t="s">
        <v>165</v>
      </c>
      <c r="BM349" s="248" t="s">
        <v>573</v>
      </c>
    </row>
    <row r="350" s="13" customFormat="1">
      <c r="A350" s="13"/>
      <c r="B350" s="254"/>
      <c r="C350" s="255"/>
      <c r="D350" s="250" t="s">
        <v>174</v>
      </c>
      <c r="E350" s="256" t="s">
        <v>1</v>
      </c>
      <c r="F350" s="257" t="s">
        <v>574</v>
      </c>
      <c r="G350" s="255"/>
      <c r="H350" s="258">
        <v>1</v>
      </c>
      <c r="I350" s="259"/>
      <c r="J350" s="255"/>
      <c r="K350" s="255"/>
      <c r="L350" s="260"/>
      <c r="M350" s="261"/>
      <c r="N350" s="262"/>
      <c r="O350" s="262"/>
      <c r="P350" s="262"/>
      <c r="Q350" s="262"/>
      <c r="R350" s="262"/>
      <c r="S350" s="262"/>
      <c r="T350" s="263"/>
      <c r="U350" s="13"/>
      <c r="V350" s="13"/>
      <c r="W350" s="13"/>
      <c r="X350" s="13"/>
      <c r="Y350" s="13"/>
      <c r="Z350" s="13"/>
      <c r="AA350" s="13"/>
      <c r="AB350" s="13"/>
      <c r="AC350" s="13"/>
      <c r="AD350" s="13"/>
      <c r="AE350" s="13"/>
      <c r="AT350" s="264" t="s">
        <v>174</v>
      </c>
      <c r="AU350" s="264" t="s">
        <v>21</v>
      </c>
      <c r="AV350" s="13" t="s">
        <v>21</v>
      </c>
      <c r="AW350" s="13" t="s">
        <v>38</v>
      </c>
      <c r="AX350" s="13" t="s">
        <v>89</v>
      </c>
      <c r="AY350" s="264" t="s">
        <v>159</v>
      </c>
    </row>
    <row r="351" s="2" customFormat="1" ht="16.5" customHeight="1">
      <c r="A351" s="38"/>
      <c r="B351" s="39"/>
      <c r="C351" s="276" t="s">
        <v>575</v>
      </c>
      <c r="D351" s="276" t="s">
        <v>289</v>
      </c>
      <c r="E351" s="277" t="s">
        <v>576</v>
      </c>
      <c r="F351" s="278" t="s">
        <v>577</v>
      </c>
      <c r="G351" s="279" t="s">
        <v>171</v>
      </c>
      <c r="H351" s="280">
        <v>75</v>
      </c>
      <c r="I351" s="281"/>
      <c r="J351" s="282">
        <f>ROUND(I351*H351,2)</f>
        <v>0</v>
      </c>
      <c r="K351" s="283"/>
      <c r="L351" s="284"/>
      <c r="M351" s="285" t="s">
        <v>1</v>
      </c>
      <c r="N351" s="286" t="s">
        <v>46</v>
      </c>
      <c r="O351" s="91"/>
      <c r="P351" s="246">
        <f>O351*H351</f>
        <v>0</v>
      </c>
      <c r="Q351" s="246">
        <v>1</v>
      </c>
      <c r="R351" s="246">
        <f>Q351*H351</f>
        <v>75</v>
      </c>
      <c r="S351" s="246">
        <v>0</v>
      </c>
      <c r="T351" s="247">
        <f>S351*H351</f>
        <v>0</v>
      </c>
      <c r="U351" s="38"/>
      <c r="V351" s="38"/>
      <c r="W351" s="38"/>
      <c r="X351" s="38"/>
      <c r="Y351" s="38"/>
      <c r="Z351" s="38"/>
      <c r="AA351" s="38"/>
      <c r="AB351" s="38"/>
      <c r="AC351" s="38"/>
      <c r="AD351" s="38"/>
      <c r="AE351" s="38"/>
      <c r="AR351" s="248" t="s">
        <v>203</v>
      </c>
      <c r="AT351" s="248" t="s">
        <v>289</v>
      </c>
      <c r="AU351" s="248" t="s">
        <v>21</v>
      </c>
      <c r="AY351" s="16" t="s">
        <v>159</v>
      </c>
      <c r="BE351" s="249">
        <f>IF(N351="základní",J351,0)</f>
        <v>0</v>
      </c>
      <c r="BF351" s="249">
        <f>IF(N351="snížená",J351,0)</f>
        <v>0</v>
      </c>
      <c r="BG351" s="249">
        <f>IF(N351="zákl. přenesená",J351,0)</f>
        <v>0</v>
      </c>
      <c r="BH351" s="249">
        <f>IF(N351="sníž. přenesená",J351,0)</f>
        <v>0</v>
      </c>
      <c r="BI351" s="249">
        <f>IF(N351="nulová",J351,0)</f>
        <v>0</v>
      </c>
      <c r="BJ351" s="16" t="s">
        <v>89</v>
      </c>
      <c r="BK351" s="249">
        <f>ROUND(I351*H351,2)</f>
        <v>0</v>
      </c>
      <c r="BL351" s="16" t="s">
        <v>165</v>
      </c>
      <c r="BM351" s="248" t="s">
        <v>578</v>
      </c>
    </row>
    <row r="352" s="2" customFormat="1">
      <c r="A352" s="38"/>
      <c r="B352" s="39"/>
      <c r="C352" s="40"/>
      <c r="D352" s="250" t="s">
        <v>167</v>
      </c>
      <c r="E352" s="40"/>
      <c r="F352" s="251" t="s">
        <v>579</v>
      </c>
      <c r="G352" s="40"/>
      <c r="H352" s="40"/>
      <c r="I352" s="144"/>
      <c r="J352" s="40"/>
      <c r="K352" s="40"/>
      <c r="L352" s="44"/>
      <c r="M352" s="252"/>
      <c r="N352" s="253"/>
      <c r="O352" s="91"/>
      <c r="P352" s="91"/>
      <c r="Q352" s="91"/>
      <c r="R352" s="91"/>
      <c r="S352" s="91"/>
      <c r="T352" s="92"/>
      <c r="U352" s="38"/>
      <c r="V352" s="38"/>
      <c r="W352" s="38"/>
      <c r="X352" s="38"/>
      <c r="Y352" s="38"/>
      <c r="Z352" s="38"/>
      <c r="AA352" s="38"/>
      <c r="AB352" s="38"/>
      <c r="AC352" s="38"/>
      <c r="AD352" s="38"/>
      <c r="AE352" s="38"/>
      <c r="AT352" s="16" t="s">
        <v>167</v>
      </c>
      <c r="AU352" s="16" t="s">
        <v>21</v>
      </c>
    </row>
    <row r="353" s="12" customFormat="1" ht="22.8" customHeight="1">
      <c r="A353" s="12"/>
      <c r="B353" s="220"/>
      <c r="C353" s="221"/>
      <c r="D353" s="222" t="s">
        <v>80</v>
      </c>
      <c r="E353" s="234" t="s">
        <v>580</v>
      </c>
      <c r="F353" s="234" t="s">
        <v>581</v>
      </c>
      <c r="G353" s="221"/>
      <c r="H353" s="221"/>
      <c r="I353" s="224"/>
      <c r="J353" s="235">
        <f>BK353</f>
        <v>0</v>
      </c>
      <c r="K353" s="221"/>
      <c r="L353" s="226"/>
      <c r="M353" s="227"/>
      <c r="N353" s="228"/>
      <c r="O353" s="228"/>
      <c r="P353" s="229">
        <f>SUM(P354:P370)</f>
        <v>0</v>
      </c>
      <c r="Q353" s="228"/>
      <c r="R353" s="229">
        <f>SUM(R354:R370)</f>
        <v>0</v>
      </c>
      <c r="S353" s="228"/>
      <c r="T353" s="230">
        <f>SUM(T354:T370)</f>
        <v>0</v>
      </c>
      <c r="U353" s="12"/>
      <c r="V353" s="12"/>
      <c r="W353" s="12"/>
      <c r="X353" s="12"/>
      <c r="Y353" s="12"/>
      <c r="Z353" s="12"/>
      <c r="AA353" s="12"/>
      <c r="AB353" s="12"/>
      <c r="AC353" s="12"/>
      <c r="AD353" s="12"/>
      <c r="AE353" s="12"/>
      <c r="AR353" s="231" t="s">
        <v>89</v>
      </c>
      <c r="AT353" s="232" t="s">
        <v>80</v>
      </c>
      <c r="AU353" s="232" t="s">
        <v>89</v>
      </c>
      <c r="AY353" s="231" t="s">
        <v>159</v>
      </c>
      <c r="BK353" s="233">
        <f>SUM(BK354:BK370)</f>
        <v>0</v>
      </c>
    </row>
    <row r="354" s="2" customFormat="1" ht="21.75" customHeight="1">
      <c r="A354" s="38"/>
      <c r="B354" s="39"/>
      <c r="C354" s="236" t="s">
        <v>582</v>
      </c>
      <c r="D354" s="236" t="s">
        <v>161</v>
      </c>
      <c r="E354" s="237" t="s">
        <v>583</v>
      </c>
      <c r="F354" s="238" t="s">
        <v>584</v>
      </c>
      <c r="G354" s="239" t="s">
        <v>171</v>
      </c>
      <c r="H354" s="240">
        <v>336.72300000000001</v>
      </c>
      <c r="I354" s="241"/>
      <c r="J354" s="242">
        <f>ROUND(I354*H354,2)</f>
        <v>0</v>
      </c>
      <c r="K354" s="243"/>
      <c r="L354" s="44"/>
      <c r="M354" s="244" t="s">
        <v>1</v>
      </c>
      <c r="N354" s="245" t="s">
        <v>46</v>
      </c>
      <c r="O354" s="91"/>
      <c r="P354" s="246">
        <f>O354*H354</f>
        <v>0</v>
      </c>
      <c r="Q354" s="246">
        <v>0</v>
      </c>
      <c r="R354" s="246">
        <f>Q354*H354</f>
        <v>0</v>
      </c>
      <c r="S354" s="246">
        <v>0</v>
      </c>
      <c r="T354" s="247">
        <f>S354*H354</f>
        <v>0</v>
      </c>
      <c r="U354" s="38"/>
      <c r="V354" s="38"/>
      <c r="W354" s="38"/>
      <c r="X354" s="38"/>
      <c r="Y354" s="38"/>
      <c r="Z354" s="38"/>
      <c r="AA354" s="38"/>
      <c r="AB354" s="38"/>
      <c r="AC354" s="38"/>
      <c r="AD354" s="38"/>
      <c r="AE354" s="38"/>
      <c r="AR354" s="248" t="s">
        <v>165</v>
      </c>
      <c r="AT354" s="248" t="s">
        <v>161</v>
      </c>
      <c r="AU354" s="248" t="s">
        <v>21</v>
      </c>
      <c r="AY354" s="16" t="s">
        <v>159</v>
      </c>
      <c r="BE354" s="249">
        <f>IF(N354="základní",J354,0)</f>
        <v>0</v>
      </c>
      <c r="BF354" s="249">
        <f>IF(N354="snížená",J354,0)</f>
        <v>0</v>
      </c>
      <c r="BG354" s="249">
        <f>IF(N354="zákl. přenesená",J354,0)</f>
        <v>0</v>
      </c>
      <c r="BH354" s="249">
        <f>IF(N354="sníž. přenesená",J354,0)</f>
        <v>0</v>
      </c>
      <c r="BI354" s="249">
        <f>IF(N354="nulová",J354,0)</f>
        <v>0</v>
      </c>
      <c r="BJ354" s="16" t="s">
        <v>89</v>
      </c>
      <c r="BK354" s="249">
        <f>ROUND(I354*H354,2)</f>
        <v>0</v>
      </c>
      <c r="BL354" s="16" t="s">
        <v>165</v>
      </c>
      <c r="BM354" s="248" t="s">
        <v>585</v>
      </c>
    </row>
    <row r="355" s="2" customFormat="1">
      <c r="A355" s="38"/>
      <c r="B355" s="39"/>
      <c r="C355" s="40"/>
      <c r="D355" s="250" t="s">
        <v>167</v>
      </c>
      <c r="E355" s="40"/>
      <c r="F355" s="251" t="s">
        <v>586</v>
      </c>
      <c r="G355" s="40"/>
      <c r="H355" s="40"/>
      <c r="I355" s="144"/>
      <c r="J355" s="40"/>
      <c r="K355" s="40"/>
      <c r="L355" s="44"/>
      <c r="M355" s="252"/>
      <c r="N355" s="253"/>
      <c r="O355" s="91"/>
      <c r="P355" s="91"/>
      <c r="Q355" s="91"/>
      <c r="R355" s="91"/>
      <c r="S355" s="91"/>
      <c r="T355" s="92"/>
      <c r="U355" s="38"/>
      <c r="V355" s="38"/>
      <c r="W355" s="38"/>
      <c r="X355" s="38"/>
      <c r="Y355" s="38"/>
      <c r="Z355" s="38"/>
      <c r="AA355" s="38"/>
      <c r="AB355" s="38"/>
      <c r="AC355" s="38"/>
      <c r="AD355" s="38"/>
      <c r="AE355" s="38"/>
      <c r="AT355" s="16" t="s">
        <v>167</v>
      </c>
      <c r="AU355" s="16" t="s">
        <v>21</v>
      </c>
    </row>
    <row r="356" s="2" customFormat="1" ht="16.5" customHeight="1">
      <c r="A356" s="38"/>
      <c r="B356" s="39"/>
      <c r="C356" s="236" t="s">
        <v>587</v>
      </c>
      <c r="D356" s="236" t="s">
        <v>161</v>
      </c>
      <c r="E356" s="237" t="s">
        <v>588</v>
      </c>
      <c r="F356" s="238" t="s">
        <v>589</v>
      </c>
      <c r="G356" s="239" t="s">
        <v>171</v>
      </c>
      <c r="H356" s="240">
        <v>337</v>
      </c>
      <c r="I356" s="241"/>
      <c r="J356" s="242">
        <f>ROUND(I356*H356,2)</f>
        <v>0</v>
      </c>
      <c r="K356" s="243"/>
      <c r="L356" s="44"/>
      <c r="M356" s="244" t="s">
        <v>1</v>
      </c>
      <c r="N356" s="245" t="s">
        <v>46</v>
      </c>
      <c r="O356" s="91"/>
      <c r="P356" s="246">
        <f>O356*H356</f>
        <v>0</v>
      </c>
      <c r="Q356" s="246">
        <v>0</v>
      </c>
      <c r="R356" s="246">
        <f>Q356*H356</f>
        <v>0</v>
      </c>
      <c r="S356" s="246">
        <v>0</v>
      </c>
      <c r="T356" s="247">
        <f>S356*H356</f>
        <v>0</v>
      </c>
      <c r="U356" s="38"/>
      <c r="V356" s="38"/>
      <c r="W356" s="38"/>
      <c r="X356" s="38"/>
      <c r="Y356" s="38"/>
      <c r="Z356" s="38"/>
      <c r="AA356" s="38"/>
      <c r="AB356" s="38"/>
      <c r="AC356" s="38"/>
      <c r="AD356" s="38"/>
      <c r="AE356" s="38"/>
      <c r="AR356" s="248" t="s">
        <v>165</v>
      </c>
      <c r="AT356" s="248" t="s">
        <v>161</v>
      </c>
      <c r="AU356" s="248" t="s">
        <v>21</v>
      </c>
      <c r="AY356" s="16" t="s">
        <v>159</v>
      </c>
      <c r="BE356" s="249">
        <f>IF(N356="základní",J356,0)</f>
        <v>0</v>
      </c>
      <c r="BF356" s="249">
        <f>IF(N356="snížená",J356,0)</f>
        <v>0</v>
      </c>
      <c r="BG356" s="249">
        <f>IF(N356="zákl. přenesená",J356,0)</f>
        <v>0</v>
      </c>
      <c r="BH356" s="249">
        <f>IF(N356="sníž. přenesená",J356,0)</f>
        <v>0</v>
      </c>
      <c r="BI356" s="249">
        <f>IF(N356="nulová",J356,0)</f>
        <v>0</v>
      </c>
      <c r="BJ356" s="16" t="s">
        <v>89</v>
      </c>
      <c r="BK356" s="249">
        <f>ROUND(I356*H356,2)</f>
        <v>0</v>
      </c>
      <c r="BL356" s="16" t="s">
        <v>165</v>
      </c>
      <c r="BM356" s="248" t="s">
        <v>590</v>
      </c>
    </row>
    <row r="357" s="13" customFormat="1">
      <c r="A357" s="13"/>
      <c r="B357" s="254"/>
      <c r="C357" s="255"/>
      <c r="D357" s="250" t="s">
        <v>174</v>
      </c>
      <c r="E357" s="256" t="s">
        <v>1</v>
      </c>
      <c r="F357" s="257" t="s">
        <v>591</v>
      </c>
      <c r="G357" s="255"/>
      <c r="H357" s="258">
        <v>337</v>
      </c>
      <c r="I357" s="259"/>
      <c r="J357" s="255"/>
      <c r="K357" s="255"/>
      <c r="L357" s="260"/>
      <c r="M357" s="261"/>
      <c r="N357" s="262"/>
      <c r="O357" s="262"/>
      <c r="P357" s="262"/>
      <c r="Q357" s="262"/>
      <c r="R357" s="262"/>
      <c r="S357" s="262"/>
      <c r="T357" s="263"/>
      <c r="U357" s="13"/>
      <c r="V357" s="13"/>
      <c r="W357" s="13"/>
      <c r="X357" s="13"/>
      <c r="Y357" s="13"/>
      <c r="Z357" s="13"/>
      <c r="AA357" s="13"/>
      <c r="AB357" s="13"/>
      <c r="AC357" s="13"/>
      <c r="AD357" s="13"/>
      <c r="AE357" s="13"/>
      <c r="AT357" s="264" t="s">
        <v>174</v>
      </c>
      <c r="AU357" s="264" t="s">
        <v>21</v>
      </c>
      <c r="AV357" s="13" t="s">
        <v>21</v>
      </c>
      <c r="AW357" s="13" t="s">
        <v>38</v>
      </c>
      <c r="AX357" s="13" t="s">
        <v>81</v>
      </c>
      <c r="AY357" s="264" t="s">
        <v>159</v>
      </c>
    </row>
    <row r="358" s="14" customFormat="1">
      <c r="A358" s="14"/>
      <c r="B358" s="265"/>
      <c r="C358" s="266"/>
      <c r="D358" s="250" t="s">
        <v>174</v>
      </c>
      <c r="E358" s="267" t="s">
        <v>1</v>
      </c>
      <c r="F358" s="268" t="s">
        <v>197</v>
      </c>
      <c r="G358" s="266"/>
      <c r="H358" s="269">
        <v>337</v>
      </c>
      <c r="I358" s="270"/>
      <c r="J358" s="266"/>
      <c r="K358" s="266"/>
      <c r="L358" s="271"/>
      <c r="M358" s="272"/>
      <c r="N358" s="273"/>
      <c r="O358" s="273"/>
      <c r="P358" s="273"/>
      <c r="Q358" s="273"/>
      <c r="R358" s="273"/>
      <c r="S358" s="273"/>
      <c r="T358" s="274"/>
      <c r="U358" s="14"/>
      <c r="V358" s="14"/>
      <c r="W358" s="14"/>
      <c r="X358" s="14"/>
      <c r="Y358" s="14"/>
      <c r="Z358" s="14"/>
      <c r="AA358" s="14"/>
      <c r="AB358" s="14"/>
      <c r="AC358" s="14"/>
      <c r="AD358" s="14"/>
      <c r="AE358" s="14"/>
      <c r="AT358" s="275" t="s">
        <v>174</v>
      </c>
      <c r="AU358" s="275" t="s">
        <v>21</v>
      </c>
      <c r="AV358" s="14" t="s">
        <v>165</v>
      </c>
      <c r="AW358" s="14" t="s">
        <v>38</v>
      </c>
      <c r="AX358" s="14" t="s">
        <v>89</v>
      </c>
      <c r="AY358" s="275" t="s">
        <v>159</v>
      </c>
    </row>
    <row r="359" s="2" customFormat="1" ht="21.75" customHeight="1">
      <c r="A359" s="38"/>
      <c r="B359" s="39"/>
      <c r="C359" s="236" t="s">
        <v>592</v>
      </c>
      <c r="D359" s="236" t="s">
        <v>161</v>
      </c>
      <c r="E359" s="237" t="s">
        <v>593</v>
      </c>
      <c r="F359" s="238" t="s">
        <v>594</v>
      </c>
      <c r="G359" s="239" t="s">
        <v>171</v>
      </c>
      <c r="H359" s="240">
        <v>4860</v>
      </c>
      <c r="I359" s="241"/>
      <c r="J359" s="242">
        <f>ROUND(I359*H359,2)</f>
        <v>0</v>
      </c>
      <c r="K359" s="243"/>
      <c r="L359" s="44"/>
      <c r="M359" s="244" t="s">
        <v>1</v>
      </c>
      <c r="N359" s="245" t="s">
        <v>46</v>
      </c>
      <c r="O359" s="91"/>
      <c r="P359" s="246">
        <f>O359*H359</f>
        <v>0</v>
      </c>
      <c r="Q359" s="246">
        <v>0</v>
      </c>
      <c r="R359" s="246">
        <f>Q359*H359</f>
        <v>0</v>
      </c>
      <c r="S359" s="246">
        <v>0</v>
      </c>
      <c r="T359" s="247">
        <f>S359*H359</f>
        <v>0</v>
      </c>
      <c r="U359" s="38"/>
      <c r="V359" s="38"/>
      <c r="W359" s="38"/>
      <c r="X359" s="38"/>
      <c r="Y359" s="38"/>
      <c r="Z359" s="38"/>
      <c r="AA359" s="38"/>
      <c r="AB359" s="38"/>
      <c r="AC359" s="38"/>
      <c r="AD359" s="38"/>
      <c r="AE359" s="38"/>
      <c r="AR359" s="248" t="s">
        <v>165</v>
      </c>
      <c r="AT359" s="248" t="s">
        <v>161</v>
      </c>
      <c r="AU359" s="248" t="s">
        <v>21</v>
      </c>
      <c r="AY359" s="16" t="s">
        <v>159</v>
      </c>
      <c r="BE359" s="249">
        <f>IF(N359="základní",J359,0)</f>
        <v>0</v>
      </c>
      <c r="BF359" s="249">
        <f>IF(N359="snížená",J359,0)</f>
        <v>0</v>
      </c>
      <c r="BG359" s="249">
        <f>IF(N359="zákl. přenesená",J359,0)</f>
        <v>0</v>
      </c>
      <c r="BH359" s="249">
        <f>IF(N359="sníž. přenesená",J359,0)</f>
        <v>0</v>
      </c>
      <c r="BI359" s="249">
        <f>IF(N359="nulová",J359,0)</f>
        <v>0</v>
      </c>
      <c r="BJ359" s="16" t="s">
        <v>89</v>
      </c>
      <c r="BK359" s="249">
        <f>ROUND(I359*H359,2)</f>
        <v>0</v>
      </c>
      <c r="BL359" s="16" t="s">
        <v>165</v>
      </c>
      <c r="BM359" s="248" t="s">
        <v>595</v>
      </c>
    </row>
    <row r="360" s="13" customFormat="1">
      <c r="A360" s="13"/>
      <c r="B360" s="254"/>
      <c r="C360" s="255"/>
      <c r="D360" s="250" t="s">
        <v>174</v>
      </c>
      <c r="E360" s="256" t="s">
        <v>1</v>
      </c>
      <c r="F360" s="257" t="s">
        <v>596</v>
      </c>
      <c r="G360" s="255"/>
      <c r="H360" s="258">
        <v>4860</v>
      </c>
      <c r="I360" s="259"/>
      <c r="J360" s="255"/>
      <c r="K360" s="255"/>
      <c r="L360" s="260"/>
      <c r="M360" s="261"/>
      <c r="N360" s="262"/>
      <c r="O360" s="262"/>
      <c r="P360" s="262"/>
      <c r="Q360" s="262"/>
      <c r="R360" s="262"/>
      <c r="S360" s="262"/>
      <c r="T360" s="263"/>
      <c r="U360" s="13"/>
      <c r="V360" s="13"/>
      <c r="W360" s="13"/>
      <c r="X360" s="13"/>
      <c r="Y360" s="13"/>
      <c r="Z360" s="13"/>
      <c r="AA360" s="13"/>
      <c r="AB360" s="13"/>
      <c r="AC360" s="13"/>
      <c r="AD360" s="13"/>
      <c r="AE360" s="13"/>
      <c r="AT360" s="264" t="s">
        <v>174</v>
      </c>
      <c r="AU360" s="264" t="s">
        <v>21</v>
      </c>
      <c r="AV360" s="13" t="s">
        <v>21</v>
      </c>
      <c r="AW360" s="13" t="s">
        <v>38</v>
      </c>
      <c r="AX360" s="13" t="s">
        <v>81</v>
      </c>
      <c r="AY360" s="264" t="s">
        <v>159</v>
      </c>
    </row>
    <row r="361" s="14" customFormat="1">
      <c r="A361" s="14"/>
      <c r="B361" s="265"/>
      <c r="C361" s="266"/>
      <c r="D361" s="250" t="s">
        <v>174</v>
      </c>
      <c r="E361" s="267" t="s">
        <v>1</v>
      </c>
      <c r="F361" s="268" t="s">
        <v>197</v>
      </c>
      <c r="G361" s="266"/>
      <c r="H361" s="269">
        <v>4860</v>
      </c>
      <c r="I361" s="270"/>
      <c r="J361" s="266"/>
      <c r="K361" s="266"/>
      <c r="L361" s="271"/>
      <c r="M361" s="272"/>
      <c r="N361" s="273"/>
      <c r="O361" s="273"/>
      <c r="P361" s="273"/>
      <c r="Q361" s="273"/>
      <c r="R361" s="273"/>
      <c r="S361" s="273"/>
      <c r="T361" s="274"/>
      <c r="U361" s="14"/>
      <c r="V361" s="14"/>
      <c r="W361" s="14"/>
      <c r="X361" s="14"/>
      <c r="Y361" s="14"/>
      <c r="Z361" s="14"/>
      <c r="AA361" s="14"/>
      <c r="AB361" s="14"/>
      <c r="AC361" s="14"/>
      <c r="AD361" s="14"/>
      <c r="AE361" s="14"/>
      <c r="AT361" s="275" t="s">
        <v>174</v>
      </c>
      <c r="AU361" s="275" t="s">
        <v>21</v>
      </c>
      <c r="AV361" s="14" t="s">
        <v>165</v>
      </c>
      <c r="AW361" s="14" t="s">
        <v>38</v>
      </c>
      <c r="AX361" s="14" t="s">
        <v>89</v>
      </c>
      <c r="AY361" s="275" t="s">
        <v>159</v>
      </c>
    </row>
    <row r="362" s="2" customFormat="1" ht="21.75" customHeight="1">
      <c r="A362" s="38"/>
      <c r="B362" s="39"/>
      <c r="C362" s="236" t="s">
        <v>597</v>
      </c>
      <c r="D362" s="236" t="s">
        <v>161</v>
      </c>
      <c r="E362" s="237" t="s">
        <v>598</v>
      </c>
      <c r="F362" s="238" t="s">
        <v>599</v>
      </c>
      <c r="G362" s="239" t="s">
        <v>171</v>
      </c>
      <c r="H362" s="240">
        <v>120</v>
      </c>
      <c r="I362" s="241"/>
      <c r="J362" s="242">
        <f>ROUND(I362*H362,2)</f>
        <v>0</v>
      </c>
      <c r="K362" s="243"/>
      <c r="L362" s="44"/>
      <c r="M362" s="244" t="s">
        <v>1</v>
      </c>
      <c r="N362" s="245" t="s">
        <v>46</v>
      </c>
      <c r="O362" s="91"/>
      <c r="P362" s="246">
        <f>O362*H362</f>
        <v>0</v>
      </c>
      <c r="Q362" s="246">
        <v>0</v>
      </c>
      <c r="R362" s="246">
        <f>Q362*H362</f>
        <v>0</v>
      </c>
      <c r="S362" s="246">
        <v>0</v>
      </c>
      <c r="T362" s="247">
        <f>S362*H362</f>
        <v>0</v>
      </c>
      <c r="U362" s="38"/>
      <c r="V362" s="38"/>
      <c r="W362" s="38"/>
      <c r="X362" s="38"/>
      <c r="Y362" s="38"/>
      <c r="Z362" s="38"/>
      <c r="AA362" s="38"/>
      <c r="AB362" s="38"/>
      <c r="AC362" s="38"/>
      <c r="AD362" s="38"/>
      <c r="AE362" s="38"/>
      <c r="AR362" s="248" t="s">
        <v>165</v>
      </c>
      <c r="AT362" s="248" t="s">
        <v>161</v>
      </c>
      <c r="AU362" s="248" t="s">
        <v>21</v>
      </c>
      <c r="AY362" s="16" t="s">
        <v>159</v>
      </c>
      <c r="BE362" s="249">
        <f>IF(N362="základní",J362,0)</f>
        <v>0</v>
      </c>
      <c r="BF362" s="249">
        <f>IF(N362="snížená",J362,0)</f>
        <v>0</v>
      </c>
      <c r="BG362" s="249">
        <f>IF(N362="zákl. přenesená",J362,0)</f>
        <v>0</v>
      </c>
      <c r="BH362" s="249">
        <f>IF(N362="sníž. přenesená",J362,0)</f>
        <v>0</v>
      </c>
      <c r="BI362" s="249">
        <f>IF(N362="nulová",J362,0)</f>
        <v>0</v>
      </c>
      <c r="BJ362" s="16" t="s">
        <v>89</v>
      </c>
      <c r="BK362" s="249">
        <f>ROUND(I362*H362,2)</f>
        <v>0</v>
      </c>
      <c r="BL362" s="16" t="s">
        <v>165</v>
      </c>
      <c r="BM362" s="248" t="s">
        <v>600</v>
      </c>
    </row>
    <row r="363" s="13" customFormat="1">
      <c r="A363" s="13"/>
      <c r="B363" s="254"/>
      <c r="C363" s="255"/>
      <c r="D363" s="250" t="s">
        <v>174</v>
      </c>
      <c r="E363" s="256" t="s">
        <v>1</v>
      </c>
      <c r="F363" s="257" t="s">
        <v>601</v>
      </c>
      <c r="G363" s="255"/>
      <c r="H363" s="258">
        <v>120</v>
      </c>
      <c r="I363" s="259"/>
      <c r="J363" s="255"/>
      <c r="K363" s="255"/>
      <c r="L363" s="260"/>
      <c r="M363" s="261"/>
      <c r="N363" s="262"/>
      <c r="O363" s="262"/>
      <c r="P363" s="262"/>
      <c r="Q363" s="262"/>
      <c r="R363" s="262"/>
      <c r="S363" s="262"/>
      <c r="T363" s="263"/>
      <c r="U363" s="13"/>
      <c r="V363" s="13"/>
      <c r="W363" s="13"/>
      <c r="X363" s="13"/>
      <c r="Y363" s="13"/>
      <c r="Z363" s="13"/>
      <c r="AA363" s="13"/>
      <c r="AB363" s="13"/>
      <c r="AC363" s="13"/>
      <c r="AD363" s="13"/>
      <c r="AE363" s="13"/>
      <c r="AT363" s="264" t="s">
        <v>174</v>
      </c>
      <c r="AU363" s="264" t="s">
        <v>21</v>
      </c>
      <c r="AV363" s="13" t="s">
        <v>21</v>
      </c>
      <c r="AW363" s="13" t="s">
        <v>38</v>
      </c>
      <c r="AX363" s="13" t="s">
        <v>81</v>
      </c>
      <c r="AY363" s="264" t="s">
        <v>159</v>
      </c>
    </row>
    <row r="364" s="14" customFormat="1">
      <c r="A364" s="14"/>
      <c r="B364" s="265"/>
      <c r="C364" s="266"/>
      <c r="D364" s="250" t="s">
        <v>174</v>
      </c>
      <c r="E364" s="267" t="s">
        <v>1</v>
      </c>
      <c r="F364" s="268" t="s">
        <v>197</v>
      </c>
      <c r="G364" s="266"/>
      <c r="H364" s="269">
        <v>120</v>
      </c>
      <c r="I364" s="270"/>
      <c r="J364" s="266"/>
      <c r="K364" s="266"/>
      <c r="L364" s="271"/>
      <c r="M364" s="272"/>
      <c r="N364" s="273"/>
      <c r="O364" s="273"/>
      <c r="P364" s="273"/>
      <c r="Q364" s="273"/>
      <c r="R364" s="273"/>
      <c r="S364" s="273"/>
      <c r="T364" s="274"/>
      <c r="U364" s="14"/>
      <c r="V364" s="14"/>
      <c r="W364" s="14"/>
      <c r="X364" s="14"/>
      <c r="Y364" s="14"/>
      <c r="Z364" s="14"/>
      <c r="AA364" s="14"/>
      <c r="AB364" s="14"/>
      <c r="AC364" s="14"/>
      <c r="AD364" s="14"/>
      <c r="AE364" s="14"/>
      <c r="AT364" s="275" t="s">
        <v>174</v>
      </c>
      <c r="AU364" s="275" t="s">
        <v>21</v>
      </c>
      <c r="AV364" s="14" t="s">
        <v>165</v>
      </c>
      <c r="AW364" s="14" t="s">
        <v>38</v>
      </c>
      <c r="AX364" s="14" t="s">
        <v>89</v>
      </c>
      <c r="AY364" s="275" t="s">
        <v>159</v>
      </c>
    </row>
    <row r="365" s="2" customFormat="1" ht="21.75" customHeight="1">
      <c r="A365" s="38"/>
      <c r="B365" s="39"/>
      <c r="C365" s="236" t="s">
        <v>602</v>
      </c>
      <c r="D365" s="236" t="s">
        <v>161</v>
      </c>
      <c r="E365" s="237" t="s">
        <v>603</v>
      </c>
      <c r="F365" s="238" t="s">
        <v>604</v>
      </c>
      <c r="G365" s="239" t="s">
        <v>171</v>
      </c>
      <c r="H365" s="240">
        <v>40</v>
      </c>
      <c r="I365" s="241"/>
      <c r="J365" s="242">
        <f>ROUND(I365*H365,2)</f>
        <v>0</v>
      </c>
      <c r="K365" s="243"/>
      <c r="L365" s="44"/>
      <c r="M365" s="244" t="s">
        <v>1</v>
      </c>
      <c r="N365" s="245" t="s">
        <v>46</v>
      </c>
      <c r="O365" s="91"/>
      <c r="P365" s="246">
        <f>O365*H365</f>
        <v>0</v>
      </c>
      <c r="Q365" s="246">
        <v>0</v>
      </c>
      <c r="R365" s="246">
        <f>Q365*H365</f>
        <v>0</v>
      </c>
      <c r="S365" s="246">
        <v>0</v>
      </c>
      <c r="T365" s="247">
        <f>S365*H365</f>
        <v>0</v>
      </c>
      <c r="U365" s="38"/>
      <c r="V365" s="38"/>
      <c r="W365" s="38"/>
      <c r="X365" s="38"/>
      <c r="Y365" s="38"/>
      <c r="Z365" s="38"/>
      <c r="AA365" s="38"/>
      <c r="AB365" s="38"/>
      <c r="AC365" s="38"/>
      <c r="AD365" s="38"/>
      <c r="AE365" s="38"/>
      <c r="AR365" s="248" t="s">
        <v>165</v>
      </c>
      <c r="AT365" s="248" t="s">
        <v>161</v>
      </c>
      <c r="AU365" s="248" t="s">
        <v>21</v>
      </c>
      <c r="AY365" s="16" t="s">
        <v>159</v>
      </c>
      <c r="BE365" s="249">
        <f>IF(N365="základní",J365,0)</f>
        <v>0</v>
      </c>
      <c r="BF365" s="249">
        <f>IF(N365="snížená",J365,0)</f>
        <v>0</v>
      </c>
      <c r="BG365" s="249">
        <f>IF(N365="zákl. přenesená",J365,0)</f>
        <v>0</v>
      </c>
      <c r="BH365" s="249">
        <f>IF(N365="sníž. přenesená",J365,0)</f>
        <v>0</v>
      </c>
      <c r="BI365" s="249">
        <f>IF(N365="nulová",J365,0)</f>
        <v>0</v>
      </c>
      <c r="BJ365" s="16" t="s">
        <v>89</v>
      </c>
      <c r="BK365" s="249">
        <f>ROUND(I365*H365,2)</f>
        <v>0</v>
      </c>
      <c r="BL365" s="16" t="s">
        <v>165</v>
      </c>
      <c r="BM365" s="248" t="s">
        <v>605</v>
      </c>
    </row>
    <row r="366" s="13" customFormat="1">
      <c r="A366" s="13"/>
      <c r="B366" s="254"/>
      <c r="C366" s="255"/>
      <c r="D366" s="250" t="s">
        <v>174</v>
      </c>
      <c r="E366" s="256" t="s">
        <v>1</v>
      </c>
      <c r="F366" s="257" t="s">
        <v>372</v>
      </c>
      <c r="G366" s="255"/>
      <c r="H366" s="258">
        <v>40</v>
      </c>
      <c r="I366" s="259"/>
      <c r="J366" s="255"/>
      <c r="K366" s="255"/>
      <c r="L366" s="260"/>
      <c r="M366" s="261"/>
      <c r="N366" s="262"/>
      <c r="O366" s="262"/>
      <c r="P366" s="262"/>
      <c r="Q366" s="262"/>
      <c r="R366" s="262"/>
      <c r="S366" s="262"/>
      <c r="T366" s="263"/>
      <c r="U366" s="13"/>
      <c r="V366" s="13"/>
      <c r="W366" s="13"/>
      <c r="X366" s="13"/>
      <c r="Y366" s="13"/>
      <c r="Z366" s="13"/>
      <c r="AA366" s="13"/>
      <c r="AB366" s="13"/>
      <c r="AC366" s="13"/>
      <c r="AD366" s="13"/>
      <c r="AE366" s="13"/>
      <c r="AT366" s="264" t="s">
        <v>174</v>
      </c>
      <c r="AU366" s="264" t="s">
        <v>21</v>
      </c>
      <c r="AV366" s="13" t="s">
        <v>21</v>
      </c>
      <c r="AW366" s="13" t="s">
        <v>38</v>
      </c>
      <c r="AX366" s="13" t="s">
        <v>81</v>
      </c>
      <c r="AY366" s="264" t="s">
        <v>159</v>
      </c>
    </row>
    <row r="367" s="14" customFormat="1">
      <c r="A367" s="14"/>
      <c r="B367" s="265"/>
      <c r="C367" s="266"/>
      <c r="D367" s="250" t="s">
        <v>174</v>
      </c>
      <c r="E367" s="267" t="s">
        <v>1</v>
      </c>
      <c r="F367" s="268" t="s">
        <v>197</v>
      </c>
      <c r="G367" s="266"/>
      <c r="H367" s="269">
        <v>40</v>
      </c>
      <c r="I367" s="270"/>
      <c r="J367" s="266"/>
      <c r="K367" s="266"/>
      <c r="L367" s="271"/>
      <c r="M367" s="272"/>
      <c r="N367" s="273"/>
      <c r="O367" s="273"/>
      <c r="P367" s="273"/>
      <c r="Q367" s="273"/>
      <c r="R367" s="273"/>
      <c r="S367" s="273"/>
      <c r="T367" s="274"/>
      <c r="U367" s="14"/>
      <c r="V367" s="14"/>
      <c r="W367" s="14"/>
      <c r="X367" s="14"/>
      <c r="Y367" s="14"/>
      <c r="Z367" s="14"/>
      <c r="AA367" s="14"/>
      <c r="AB367" s="14"/>
      <c r="AC367" s="14"/>
      <c r="AD367" s="14"/>
      <c r="AE367" s="14"/>
      <c r="AT367" s="275" t="s">
        <v>174</v>
      </c>
      <c r="AU367" s="275" t="s">
        <v>21</v>
      </c>
      <c r="AV367" s="14" t="s">
        <v>165</v>
      </c>
      <c r="AW367" s="14" t="s">
        <v>38</v>
      </c>
      <c r="AX367" s="14" t="s">
        <v>89</v>
      </c>
      <c r="AY367" s="275" t="s">
        <v>159</v>
      </c>
    </row>
    <row r="368" s="2" customFormat="1" ht="21.75" customHeight="1">
      <c r="A368" s="38"/>
      <c r="B368" s="39"/>
      <c r="C368" s="236" t="s">
        <v>606</v>
      </c>
      <c r="D368" s="236" t="s">
        <v>161</v>
      </c>
      <c r="E368" s="237" t="s">
        <v>607</v>
      </c>
      <c r="F368" s="238" t="s">
        <v>608</v>
      </c>
      <c r="G368" s="239" t="s">
        <v>171</v>
      </c>
      <c r="H368" s="240">
        <v>2437.6999999999998</v>
      </c>
      <c r="I368" s="241"/>
      <c r="J368" s="242">
        <f>ROUND(I368*H368,2)</f>
        <v>0</v>
      </c>
      <c r="K368" s="243"/>
      <c r="L368" s="44"/>
      <c r="M368" s="244" t="s">
        <v>1</v>
      </c>
      <c r="N368" s="245" t="s">
        <v>46</v>
      </c>
      <c r="O368" s="91"/>
      <c r="P368" s="246">
        <f>O368*H368</f>
        <v>0</v>
      </c>
      <c r="Q368" s="246">
        <v>0</v>
      </c>
      <c r="R368" s="246">
        <f>Q368*H368</f>
        <v>0</v>
      </c>
      <c r="S368" s="246">
        <v>0</v>
      </c>
      <c r="T368" s="247">
        <f>S368*H368</f>
        <v>0</v>
      </c>
      <c r="U368" s="38"/>
      <c r="V368" s="38"/>
      <c r="W368" s="38"/>
      <c r="X368" s="38"/>
      <c r="Y368" s="38"/>
      <c r="Z368" s="38"/>
      <c r="AA368" s="38"/>
      <c r="AB368" s="38"/>
      <c r="AC368" s="38"/>
      <c r="AD368" s="38"/>
      <c r="AE368" s="38"/>
      <c r="AR368" s="248" t="s">
        <v>165</v>
      </c>
      <c r="AT368" s="248" t="s">
        <v>161</v>
      </c>
      <c r="AU368" s="248" t="s">
        <v>21</v>
      </c>
      <c r="AY368" s="16" t="s">
        <v>159</v>
      </c>
      <c r="BE368" s="249">
        <f>IF(N368="základní",J368,0)</f>
        <v>0</v>
      </c>
      <c r="BF368" s="249">
        <f>IF(N368="snížená",J368,0)</f>
        <v>0</v>
      </c>
      <c r="BG368" s="249">
        <f>IF(N368="zákl. přenesená",J368,0)</f>
        <v>0</v>
      </c>
      <c r="BH368" s="249">
        <f>IF(N368="sníž. přenesená",J368,0)</f>
        <v>0</v>
      </c>
      <c r="BI368" s="249">
        <f>IF(N368="nulová",J368,0)</f>
        <v>0</v>
      </c>
      <c r="BJ368" s="16" t="s">
        <v>89</v>
      </c>
      <c r="BK368" s="249">
        <f>ROUND(I368*H368,2)</f>
        <v>0</v>
      </c>
      <c r="BL368" s="16" t="s">
        <v>165</v>
      </c>
      <c r="BM368" s="248" t="s">
        <v>609</v>
      </c>
    </row>
    <row r="369" s="13" customFormat="1">
      <c r="A369" s="13"/>
      <c r="B369" s="254"/>
      <c r="C369" s="255"/>
      <c r="D369" s="250" t="s">
        <v>174</v>
      </c>
      <c r="E369" s="256" t="s">
        <v>1</v>
      </c>
      <c r="F369" s="257" t="s">
        <v>610</v>
      </c>
      <c r="G369" s="255"/>
      <c r="H369" s="258">
        <v>2437.6999999999998</v>
      </c>
      <c r="I369" s="259"/>
      <c r="J369" s="255"/>
      <c r="K369" s="255"/>
      <c r="L369" s="260"/>
      <c r="M369" s="261"/>
      <c r="N369" s="262"/>
      <c r="O369" s="262"/>
      <c r="P369" s="262"/>
      <c r="Q369" s="262"/>
      <c r="R369" s="262"/>
      <c r="S369" s="262"/>
      <c r="T369" s="263"/>
      <c r="U369" s="13"/>
      <c r="V369" s="13"/>
      <c r="W369" s="13"/>
      <c r="X369" s="13"/>
      <c r="Y369" s="13"/>
      <c r="Z369" s="13"/>
      <c r="AA369" s="13"/>
      <c r="AB369" s="13"/>
      <c r="AC369" s="13"/>
      <c r="AD369" s="13"/>
      <c r="AE369" s="13"/>
      <c r="AT369" s="264" t="s">
        <v>174</v>
      </c>
      <c r="AU369" s="264" t="s">
        <v>21</v>
      </c>
      <c r="AV369" s="13" t="s">
        <v>21</v>
      </c>
      <c r="AW369" s="13" t="s">
        <v>38</v>
      </c>
      <c r="AX369" s="13" t="s">
        <v>81</v>
      </c>
      <c r="AY369" s="264" t="s">
        <v>159</v>
      </c>
    </row>
    <row r="370" s="14" customFormat="1">
      <c r="A370" s="14"/>
      <c r="B370" s="265"/>
      <c r="C370" s="266"/>
      <c r="D370" s="250" t="s">
        <v>174</v>
      </c>
      <c r="E370" s="267" t="s">
        <v>1</v>
      </c>
      <c r="F370" s="268" t="s">
        <v>197</v>
      </c>
      <c r="G370" s="266"/>
      <c r="H370" s="269">
        <v>2437.6999999999998</v>
      </c>
      <c r="I370" s="270"/>
      <c r="J370" s="266"/>
      <c r="K370" s="266"/>
      <c r="L370" s="271"/>
      <c r="M370" s="272"/>
      <c r="N370" s="273"/>
      <c r="O370" s="273"/>
      <c r="P370" s="273"/>
      <c r="Q370" s="273"/>
      <c r="R370" s="273"/>
      <c r="S370" s="273"/>
      <c r="T370" s="274"/>
      <c r="U370" s="14"/>
      <c r="V370" s="14"/>
      <c r="W370" s="14"/>
      <c r="X370" s="14"/>
      <c r="Y370" s="14"/>
      <c r="Z370" s="14"/>
      <c r="AA370" s="14"/>
      <c r="AB370" s="14"/>
      <c r="AC370" s="14"/>
      <c r="AD370" s="14"/>
      <c r="AE370" s="14"/>
      <c r="AT370" s="275" t="s">
        <v>174</v>
      </c>
      <c r="AU370" s="275" t="s">
        <v>21</v>
      </c>
      <c r="AV370" s="14" t="s">
        <v>165</v>
      </c>
      <c r="AW370" s="14" t="s">
        <v>38</v>
      </c>
      <c r="AX370" s="14" t="s">
        <v>89</v>
      </c>
      <c r="AY370" s="275" t="s">
        <v>159</v>
      </c>
    </row>
    <row r="371" s="12" customFormat="1" ht="22.8" customHeight="1">
      <c r="A371" s="12"/>
      <c r="B371" s="220"/>
      <c r="C371" s="221"/>
      <c r="D371" s="222" t="s">
        <v>80</v>
      </c>
      <c r="E371" s="234" t="s">
        <v>611</v>
      </c>
      <c r="F371" s="234" t="s">
        <v>612</v>
      </c>
      <c r="G371" s="221"/>
      <c r="H371" s="221"/>
      <c r="I371" s="224"/>
      <c r="J371" s="235">
        <f>BK371</f>
        <v>0</v>
      </c>
      <c r="K371" s="221"/>
      <c r="L371" s="226"/>
      <c r="M371" s="227"/>
      <c r="N371" s="228"/>
      <c r="O371" s="228"/>
      <c r="P371" s="229">
        <f>P372</f>
        <v>0</v>
      </c>
      <c r="Q371" s="228"/>
      <c r="R371" s="229">
        <f>R372</f>
        <v>0</v>
      </c>
      <c r="S371" s="228"/>
      <c r="T371" s="230">
        <f>T372</f>
        <v>0</v>
      </c>
      <c r="U371" s="12"/>
      <c r="V371" s="12"/>
      <c r="W371" s="12"/>
      <c r="X371" s="12"/>
      <c r="Y371" s="12"/>
      <c r="Z371" s="12"/>
      <c r="AA371" s="12"/>
      <c r="AB371" s="12"/>
      <c r="AC371" s="12"/>
      <c r="AD371" s="12"/>
      <c r="AE371" s="12"/>
      <c r="AR371" s="231" t="s">
        <v>89</v>
      </c>
      <c r="AT371" s="232" t="s">
        <v>80</v>
      </c>
      <c r="AU371" s="232" t="s">
        <v>89</v>
      </c>
      <c r="AY371" s="231" t="s">
        <v>159</v>
      </c>
      <c r="BK371" s="233">
        <f>BK372</f>
        <v>0</v>
      </c>
    </row>
    <row r="372" s="2" customFormat="1" ht="21.75" customHeight="1">
      <c r="A372" s="38"/>
      <c r="B372" s="39"/>
      <c r="C372" s="236" t="s">
        <v>613</v>
      </c>
      <c r="D372" s="236" t="s">
        <v>161</v>
      </c>
      <c r="E372" s="237" t="s">
        <v>614</v>
      </c>
      <c r="F372" s="238" t="s">
        <v>615</v>
      </c>
      <c r="G372" s="239" t="s">
        <v>171</v>
      </c>
      <c r="H372" s="240">
        <v>563.55499999999995</v>
      </c>
      <c r="I372" s="241"/>
      <c r="J372" s="242">
        <f>ROUND(I372*H372,2)</f>
        <v>0</v>
      </c>
      <c r="K372" s="243"/>
      <c r="L372" s="44"/>
      <c r="M372" s="287" t="s">
        <v>1</v>
      </c>
      <c r="N372" s="288" t="s">
        <v>46</v>
      </c>
      <c r="O372" s="289"/>
      <c r="P372" s="290">
        <f>O372*H372</f>
        <v>0</v>
      </c>
      <c r="Q372" s="290">
        <v>0</v>
      </c>
      <c r="R372" s="290">
        <f>Q372*H372</f>
        <v>0</v>
      </c>
      <c r="S372" s="290">
        <v>0</v>
      </c>
      <c r="T372" s="291">
        <f>S372*H372</f>
        <v>0</v>
      </c>
      <c r="U372" s="38"/>
      <c r="V372" s="38"/>
      <c r="W372" s="38"/>
      <c r="X372" s="38"/>
      <c r="Y372" s="38"/>
      <c r="Z372" s="38"/>
      <c r="AA372" s="38"/>
      <c r="AB372" s="38"/>
      <c r="AC372" s="38"/>
      <c r="AD372" s="38"/>
      <c r="AE372" s="38"/>
      <c r="AR372" s="248" t="s">
        <v>165</v>
      </c>
      <c r="AT372" s="248" t="s">
        <v>161</v>
      </c>
      <c r="AU372" s="248" t="s">
        <v>21</v>
      </c>
      <c r="AY372" s="16" t="s">
        <v>159</v>
      </c>
      <c r="BE372" s="249">
        <f>IF(N372="základní",J372,0)</f>
        <v>0</v>
      </c>
      <c r="BF372" s="249">
        <f>IF(N372="snížená",J372,0)</f>
        <v>0</v>
      </c>
      <c r="BG372" s="249">
        <f>IF(N372="zákl. přenesená",J372,0)</f>
        <v>0</v>
      </c>
      <c r="BH372" s="249">
        <f>IF(N372="sníž. přenesená",J372,0)</f>
        <v>0</v>
      </c>
      <c r="BI372" s="249">
        <f>IF(N372="nulová",J372,0)</f>
        <v>0</v>
      </c>
      <c r="BJ372" s="16" t="s">
        <v>89</v>
      </c>
      <c r="BK372" s="249">
        <f>ROUND(I372*H372,2)</f>
        <v>0</v>
      </c>
      <c r="BL372" s="16" t="s">
        <v>165</v>
      </c>
      <c r="BM372" s="248" t="s">
        <v>616</v>
      </c>
    </row>
    <row r="373" s="2" customFormat="1" ht="6.96" customHeight="1">
      <c r="A373" s="38"/>
      <c r="B373" s="66"/>
      <c r="C373" s="67"/>
      <c r="D373" s="67"/>
      <c r="E373" s="67"/>
      <c r="F373" s="67"/>
      <c r="G373" s="67"/>
      <c r="H373" s="67"/>
      <c r="I373" s="183"/>
      <c r="J373" s="67"/>
      <c r="K373" s="67"/>
      <c r="L373" s="44"/>
      <c r="M373" s="38"/>
      <c r="O373" s="38"/>
      <c r="P373" s="38"/>
      <c r="Q373" s="38"/>
      <c r="R373" s="38"/>
      <c r="S373" s="38"/>
      <c r="T373" s="38"/>
      <c r="U373" s="38"/>
      <c r="V373" s="38"/>
      <c r="W373" s="38"/>
      <c r="X373" s="38"/>
      <c r="Y373" s="38"/>
      <c r="Z373" s="38"/>
      <c r="AA373" s="38"/>
      <c r="AB373" s="38"/>
      <c r="AC373" s="38"/>
      <c r="AD373" s="38"/>
      <c r="AE373" s="38"/>
    </row>
  </sheetData>
  <sheetProtection sheet="1" autoFilter="0" formatColumns="0" formatRows="0" objects="1" scenarios="1" spinCount="100000" saltValue="1W4tjs0Nq3MbJ5CXsIljD44NcUGAr3fYK4axMYg1wGNsd0FJbQrOxXaEayxhO2pFjg8QWxvMwYYMwTyB6qcWYg==" hashValue="vLx7NW6LF4j/XinG5mmJ4dOsIerjCYDa6aEtz3N6Yzqc8zAWf5yjZIsetUJL1DOgo/LTRfVLmg94WK39MCa4UA==" algorithmName="SHA-512" password="CC35"/>
  <autoFilter ref="C124:K372"/>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6" t="s">
        <v>93</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617</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618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618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ROUND(J121,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ROUND((SUM(BE121:BE165)),  2)</f>
        <v>0</v>
      </c>
      <c r="G33" s="38"/>
      <c r="H33" s="38"/>
      <c r="I33" s="162">
        <v>0.20999999999999999</v>
      </c>
      <c r="J33" s="161">
        <f>ROUND(((SUM(BE121:BE165))*I33),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ROUND((SUM(BF121:BF165)),  2)</f>
        <v>0</v>
      </c>
      <c r="G34" s="38"/>
      <c r="H34" s="38"/>
      <c r="I34" s="162">
        <v>0.14999999999999999</v>
      </c>
      <c r="J34" s="161">
        <f>ROUND(((SUM(BF121:BF165))*I34),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ROUND((SUM(BG121:BG165)),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ROUND((SUM(BH121:BH165)),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ROUND((SUM(BI121:BI165)),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301-1 - SO 301-1 Vodovodní přípojka</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pan Stejskal</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pan Stejskal</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J121</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135</v>
      </c>
      <c r="E97" s="196"/>
      <c r="F97" s="196"/>
      <c r="G97" s="196"/>
      <c r="H97" s="196"/>
      <c r="I97" s="197"/>
      <c r="J97" s="198">
        <f>J122</f>
        <v>0</v>
      </c>
      <c r="K97" s="194"/>
      <c r="L97" s="199"/>
      <c r="S97" s="9"/>
      <c r="T97" s="9"/>
      <c r="U97" s="9"/>
      <c r="V97" s="9"/>
      <c r="W97" s="9"/>
      <c r="X97" s="9"/>
      <c r="Y97" s="9"/>
      <c r="Z97" s="9"/>
      <c r="AA97" s="9"/>
      <c r="AB97" s="9"/>
      <c r="AC97" s="9"/>
      <c r="AD97" s="9"/>
      <c r="AE97" s="9"/>
    </row>
    <row r="98" s="10" customFormat="1" ht="19.92" customHeight="1">
      <c r="A98" s="10"/>
      <c r="B98" s="200"/>
      <c r="C98" s="201"/>
      <c r="D98" s="202" t="s">
        <v>619</v>
      </c>
      <c r="E98" s="203"/>
      <c r="F98" s="203"/>
      <c r="G98" s="203"/>
      <c r="H98" s="203"/>
      <c r="I98" s="204"/>
      <c r="J98" s="205">
        <f>J123</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139</v>
      </c>
      <c r="E99" s="203"/>
      <c r="F99" s="203"/>
      <c r="G99" s="203"/>
      <c r="H99" s="203"/>
      <c r="I99" s="204"/>
      <c r="J99" s="205">
        <f>J148</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620</v>
      </c>
      <c r="E100" s="203"/>
      <c r="F100" s="203"/>
      <c r="G100" s="203"/>
      <c r="H100" s="203"/>
      <c r="I100" s="204"/>
      <c r="J100" s="205">
        <f>J151</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143</v>
      </c>
      <c r="E101" s="203"/>
      <c r="F101" s="203"/>
      <c r="G101" s="203"/>
      <c r="H101" s="203"/>
      <c r="I101" s="204"/>
      <c r="J101" s="205">
        <f>J164</f>
        <v>0</v>
      </c>
      <c r="K101" s="201"/>
      <c r="L101" s="206"/>
      <c r="S101" s="10"/>
      <c r="T101" s="10"/>
      <c r="U101" s="10"/>
      <c r="V101" s="10"/>
      <c r="W101" s="10"/>
      <c r="X101" s="10"/>
      <c r="Y101" s="10"/>
      <c r="Z101" s="10"/>
      <c r="AA101" s="10"/>
      <c r="AB101" s="10"/>
      <c r="AC101" s="10"/>
      <c r="AD101" s="10"/>
      <c r="AE101" s="10"/>
    </row>
    <row r="102" s="2" customFormat="1" ht="21.84" customHeight="1">
      <c r="A102" s="38"/>
      <c r="B102" s="39"/>
      <c r="C102" s="40"/>
      <c r="D102" s="40"/>
      <c r="E102" s="40"/>
      <c r="F102" s="40"/>
      <c r="G102" s="40"/>
      <c r="H102" s="40"/>
      <c r="I102" s="144"/>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183"/>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186"/>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2" t="s">
        <v>144</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1" t="s">
        <v>16</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7" t="str">
        <f>E7</f>
        <v xml:space="preserve">822018  Odstavná a parkovací plocha u lékárny v Rotavě</v>
      </c>
      <c r="F111" s="31"/>
      <c r="G111" s="31"/>
      <c r="H111" s="31"/>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1" t="s">
        <v>128</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SO 301-1 - SO 301-1 Vodovodní přípojka</v>
      </c>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1" t="s">
        <v>22</v>
      </c>
      <c r="D115" s="40"/>
      <c r="E115" s="40"/>
      <c r="F115" s="26" t="str">
        <f>F12</f>
        <v>Rotava</v>
      </c>
      <c r="G115" s="40"/>
      <c r="H115" s="40"/>
      <c r="I115" s="147" t="s">
        <v>24</v>
      </c>
      <c r="J115" s="79" t="str">
        <f>IF(J12="","",J12)</f>
        <v>30. 6. 2019</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1" t="s">
        <v>30</v>
      </c>
      <c r="D117" s="40"/>
      <c r="E117" s="40"/>
      <c r="F117" s="26" t="str">
        <f>E15</f>
        <v>Město Rotava</v>
      </c>
      <c r="G117" s="40"/>
      <c r="H117" s="40"/>
      <c r="I117" s="147" t="s">
        <v>36</v>
      </c>
      <c r="J117" s="36" t="str">
        <f>E21</f>
        <v>pan Stejskal</v>
      </c>
      <c r="K117" s="40"/>
      <c r="L117" s="63"/>
      <c r="S117" s="38"/>
      <c r="T117" s="38"/>
      <c r="U117" s="38"/>
      <c r="V117" s="38"/>
      <c r="W117" s="38"/>
      <c r="X117" s="38"/>
      <c r="Y117" s="38"/>
      <c r="Z117" s="38"/>
      <c r="AA117" s="38"/>
      <c r="AB117" s="38"/>
      <c r="AC117" s="38"/>
      <c r="AD117" s="38"/>
      <c r="AE117" s="38"/>
    </row>
    <row r="118" s="2" customFormat="1" ht="15.15" customHeight="1">
      <c r="A118" s="38"/>
      <c r="B118" s="39"/>
      <c r="C118" s="31" t="s">
        <v>34</v>
      </c>
      <c r="D118" s="40"/>
      <c r="E118" s="40"/>
      <c r="F118" s="26" t="str">
        <f>IF(E18="","",E18)</f>
        <v>Vyplň údaj</v>
      </c>
      <c r="G118" s="40"/>
      <c r="H118" s="40"/>
      <c r="I118" s="147" t="s">
        <v>39</v>
      </c>
      <c r="J118" s="36" t="str">
        <f>E24</f>
        <v>pan Stejskal</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11" customFormat="1" ht="29.28" customHeight="1">
      <c r="A120" s="207"/>
      <c r="B120" s="208"/>
      <c r="C120" s="209" t="s">
        <v>145</v>
      </c>
      <c r="D120" s="210" t="s">
        <v>66</v>
      </c>
      <c r="E120" s="210" t="s">
        <v>62</v>
      </c>
      <c r="F120" s="210" t="s">
        <v>63</v>
      </c>
      <c r="G120" s="210" t="s">
        <v>146</v>
      </c>
      <c r="H120" s="210" t="s">
        <v>147</v>
      </c>
      <c r="I120" s="211" t="s">
        <v>148</v>
      </c>
      <c r="J120" s="212" t="s">
        <v>132</v>
      </c>
      <c r="K120" s="213" t="s">
        <v>149</v>
      </c>
      <c r="L120" s="214"/>
      <c r="M120" s="100" t="s">
        <v>1</v>
      </c>
      <c r="N120" s="101" t="s">
        <v>45</v>
      </c>
      <c r="O120" s="101" t="s">
        <v>150</v>
      </c>
      <c r="P120" s="101" t="s">
        <v>151</v>
      </c>
      <c r="Q120" s="101" t="s">
        <v>152</v>
      </c>
      <c r="R120" s="101" t="s">
        <v>153</v>
      </c>
      <c r="S120" s="101" t="s">
        <v>154</v>
      </c>
      <c r="T120" s="102" t="s">
        <v>155</v>
      </c>
      <c r="U120" s="207"/>
      <c r="V120" s="207"/>
      <c r="W120" s="207"/>
      <c r="X120" s="207"/>
      <c r="Y120" s="207"/>
      <c r="Z120" s="207"/>
      <c r="AA120" s="207"/>
      <c r="AB120" s="207"/>
      <c r="AC120" s="207"/>
      <c r="AD120" s="207"/>
      <c r="AE120" s="207"/>
    </row>
    <row r="121" s="2" customFormat="1" ht="22.8" customHeight="1">
      <c r="A121" s="38"/>
      <c r="B121" s="39"/>
      <c r="C121" s="107" t="s">
        <v>156</v>
      </c>
      <c r="D121" s="40"/>
      <c r="E121" s="40"/>
      <c r="F121" s="40"/>
      <c r="G121" s="40"/>
      <c r="H121" s="40"/>
      <c r="I121" s="144"/>
      <c r="J121" s="215">
        <f>BK121</f>
        <v>0</v>
      </c>
      <c r="K121" s="40"/>
      <c r="L121" s="44"/>
      <c r="M121" s="103"/>
      <c r="N121" s="216"/>
      <c r="O121" s="104"/>
      <c r="P121" s="217">
        <f>P122</f>
        <v>0</v>
      </c>
      <c r="Q121" s="104"/>
      <c r="R121" s="217">
        <f>R122</f>
        <v>28.042729519999998</v>
      </c>
      <c r="S121" s="104"/>
      <c r="T121" s="218">
        <f>T122</f>
        <v>0.0935</v>
      </c>
      <c r="U121" s="38"/>
      <c r="V121" s="38"/>
      <c r="W121" s="38"/>
      <c r="X121" s="38"/>
      <c r="Y121" s="38"/>
      <c r="Z121" s="38"/>
      <c r="AA121" s="38"/>
      <c r="AB121" s="38"/>
      <c r="AC121" s="38"/>
      <c r="AD121" s="38"/>
      <c r="AE121" s="38"/>
      <c r="AT121" s="16" t="s">
        <v>80</v>
      </c>
      <c r="AU121" s="16" t="s">
        <v>134</v>
      </c>
      <c r="BK121" s="219">
        <f>BK122</f>
        <v>0</v>
      </c>
    </row>
    <row r="122" s="12" customFormat="1" ht="25.92" customHeight="1">
      <c r="A122" s="12"/>
      <c r="B122" s="220"/>
      <c r="C122" s="221"/>
      <c r="D122" s="222" t="s">
        <v>80</v>
      </c>
      <c r="E122" s="223" t="s">
        <v>157</v>
      </c>
      <c r="F122" s="223" t="s">
        <v>158</v>
      </c>
      <c r="G122" s="221"/>
      <c r="H122" s="221"/>
      <c r="I122" s="224"/>
      <c r="J122" s="225">
        <f>BK122</f>
        <v>0</v>
      </c>
      <c r="K122" s="221"/>
      <c r="L122" s="226"/>
      <c r="M122" s="227"/>
      <c r="N122" s="228"/>
      <c r="O122" s="228"/>
      <c r="P122" s="229">
        <f>P123+P148+P151+P164</f>
        <v>0</v>
      </c>
      <c r="Q122" s="228"/>
      <c r="R122" s="229">
        <f>R123+R148+R151+R164</f>
        <v>28.042729519999998</v>
      </c>
      <c r="S122" s="228"/>
      <c r="T122" s="230">
        <f>T123+T148+T151+T164</f>
        <v>0.0935</v>
      </c>
      <c r="U122" s="12"/>
      <c r="V122" s="12"/>
      <c r="W122" s="12"/>
      <c r="X122" s="12"/>
      <c r="Y122" s="12"/>
      <c r="Z122" s="12"/>
      <c r="AA122" s="12"/>
      <c r="AB122" s="12"/>
      <c r="AC122" s="12"/>
      <c r="AD122" s="12"/>
      <c r="AE122" s="12"/>
      <c r="AR122" s="231" t="s">
        <v>89</v>
      </c>
      <c r="AT122" s="232" t="s">
        <v>80</v>
      </c>
      <c r="AU122" s="232" t="s">
        <v>81</v>
      </c>
      <c r="AY122" s="231" t="s">
        <v>159</v>
      </c>
      <c r="BK122" s="233">
        <f>BK123+BK148+BK151+BK164</f>
        <v>0</v>
      </c>
    </row>
    <row r="123" s="12" customFormat="1" ht="22.8" customHeight="1">
      <c r="A123" s="12"/>
      <c r="B123" s="220"/>
      <c r="C123" s="221"/>
      <c r="D123" s="222" t="s">
        <v>80</v>
      </c>
      <c r="E123" s="234" t="s">
        <v>89</v>
      </c>
      <c r="F123" s="234" t="s">
        <v>621</v>
      </c>
      <c r="G123" s="221"/>
      <c r="H123" s="221"/>
      <c r="I123" s="224"/>
      <c r="J123" s="235">
        <f>BK123</f>
        <v>0</v>
      </c>
      <c r="K123" s="221"/>
      <c r="L123" s="226"/>
      <c r="M123" s="227"/>
      <c r="N123" s="228"/>
      <c r="O123" s="228"/>
      <c r="P123" s="229">
        <f>SUM(P124:P147)</f>
        <v>0</v>
      </c>
      <c r="Q123" s="228"/>
      <c r="R123" s="229">
        <f>SUM(R124:R147)</f>
        <v>26.247311999999997</v>
      </c>
      <c r="S123" s="228"/>
      <c r="T123" s="230">
        <f>SUM(T124:T147)</f>
        <v>0.0935</v>
      </c>
      <c r="U123" s="12"/>
      <c r="V123" s="12"/>
      <c r="W123" s="12"/>
      <c r="X123" s="12"/>
      <c r="Y123" s="12"/>
      <c r="Z123" s="12"/>
      <c r="AA123" s="12"/>
      <c r="AB123" s="12"/>
      <c r="AC123" s="12"/>
      <c r="AD123" s="12"/>
      <c r="AE123" s="12"/>
      <c r="AR123" s="231" t="s">
        <v>89</v>
      </c>
      <c r="AT123" s="232" t="s">
        <v>80</v>
      </c>
      <c r="AU123" s="232" t="s">
        <v>89</v>
      </c>
      <c r="AY123" s="231" t="s">
        <v>159</v>
      </c>
      <c r="BK123" s="233">
        <f>SUM(BK124:BK147)</f>
        <v>0</v>
      </c>
    </row>
    <row r="124" s="2" customFormat="1" ht="21.75" customHeight="1">
      <c r="A124" s="38"/>
      <c r="B124" s="39"/>
      <c r="C124" s="236" t="s">
        <v>89</v>
      </c>
      <c r="D124" s="236" t="s">
        <v>161</v>
      </c>
      <c r="E124" s="237" t="s">
        <v>622</v>
      </c>
      <c r="F124" s="238" t="s">
        <v>623</v>
      </c>
      <c r="G124" s="239" t="s">
        <v>206</v>
      </c>
      <c r="H124" s="240">
        <v>5</v>
      </c>
      <c r="I124" s="241"/>
      <c r="J124" s="242">
        <f>ROUND(I124*H124,2)</f>
        <v>0</v>
      </c>
      <c r="K124" s="243"/>
      <c r="L124" s="44"/>
      <c r="M124" s="244" t="s">
        <v>1</v>
      </c>
      <c r="N124" s="245" t="s">
        <v>46</v>
      </c>
      <c r="O124" s="91"/>
      <c r="P124" s="246">
        <f>O124*H124</f>
        <v>0</v>
      </c>
      <c r="Q124" s="246">
        <v>0</v>
      </c>
      <c r="R124" s="246">
        <f>Q124*H124</f>
        <v>0</v>
      </c>
      <c r="S124" s="246">
        <v>0</v>
      </c>
      <c r="T124" s="247">
        <f>S124*H124</f>
        <v>0</v>
      </c>
      <c r="U124" s="38"/>
      <c r="V124" s="38"/>
      <c r="W124" s="38"/>
      <c r="X124" s="38"/>
      <c r="Y124" s="38"/>
      <c r="Z124" s="38"/>
      <c r="AA124" s="38"/>
      <c r="AB124" s="38"/>
      <c r="AC124" s="38"/>
      <c r="AD124" s="38"/>
      <c r="AE124" s="38"/>
      <c r="AR124" s="248" t="s">
        <v>165</v>
      </c>
      <c r="AT124" s="248" t="s">
        <v>161</v>
      </c>
      <c r="AU124" s="248" t="s">
        <v>21</v>
      </c>
      <c r="AY124" s="16" t="s">
        <v>159</v>
      </c>
      <c r="BE124" s="249">
        <f>IF(N124="základní",J124,0)</f>
        <v>0</v>
      </c>
      <c r="BF124" s="249">
        <f>IF(N124="snížená",J124,0)</f>
        <v>0</v>
      </c>
      <c r="BG124" s="249">
        <f>IF(N124="zákl. přenesená",J124,0)</f>
        <v>0</v>
      </c>
      <c r="BH124" s="249">
        <f>IF(N124="sníž. přenesená",J124,0)</f>
        <v>0</v>
      </c>
      <c r="BI124" s="249">
        <f>IF(N124="nulová",J124,0)</f>
        <v>0</v>
      </c>
      <c r="BJ124" s="16" t="s">
        <v>89</v>
      </c>
      <c r="BK124" s="249">
        <f>ROUND(I124*H124,2)</f>
        <v>0</v>
      </c>
      <c r="BL124" s="16" t="s">
        <v>165</v>
      </c>
      <c r="BM124" s="248" t="s">
        <v>624</v>
      </c>
    </row>
    <row r="125" s="2" customFormat="1" ht="21.75" customHeight="1">
      <c r="A125" s="38"/>
      <c r="B125" s="39"/>
      <c r="C125" s="236" t="s">
        <v>21</v>
      </c>
      <c r="D125" s="236" t="s">
        <v>161</v>
      </c>
      <c r="E125" s="237" t="s">
        <v>625</v>
      </c>
      <c r="F125" s="238" t="s">
        <v>626</v>
      </c>
      <c r="G125" s="239" t="s">
        <v>206</v>
      </c>
      <c r="H125" s="240">
        <v>14.039999999999999</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21</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627</v>
      </c>
    </row>
    <row r="126" s="13" customFormat="1">
      <c r="A126" s="13"/>
      <c r="B126" s="254"/>
      <c r="C126" s="255"/>
      <c r="D126" s="250" t="s">
        <v>174</v>
      </c>
      <c r="E126" s="256" t="s">
        <v>1</v>
      </c>
      <c r="F126" s="257" t="s">
        <v>628</v>
      </c>
      <c r="G126" s="255"/>
      <c r="H126" s="258">
        <v>14.039999999999999</v>
      </c>
      <c r="I126" s="259"/>
      <c r="J126" s="255"/>
      <c r="K126" s="255"/>
      <c r="L126" s="260"/>
      <c r="M126" s="261"/>
      <c r="N126" s="262"/>
      <c r="O126" s="262"/>
      <c r="P126" s="262"/>
      <c r="Q126" s="262"/>
      <c r="R126" s="262"/>
      <c r="S126" s="262"/>
      <c r="T126" s="263"/>
      <c r="U126" s="13"/>
      <c r="V126" s="13"/>
      <c r="W126" s="13"/>
      <c r="X126" s="13"/>
      <c r="Y126" s="13"/>
      <c r="Z126" s="13"/>
      <c r="AA126" s="13"/>
      <c r="AB126" s="13"/>
      <c r="AC126" s="13"/>
      <c r="AD126" s="13"/>
      <c r="AE126" s="13"/>
      <c r="AT126" s="264" t="s">
        <v>174</v>
      </c>
      <c r="AU126" s="264" t="s">
        <v>21</v>
      </c>
      <c r="AV126" s="13" t="s">
        <v>21</v>
      </c>
      <c r="AW126" s="13" t="s">
        <v>38</v>
      </c>
      <c r="AX126" s="13" t="s">
        <v>89</v>
      </c>
      <c r="AY126" s="264" t="s">
        <v>159</v>
      </c>
    </row>
    <row r="127" s="2" customFormat="1" ht="16.5" customHeight="1">
      <c r="A127" s="38"/>
      <c r="B127" s="39"/>
      <c r="C127" s="236" t="s">
        <v>176</v>
      </c>
      <c r="D127" s="236" t="s">
        <v>161</v>
      </c>
      <c r="E127" s="237" t="s">
        <v>629</v>
      </c>
      <c r="F127" s="238" t="s">
        <v>630</v>
      </c>
      <c r="G127" s="239" t="s">
        <v>164</v>
      </c>
      <c r="H127" s="240">
        <v>46.799999999999997</v>
      </c>
      <c r="I127" s="241"/>
      <c r="J127" s="242">
        <f>ROUND(I127*H127,2)</f>
        <v>0</v>
      </c>
      <c r="K127" s="243"/>
      <c r="L127" s="44"/>
      <c r="M127" s="244" t="s">
        <v>1</v>
      </c>
      <c r="N127" s="245" t="s">
        <v>46</v>
      </c>
      <c r="O127" s="91"/>
      <c r="P127" s="246">
        <f>O127*H127</f>
        <v>0</v>
      </c>
      <c r="Q127" s="246">
        <v>0.00084000000000000003</v>
      </c>
      <c r="R127" s="246">
        <f>Q127*H127</f>
        <v>0.039312</v>
      </c>
      <c r="S127" s="246">
        <v>0</v>
      </c>
      <c r="T127" s="247">
        <f>S127*H127</f>
        <v>0</v>
      </c>
      <c r="U127" s="38"/>
      <c r="V127" s="38"/>
      <c r="W127" s="38"/>
      <c r="X127" s="38"/>
      <c r="Y127" s="38"/>
      <c r="Z127" s="38"/>
      <c r="AA127" s="38"/>
      <c r="AB127" s="38"/>
      <c r="AC127" s="38"/>
      <c r="AD127" s="38"/>
      <c r="AE127" s="38"/>
      <c r="AR127" s="248" t="s">
        <v>165</v>
      </c>
      <c r="AT127" s="248" t="s">
        <v>161</v>
      </c>
      <c r="AU127" s="248" t="s">
        <v>21</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165</v>
      </c>
      <c r="BM127" s="248" t="s">
        <v>631</v>
      </c>
    </row>
    <row r="128" s="13" customFormat="1">
      <c r="A128" s="13"/>
      <c r="B128" s="254"/>
      <c r="C128" s="255"/>
      <c r="D128" s="250" t="s">
        <v>174</v>
      </c>
      <c r="E128" s="256" t="s">
        <v>1</v>
      </c>
      <c r="F128" s="257" t="s">
        <v>632</v>
      </c>
      <c r="G128" s="255"/>
      <c r="H128" s="258">
        <v>46.799999999999997</v>
      </c>
      <c r="I128" s="259"/>
      <c r="J128" s="255"/>
      <c r="K128" s="255"/>
      <c r="L128" s="260"/>
      <c r="M128" s="261"/>
      <c r="N128" s="262"/>
      <c r="O128" s="262"/>
      <c r="P128" s="262"/>
      <c r="Q128" s="262"/>
      <c r="R128" s="262"/>
      <c r="S128" s="262"/>
      <c r="T128" s="263"/>
      <c r="U128" s="13"/>
      <c r="V128" s="13"/>
      <c r="W128" s="13"/>
      <c r="X128" s="13"/>
      <c r="Y128" s="13"/>
      <c r="Z128" s="13"/>
      <c r="AA128" s="13"/>
      <c r="AB128" s="13"/>
      <c r="AC128" s="13"/>
      <c r="AD128" s="13"/>
      <c r="AE128" s="13"/>
      <c r="AT128" s="264" t="s">
        <v>174</v>
      </c>
      <c r="AU128" s="264" t="s">
        <v>21</v>
      </c>
      <c r="AV128" s="13" t="s">
        <v>21</v>
      </c>
      <c r="AW128" s="13" t="s">
        <v>38</v>
      </c>
      <c r="AX128" s="13" t="s">
        <v>81</v>
      </c>
      <c r="AY128" s="264" t="s">
        <v>159</v>
      </c>
    </row>
    <row r="129" s="2" customFormat="1" ht="21.75" customHeight="1">
      <c r="A129" s="38"/>
      <c r="B129" s="39"/>
      <c r="C129" s="236" t="s">
        <v>165</v>
      </c>
      <c r="D129" s="236" t="s">
        <v>161</v>
      </c>
      <c r="E129" s="237" t="s">
        <v>633</v>
      </c>
      <c r="F129" s="238" t="s">
        <v>634</v>
      </c>
      <c r="G129" s="239" t="s">
        <v>164</v>
      </c>
      <c r="H129" s="240">
        <v>46.799999999999997</v>
      </c>
      <c r="I129" s="241"/>
      <c r="J129" s="242">
        <f>ROUND(I129*H129,2)</f>
        <v>0</v>
      </c>
      <c r="K129" s="243"/>
      <c r="L129" s="44"/>
      <c r="M129" s="244" t="s">
        <v>1</v>
      </c>
      <c r="N129" s="245" t="s">
        <v>46</v>
      </c>
      <c r="O129" s="91"/>
      <c r="P129" s="246">
        <f>O129*H129</f>
        <v>0</v>
      </c>
      <c r="Q129" s="246">
        <v>0</v>
      </c>
      <c r="R129" s="246">
        <f>Q129*H129</f>
        <v>0</v>
      </c>
      <c r="S129" s="246">
        <v>0</v>
      </c>
      <c r="T129" s="247">
        <f>S129*H129</f>
        <v>0</v>
      </c>
      <c r="U129" s="38"/>
      <c r="V129" s="38"/>
      <c r="W129" s="38"/>
      <c r="X129" s="38"/>
      <c r="Y129" s="38"/>
      <c r="Z129" s="38"/>
      <c r="AA129" s="38"/>
      <c r="AB129" s="38"/>
      <c r="AC129" s="38"/>
      <c r="AD129" s="38"/>
      <c r="AE129" s="38"/>
      <c r="AR129" s="248" t="s">
        <v>165</v>
      </c>
      <c r="AT129" s="248" t="s">
        <v>161</v>
      </c>
      <c r="AU129" s="248" t="s">
        <v>21</v>
      </c>
      <c r="AY129" s="16" t="s">
        <v>159</v>
      </c>
      <c r="BE129" s="249">
        <f>IF(N129="základní",J129,0)</f>
        <v>0</v>
      </c>
      <c r="BF129" s="249">
        <f>IF(N129="snížená",J129,0)</f>
        <v>0</v>
      </c>
      <c r="BG129" s="249">
        <f>IF(N129="zákl. přenesená",J129,0)</f>
        <v>0</v>
      </c>
      <c r="BH129" s="249">
        <f>IF(N129="sníž. přenesená",J129,0)</f>
        <v>0</v>
      </c>
      <c r="BI129" s="249">
        <f>IF(N129="nulová",J129,0)</f>
        <v>0</v>
      </c>
      <c r="BJ129" s="16" t="s">
        <v>89</v>
      </c>
      <c r="BK129" s="249">
        <f>ROUND(I129*H129,2)</f>
        <v>0</v>
      </c>
      <c r="BL129" s="16" t="s">
        <v>165</v>
      </c>
      <c r="BM129" s="248" t="s">
        <v>635</v>
      </c>
    </row>
    <row r="130" s="2" customFormat="1" ht="21.75" customHeight="1">
      <c r="A130" s="38"/>
      <c r="B130" s="39"/>
      <c r="C130" s="236" t="s">
        <v>186</v>
      </c>
      <c r="D130" s="236" t="s">
        <v>161</v>
      </c>
      <c r="E130" s="237" t="s">
        <v>264</v>
      </c>
      <c r="F130" s="238" t="s">
        <v>265</v>
      </c>
      <c r="G130" s="239" t="s">
        <v>206</v>
      </c>
      <c r="H130" s="240">
        <v>14.039999999999999</v>
      </c>
      <c r="I130" s="241"/>
      <c r="J130" s="242">
        <f>ROUND(I130*H130,2)</f>
        <v>0</v>
      </c>
      <c r="K130" s="243"/>
      <c r="L130" s="44"/>
      <c r="M130" s="244" t="s">
        <v>1</v>
      </c>
      <c r="N130" s="245" t="s">
        <v>46</v>
      </c>
      <c r="O130" s="91"/>
      <c r="P130" s="246">
        <f>O130*H130</f>
        <v>0</v>
      </c>
      <c r="Q130" s="246">
        <v>0</v>
      </c>
      <c r="R130" s="246">
        <f>Q130*H130</f>
        <v>0</v>
      </c>
      <c r="S130" s="246">
        <v>0</v>
      </c>
      <c r="T130" s="247">
        <f>S130*H130</f>
        <v>0</v>
      </c>
      <c r="U130" s="38"/>
      <c r="V130" s="38"/>
      <c r="W130" s="38"/>
      <c r="X130" s="38"/>
      <c r="Y130" s="38"/>
      <c r="Z130" s="38"/>
      <c r="AA130" s="38"/>
      <c r="AB130" s="38"/>
      <c r="AC130" s="38"/>
      <c r="AD130" s="38"/>
      <c r="AE130" s="38"/>
      <c r="AR130" s="248" t="s">
        <v>165</v>
      </c>
      <c r="AT130" s="248" t="s">
        <v>161</v>
      </c>
      <c r="AU130" s="248" t="s">
        <v>21</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636</v>
      </c>
    </row>
    <row r="131" s="2" customFormat="1" ht="21.75" customHeight="1">
      <c r="A131" s="38"/>
      <c r="B131" s="39"/>
      <c r="C131" s="236" t="s">
        <v>191</v>
      </c>
      <c r="D131" s="236" t="s">
        <v>161</v>
      </c>
      <c r="E131" s="237" t="s">
        <v>268</v>
      </c>
      <c r="F131" s="238" t="s">
        <v>269</v>
      </c>
      <c r="G131" s="239" t="s">
        <v>206</v>
      </c>
      <c r="H131" s="240">
        <v>14.039999999999999</v>
      </c>
      <c r="I131" s="241"/>
      <c r="J131" s="242">
        <f>ROUND(I131*H131,2)</f>
        <v>0</v>
      </c>
      <c r="K131" s="243"/>
      <c r="L131" s="44"/>
      <c r="M131" s="244" t="s">
        <v>1</v>
      </c>
      <c r="N131" s="245" t="s">
        <v>46</v>
      </c>
      <c r="O131" s="91"/>
      <c r="P131" s="246">
        <f>O131*H131</f>
        <v>0</v>
      </c>
      <c r="Q131" s="246">
        <v>0</v>
      </c>
      <c r="R131" s="246">
        <f>Q131*H131</f>
        <v>0</v>
      </c>
      <c r="S131" s="246">
        <v>0</v>
      </c>
      <c r="T131" s="247">
        <f>S131*H131</f>
        <v>0</v>
      </c>
      <c r="U131" s="38"/>
      <c r="V131" s="38"/>
      <c r="W131" s="38"/>
      <c r="X131" s="38"/>
      <c r="Y131" s="38"/>
      <c r="Z131" s="38"/>
      <c r="AA131" s="38"/>
      <c r="AB131" s="38"/>
      <c r="AC131" s="38"/>
      <c r="AD131" s="38"/>
      <c r="AE131" s="38"/>
      <c r="AR131" s="248" t="s">
        <v>165</v>
      </c>
      <c r="AT131" s="248" t="s">
        <v>161</v>
      </c>
      <c r="AU131" s="248" t="s">
        <v>21</v>
      </c>
      <c r="AY131" s="16" t="s">
        <v>159</v>
      </c>
      <c r="BE131" s="249">
        <f>IF(N131="základní",J131,0)</f>
        <v>0</v>
      </c>
      <c r="BF131" s="249">
        <f>IF(N131="snížená",J131,0)</f>
        <v>0</v>
      </c>
      <c r="BG131" s="249">
        <f>IF(N131="zákl. přenesená",J131,0)</f>
        <v>0</v>
      </c>
      <c r="BH131" s="249">
        <f>IF(N131="sníž. přenesená",J131,0)</f>
        <v>0</v>
      </c>
      <c r="BI131" s="249">
        <f>IF(N131="nulová",J131,0)</f>
        <v>0</v>
      </c>
      <c r="BJ131" s="16" t="s">
        <v>89</v>
      </c>
      <c r="BK131" s="249">
        <f>ROUND(I131*H131,2)</f>
        <v>0</v>
      </c>
      <c r="BL131" s="16" t="s">
        <v>165</v>
      </c>
      <c r="BM131" s="248" t="s">
        <v>637</v>
      </c>
    </row>
    <row r="132" s="2" customFormat="1" ht="21.75" customHeight="1">
      <c r="A132" s="38"/>
      <c r="B132" s="39"/>
      <c r="C132" s="236" t="s">
        <v>198</v>
      </c>
      <c r="D132" s="236" t="s">
        <v>161</v>
      </c>
      <c r="E132" s="237" t="s">
        <v>273</v>
      </c>
      <c r="F132" s="238" t="s">
        <v>274</v>
      </c>
      <c r="G132" s="239" t="s">
        <v>206</v>
      </c>
      <c r="H132" s="240">
        <v>280.80000000000001</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21</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638</v>
      </c>
    </row>
    <row r="133" s="13" customFormat="1">
      <c r="A133" s="13"/>
      <c r="B133" s="254"/>
      <c r="C133" s="255"/>
      <c r="D133" s="250" t="s">
        <v>174</v>
      </c>
      <c r="E133" s="256" t="s">
        <v>1</v>
      </c>
      <c r="F133" s="257" t="s">
        <v>639</v>
      </c>
      <c r="G133" s="255"/>
      <c r="H133" s="258">
        <v>280.80000000000001</v>
      </c>
      <c r="I133" s="259"/>
      <c r="J133" s="255"/>
      <c r="K133" s="255"/>
      <c r="L133" s="260"/>
      <c r="M133" s="261"/>
      <c r="N133" s="262"/>
      <c r="O133" s="262"/>
      <c r="P133" s="262"/>
      <c r="Q133" s="262"/>
      <c r="R133" s="262"/>
      <c r="S133" s="262"/>
      <c r="T133" s="263"/>
      <c r="U133" s="13"/>
      <c r="V133" s="13"/>
      <c r="W133" s="13"/>
      <c r="X133" s="13"/>
      <c r="Y133" s="13"/>
      <c r="Z133" s="13"/>
      <c r="AA133" s="13"/>
      <c r="AB133" s="13"/>
      <c r="AC133" s="13"/>
      <c r="AD133" s="13"/>
      <c r="AE133" s="13"/>
      <c r="AT133" s="264" t="s">
        <v>174</v>
      </c>
      <c r="AU133" s="264" t="s">
        <v>21</v>
      </c>
      <c r="AV133" s="13" t="s">
        <v>21</v>
      </c>
      <c r="AW133" s="13" t="s">
        <v>38</v>
      </c>
      <c r="AX133" s="13" t="s">
        <v>81</v>
      </c>
      <c r="AY133" s="264" t="s">
        <v>159</v>
      </c>
    </row>
    <row r="134" s="14" customFormat="1">
      <c r="A134" s="14"/>
      <c r="B134" s="265"/>
      <c r="C134" s="266"/>
      <c r="D134" s="250" t="s">
        <v>174</v>
      </c>
      <c r="E134" s="267" t="s">
        <v>1</v>
      </c>
      <c r="F134" s="268" t="s">
        <v>197</v>
      </c>
      <c r="G134" s="266"/>
      <c r="H134" s="269">
        <v>280.80000000000001</v>
      </c>
      <c r="I134" s="270"/>
      <c r="J134" s="266"/>
      <c r="K134" s="266"/>
      <c r="L134" s="271"/>
      <c r="M134" s="272"/>
      <c r="N134" s="273"/>
      <c r="O134" s="273"/>
      <c r="P134" s="273"/>
      <c r="Q134" s="273"/>
      <c r="R134" s="273"/>
      <c r="S134" s="273"/>
      <c r="T134" s="274"/>
      <c r="U134" s="14"/>
      <c r="V134" s="14"/>
      <c r="W134" s="14"/>
      <c r="X134" s="14"/>
      <c r="Y134" s="14"/>
      <c r="Z134" s="14"/>
      <c r="AA134" s="14"/>
      <c r="AB134" s="14"/>
      <c r="AC134" s="14"/>
      <c r="AD134" s="14"/>
      <c r="AE134" s="14"/>
      <c r="AT134" s="275" t="s">
        <v>174</v>
      </c>
      <c r="AU134" s="275" t="s">
        <v>21</v>
      </c>
      <c r="AV134" s="14" t="s">
        <v>165</v>
      </c>
      <c r="AW134" s="14" t="s">
        <v>38</v>
      </c>
      <c r="AX134" s="14" t="s">
        <v>89</v>
      </c>
      <c r="AY134" s="275" t="s">
        <v>159</v>
      </c>
    </row>
    <row r="135" s="2" customFormat="1" ht="16.5" customHeight="1">
      <c r="A135" s="38"/>
      <c r="B135" s="39"/>
      <c r="C135" s="236" t="s">
        <v>203</v>
      </c>
      <c r="D135" s="236" t="s">
        <v>161</v>
      </c>
      <c r="E135" s="237" t="s">
        <v>640</v>
      </c>
      <c r="F135" s="238" t="s">
        <v>641</v>
      </c>
      <c r="G135" s="239" t="s">
        <v>206</v>
      </c>
      <c r="H135" s="240">
        <v>14.039999999999999</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642</v>
      </c>
    </row>
    <row r="136" s="2" customFormat="1" ht="21.75" customHeight="1">
      <c r="A136" s="38"/>
      <c r="B136" s="39"/>
      <c r="C136" s="236" t="s">
        <v>209</v>
      </c>
      <c r="D136" s="236" t="s">
        <v>161</v>
      </c>
      <c r="E136" s="237" t="s">
        <v>643</v>
      </c>
      <c r="F136" s="238" t="s">
        <v>644</v>
      </c>
      <c r="G136" s="239" t="s">
        <v>171</v>
      </c>
      <c r="H136" s="240">
        <v>28.079999999999998</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21</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645</v>
      </c>
    </row>
    <row r="137" s="13" customFormat="1">
      <c r="A137" s="13"/>
      <c r="B137" s="254"/>
      <c r="C137" s="255"/>
      <c r="D137" s="250" t="s">
        <v>174</v>
      </c>
      <c r="E137" s="255"/>
      <c r="F137" s="257" t="s">
        <v>646</v>
      </c>
      <c r="G137" s="255"/>
      <c r="H137" s="258">
        <v>28.079999999999998</v>
      </c>
      <c r="I137" s="259"/>
      <c r="J137" s="255"/>
      <c r="K137" s="255"/>
      <c r="L137" s="260"/>
      <c r="M137" s="261"/>
      <c r="N137" s="262"/>
      <c r="O137" s="262"/>
      <c r="P137" s="262"/>
      <c r="Q137" s="262"/>
      <c r="R137" s="262"/>
      <c r="S137" s="262"/>
      <c r="T137" s="263"/>
      <c r="U137" s="13"/>
      <c r="V137" s="13"/>
      <c r="W137" s="13"/>
      <c r="X137" s="13"/>
      <c r="Y137" s="13"/>
      <c r="Z137" s="13"/>
      <c r="AA137" s="13"/>
      <c r="AB137" s="13"/>
      <c r="AC137" s="13"/>
      <c r="AD137" s="13"/>
      <c r="AE137" s="13"/>
      <c r="AT137" s="264" t="s">
        <v>174</v>
      </c>
      <c r="AU137" s="264" t="s">
        <v>21</v>
      </c>
      <c r="AV137" s="13" t="s">
        <v>21</v>
      </c>
      <c r="AW137" s="13" t="s">
        <v>4</v>
      </c>
      <c r="AX137" s="13" t="s">
        <v>89</v>
      </c>
      <c r="AY137" s="264" t="s">
        <v>159</v>
      </c>
    </row>
    <row r="138" s="2" customFormat="1" ht="21.75" customHeight="1">
      <c r="A138" s="38"/>
      <c r="B138" s="39"/>
      <c r="C138" s="236" t="s">
        <v>175</v>
      </c>
      <c r="D138" s="236" t="s">
        <v>161</v>
      </c>
      <c r="E138" s="237" t="s">
        <v>278</v>
      </c>
      <c r="F138" s="238" t="s">
        <v>279</v>
      </c>
      <c r="G138" s="239" t="s">
        <v>206</v>
      </c>
      <c r="H138" s="240">
        <v>9.3599999999999994</v>
      </c>
      <c r="I138" s="241"/>
      <c r="J138" s="242">
        <f>ROUND(I138*H138,2)</f>
        <v>0</v>
      </c>
      <c r="K138" s="243"/>
      <c r="L138" s="44"/>
      <c r="M138" s="244" t="s">
        <v>1</v>
      </c>
      <c r="N138" s="245" t="s">
        <v>46</v>
      </c>
      <c r="O138" s="91"/>
      <c r="P138" s="246">
        <f>O138*H138</f>
        <v>0</v>
      </c>
      <c r="Q138" s="246">
        <v>0</v>
      </c>
      <c r="R138" s="246">
        <f>Q138*H138</f>
        <v>0</v>
      </c>
      <c r="S138" s="246">
        <v>0</v>
      </c>
      <c r="T138" s="247">
        <f>S138*H138</f>
        <v>0</v>
      </c>
      <c r="U138" s="38"/>
      <c r="V138" s="38"/>
      <c r="W138" s="38"/>
      <c r="X138" s="38"/>
      <c r="Y138" s="38"/>
      <c r="Z138" s="38"/>
      <c r="AA138" s="38"/>
      <c r="AB138" s="38"/>
      <c r="AC138" s="38"/>
      <c r="AD138" s="38"/>
      <c r="AE138" s="38"/>
      <c r="AR138" s="248" t="s">
        <v>165</v>
      </c>
      <c r="AT138" s="248" t="s">
        <v>161</v>
      </c>
      <c r="AU138" s="248" t="s">
        <v>21</v>
      </c>
      <c r="AY138" s="16" t="s">
        <v>159</v>
      </c>
      <c r="BE138" s="249">
        <f>IF(N138="základní",J138,0)</f>
        <v>0</v>
      </c>
      <c r="BF138" s="249">
        <f>IF(N138="snížená",J138,0)</f>
        <v>0</v>
      </c>
      <c r="BG138" s="249">
        <f>IF(N138="zákl. přenesená",J138,0)</f>
        <v>0</v>
      </c>
      <c r="BH138" s="249">
        <f>IF(N138="sníž. přenesená",J138,0)</f>
        <v>0</v>
      </c>
      <c r="BI138" s="249">
        <f>IF(N138="nulová",J138,0)</f>
        <v>0</v>
      </c>
      <c r="BJ138" s="16" t="s">
        <v>89</v>
      </c>
      <c r="BK138" s="249">
        <f>ROUND(I138*H138,2)</f>
        <v>0</v>
      </c>
      <c r="BL138" s="16" t="s">
        <v>165</v>
      </c>
      <c r="BM138" s="248" t="s">
        <v>647</v>
      </c>
    </row>
    <row r="139" s="13" customFormat="1">
      <c r="A139" s="13"/>
      <c r="B139" s="254"/>
      <c r="C139" s="255"/>
      <c r="D139" s="250" t="s">
        <v>174</v>
      </c>
      <c r="E139" s="256" t="s">
        <v>1</v>
      </c>
      <c r="F139" s="257" t="s">
        <v>648</v>
      </c>
      <c r="G139" s="255"/>
      <c r="H139" s="258">
        <v>9.3599999999999994</v>
      </c>
      <c r="I139" s="259"/>
      <c r="J139" s="255"/>
      <c r="K139" s="255"/>
      <c r="L139" s="260"/>
      <c r="M139" s="261"/>
      <c r="N139" s="262"/>
      <c r="O139" s="262"/>
      <c r="P139" s="262"/>
      <c r="Q139" s="262"/>
      <c r="R139" s="262"/>
      <c r="S139" s="262"/>
      <c r="T139" s="263"/>
      <c r="U139" s="13"/>
      <c r="V139" s="13"/>
      <c r="W139" s="13"/>
      <c r="X139" s="13"/>
      <c r="Y139" s="13"/>
      <c r="Z139" s="13"/>
      <c r="AA139" s="13"/>
      <c r="AB139" s="13"/>
      <c r="AC139" s="13"/>
      <c r="AD139" s="13"/>
      <c r="AE139" s="13"/>
      <c r="AT139" s="264" t="s">
        <v>174</v>
      </c>
      <c r="AU139" s="264" t="s">
        <v>21</v>
      </c>
      <c r="AV139" s="13" t="s">
        <v>21</v>
      </c>
      <c r="AW139" s="13" t="s">
        <v>38</v>
      </c>
      <c r="AX139" s="13" t="s">
        <v>81</v>
      </c>
      <c r="AY139" s="264" t="s">
        <v>159</v>
      </c>
    </row>
    <row r="140" s="2" customFormat="1" ht="16.5" customHeight="1">
      <c r="A140" s="38"/>
      <c r="B140" s="39"/>
      <c r="C140" s="276" t="s">
        <v>222</v>
      </c>
      <c r="D140" s="276" t="s">
        <v>289</v>
      </c>
      <c r="E140" s="277" t="s">
        <v>290</v>
      </c>
      <c r="F140" s="278" t="s">
        <v>291</v>
      </c>
      <c r="G140" s="279" t="s">
        <v>171</v>
      </c>
      <c r="H140" s="280">
        <v>18.719999999999999</v>
      </c>
      <c r="I140" s="281"/>
      <c r="J140" s="282">
        <f>ROUND(I140*H140,2)</f>
        <v>0</v>
      </c>
      <c r="K140" s="283"/>
      <c r="L140" s="284"/>
      <c r="M140" s="285" t="s">
        <v>1</v>
      </c>
      <c r="N140" s="286" t="s">
        <v>46</v>
      </c>
      <c r="O140" s="91"/>
      <c r="P140" s="246">
        <f>O140*H140</f>
        <v>0</v>
      </c>
      <c r="Q140" s="246">
        <v>1</v>
      </c>
      <c r="R140" s="246">
        <f>Q140*H140</f>
        <v>18.719999999999999</v>
      </c>
      <c r="S140" s="246">
        <v>0</v>
      </c>
      <c r="T140" s="247">
        <f>S140*H140</f>
        <v>0</v>
      </c>
      <c r="U140" s="38"/>
      <c r="V140" s="38"/>
      <c r="W140" s="38"/>
      <c r="X140" s="38"/>
      <c r="Y140" s="38"/>
      <c r="Z140" s="38"/>
      <c r="AA140" s="38"/>
      <c r="AB140" s="38"/>
      <c r="AC140" s="38"/>
      <c r="AD140" s="38"/>
      <c r="AE140" s="38"/>
      <c r="AR140" s="248" t="s">
        <v>203</v>
      </c>
      <c r="AT140" s="248" t="s">
        <v>289</v>
      </c>
      <c r="AU140" s="248" t="s">
        <v>21</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165</v>
      </c>
      <c r="BM140" s="248" t="s">
        <v>649</v>
      </c>
    </row>
    <row r="141" s="13" customFormat="1">
      <c r="A141" s="13"/>
      <c r="B141" s="254"/>
      <c r="C141" s="255"/>
      <c r="D141" s="250" t="s">
        <v>174</v>
      </c>
      <c r="E141" s="255"/>
      <c r="F141" s="257" t="s">
        <v>650</v>
      </c>
      <c r="G141" s="255"/>
      <c r="H141" s="258">
        <v>18.719999999999999</v>
      </c>
      <c r="I141" s="259"/>
      <c r="J141" s="255"/>
      <c r="K141" s="255"/>
      <c r="L141" s="260"/>
      <c r="M141" s="261"/>
      <c r="N141" s="262"/>
      <c r="O141" s="262"/>
      <c r="P141" s="262"/>
      <c r="Q141" s="262"/>
      <c r="R141" s="262"/>
      <c r="S141" s="262"/>
      <c r="T141" s="263"/>
      <c r="U141" s="13"/>
      <c r="V141" s="13"/>
      <c r="W141" s="13"/>
      <c r="X141" s="13"/>
      <c r="Y141" s="13"/>
      <c r="Z141" s="13"/>
      <c r="AA141" s="13"/>
      <c r="AB141" s="13"/>
      <c r="AC141" s="13"/>
      <c r="AD141" s="13"/>
      <c r="AE141" s="13"/>
      <c r="AT141" s="264" t="s">
        <v>174</v>
      </c>
      <c r="AU141" s="264" t="s">
        <v>21</v>
      </c>
      <c r="AV141" s="13" t="s">
        <v>21</v>
      </c>
      <c r="AW141" s="13" t="s">
        <v>4</v>
      </c>
      <c r="AX141" s="13" t="s">
        <v>89</v>
      </c>
      <c r="AY141" s="264" t="s">
        <v>159</v>
      </c>
    </row>
    <row r="142" s="2" customFormat="1" ht="21.75" customHeight="1">
      <c r="A142" s="38"/>
      <c r="B142" s="39"/>
      <c r="C142" s="236" t="s">
        <v>227</v>
      </c>
      <c r="D142" s="236" t="s">
        <v>161</v>
      </c>
      <c r="E142" s="237" t="s">
        <v>651</v>
      </c>
      <c r="F142" s="238" t="s">
        <v>652</v>
      </c>
      <c r="G142" s="239" t="s">
        <v>206</v>
      </c>
      <c r="H142" s="240">
        <v>3.7440000000000002</v>
      </c>
      <c r="I142" s="241"/>
      <c r="J142" s="242">
        <f>ROUND(I142*H142,2)</f>
        <v>0</v>
      </c>
      <c r="K142" s="243"/>
      <c r="L142" s="44"/>
      <c r="M142" s="244" t="s">
        <v>1</v>
      </c>
      <c r="N142" s="245" t="s">
        <v>46</v>
      </c>
      <c r="O142" s="91"/>
      <c r="P142" s="246">
        <f>O142*H142</f>
        <v>0</v>
      </c>
      <c r="Q142" s="246">
        <v>0</v>
      </c>
      <c r="R142" s="246">
        <f>Q142*H142</f>
        <v>0</v>
      </c>
      <c r="S142" s="246">
        <v>0</v>
      </c>
      <c r="T142" s="247">
        <f>S142*H142</f>
        <v>0</v>
      </c>
      <c r="U142" s="38"/>
      <c r="V142" s="38"/>
      <c r="W142" s="38"/>
      <c r="X142" s="38"/>
      <c r="Y142" s="38"/>
      <c r="Z142" s="38"/>
      <c r="AA142" s="38"/>
      <c r="AB142" s="38"/>
      <c r="AC142" s="38"/>
      <c r="AD142" s="38"/>
      <c r="AE142" s="38"/>
      <c r="AR142" s="248" t="s">
        <v>165</v>
      </c>
      <c r="AT142" s="248" t="s">
        <v>161</v>
      </c>
      <c r="AU142" s="248" t="s">
        <v>21</v>
      </c>
      <c r="AY142" s="16" t="s">
        <v>159</v>
      </c>
      <c r="BE142" s="249">
        <f>IF(N142="základní",J142,0)</f>
        <v>0</v>
      </c>
      <c r="BF142" s="249">
        <f>IF(N142="snížená",J142,0)</f>
        <v>0</v>
      </c>
      <c r="BG142" s="249">
        <f>IF(N142="zákl. přenesená",J142,0)</f>
        <v>0</v>
      </c>
      <c r="BH142" s="249">
        <f>IF(N142="sníž. přenesená",J142,0)</f>
        <v>0</v>
      </c>
      <c r="BI142" s="249">
        <f>IF(N142="nulová",J142,0)</f>
        <v>0</v>
      </c>
      <c r="BJ142" s="16" t="s">
        <v>89</v>
      </c>
      <c r="BK142" s="249">
        <f>ROUND(I142*H142,2)</f>
        <v>0</v>
      </c>
      <c r="BL142" s="16" t="s">
        <v>165</v>
      </c>
      <c r="BM142" s="248" t="s">
        <v>653</v>
      </c>
    </row>
    <row r="143" s="13" customFormat="1">
      <c r="A143" s="13"/>
      <c r="B143" s="254"/>
      <c r="C143" s="255"/>
      <c r="D143" s="250" t="s">
        <v>174</v>
      </c>
      <c r="E143" s="256" t="s">
        <v>1</v>
      </c>
      <c r="F143" s="257" t="s">
        <v>654</v>
      </c>
      <c r="G143" s="255"/>
      <c r="H143" s="258">
        <v>3.7440000000000002</v>
      </c>
      <c r="I143" s="259"/>
      <c r="J143" s="255"/>
      <c r="K143" s="255"/>
      <c r="L143" s="260"/>
      <c r="M143" s="261"/>
      <c r="N143" s="262"/>
      <c r="O143" s="262"/>
      <c r="P143" s="262"/>
      <c r="Q143" s="262"/>
      <c r="R143" s="262"/>
      <c r="S143" s="262"/>
      <c r="T143" s="263"/>
      <c r="U143" s="13"/>
      <c r="V143" s="13"/>
      <c r="W143" s="13"/>
      <c r="X143" s="13"/>
      <c r="Y143" s="13"/>
      <c r="Z143" s="13"/>
      <c r="AA143" s="13"/>
      <c r="AB143" s="13"/>
      <c r="AC143" s="13"/>
      <c r="AD143" s="13"/>
      <c r="AE143" s="13"/>
      <c r="AT143" s="264" t="s">
        <v>174</v>
      </c>
      <c r="AU143" s="264" t="s">
        <v>21</v>
      </c>
      <c r="AV143" s="13" t="s">
        <v>21</v>
      </c>
      <c r="AW143" s="13" t="s">
        <v>38</v>
      </c>
      <c r="AX143" s="13" t="s">
        <v>81</v>
      </c>
      <c r="AY143" s="264" t="s">
        <v>159</v>
      </c>
    </row>
    <row r="144" s="2" customFormat="1" ht="16.5" customHeight="1">
      <c r="A144" s="38"/>
      <c r="B144" s="39"/>
      <c r="C144" s="276" t="s">
        <v>233</v>
      </c>
      <c r="D144" s="276" t="s">
        <v>289</v>
      </c>
      <c r="E144" s="277" t="s">
        <v>290</v>
      </c>
      <c r="F144" s="278" t="s">
        <v>291</v>
      </c>
      <c r="G144" s="279" t="s">
        <v>171</v>
      </c>
      <c r="H144" s="280">
        <v>7.4880000000000004</v>
      </c>
      <c r="I144" s="281"/>
      <c r="J144" s="282">
        <f>ROUND(I144*H144,2)</f>
        <v>0</v>
      </c>
      <c r="K144" s="283"/>
      <c r="L144" s="284"/>
      <c r="M144" s="285" t="s">
        <v>1</v>
      </c>
      <c r="N144" s="286" t="s">
        <v>46</v>
      </c>
      <c r="O144" s="91"/>
      <c r="P144" s="246">
        <f>O144*H144</f>
        <v>0</v>
      </c>
      <c r="Q144" s="246">
        <v>1</v>
      </c>
      <c r="R144" s="246">
        <f>Q144*H144</f>
        <v>7.4880000000000004</v>
      </c>
      <c r="S144" s="246">
        <v>0</v>
      </c>
      <c r="T144" s="247">
        <f>S144*H144</f>
        <v>0</v>
      </c>
      <c r="U144" s="38"/>
      <c r="V144" s="38"/>
      <c r="W144" s="38"/>
      <c r="X144" s="38"/>
      <c r="Y144" s="38"/>
      <c r="Z144" s="38"/>
      <c r="AA144" s="38"/>
      <c r="AB144" s="38"/>
      <c r="AC144" s="38"/>
      <c r="AD144" s="38"/>
      <c r="AE144" s="38"/>
      <c r="AR144" s="248" t="s">
        <v>203</v>
      </c>
      <c r="AT144" s="248" t="s">
        <v>289</v>
      </c>
      <c r="AU144" s="248" t="s">
        <v>21</v>
      </c>
      <c r="AY144" s="16" t="s">
        <v>159</v>
      </c>
      <c r="BE144" s="249">
        <f>IF(N144="základní",J144,0)</f>
        <v>0</v>
      </c>
      <c r="BF144" s="249">
        <f>IF(N144="snížená",J144,0)</f>
        <v>0</v>
      </c>
      <c r="BG144" s="249">
        <f>IF(N144="zákl. přenesená",J144,0)</f>
        <v>0</v>
      </c>
      <c r="BH144" s="249">
        <f>IF(N144="sníž. přenesená",J144,0)</f>
        <v>0</v>
      </c>
      <c r="BI144" s="249">
        <f>IF(N144="nulová",J144,0)</f>
        <v>0</v>
      </c>
      <c r="BJ144" s="16" t="s">
        <v>89</v>
      </c>
      <c r="BK144" s="249">
        <f>ROUND(I144*H144,2)</f>
        <v>0</v>
      </c>
      <c r="BL144" s="16" t="s">
        <v>165</v>
      </c>
      <c r="BM144" s="248" t="s">
        <v>655</v>
      </c>
    </row>
    <row r="145" s="13" customFormat="1">
      <c r="A145" s="13"/>
      <c r="B145" s="254"/>
      <c r="C145" s="255"/>
      <c r="D145" s="250" t="s">
        <v>174</v>
      </c>
      <c r="E145" s="255"/>
      <c r="F145" s="257" t="s">
        <v>656</v>
      </c>
      <c r="G145" s="255"/>
      <c r="H145" s="258">
        <v>7.4880000000000004</v>
      </c>
      <c r="I145" s="259"/>
      <c r="J145" s="255"/>
      <c r="K145" s="255"/>
      <c r="L145" s="260"/>
      <c r="M145" s="261"/>
      <c r="N145" s="262"/>
      <c r="O145" s="262"/>
      <c r="P145" s="262"/>
      <c r="Q145" s="262"/>
      <c r="R145" s="262"/>
      <c r="S145" s="262"/>
      <c r="T145" s="263"/>
      <c r="U145" s="13"/>
      <c r="V145" s="13"/>
      <c r="W145" s="13"/>
      <c r="X145" s="13"/>
      <c r="Y145" s="13"/>
      <c r="Z145" s="13"/>
      <c r="AA145" s="13"/>
      <c r="AB145" s="13"/>
      <c r="AC145" s="13"/>
      <c r="AD145" s="13"/>
      <c r="AE145" s="13"/>
      <c r="AT145" s="264" t="s">
        <v>174</v>
      </c>
      <c r="AU145" s="264" t="s">
        <v>21</v>
      </c>
      <c r="AV145" s="13" t="s">
        <v>21</v>
      </c>
      <c r="AW145" s="13" t="s">
        <v>4</v>
      </c>
      <c r="AX145" s="13" t="s">
        <v>89</v>
      </c>
      <c r="AY145" s="264" t="s">
        <v>159</v>
      </c>
    </row>
    <row r="146" s="2" customFormat="1" ht="16.5" customHeight="1">
      <c r="A146" s="38"/>
      <c r="B146" s="39"/>
      <c r="C146" s="236" t="s">
        <v>240</v>
      </c>
      <c r="D146" s="236" t="s">
        <v>161</v>
      </c>
      <c r="E146" s="237" t="s">
        <v>657</v>
      </c>
      <c r="F146" s="238" t="s">
        <v>658</v>
      </c>
      <c r="G146" s="239" t="s">
        <v>230</v>
      </c>
      <c r="H146" s="240">
        <v>17</v>
      </c>
      <c r="I146" s="241"/>
      <c r="J146" s="242">
        <f>ROUND(I146*H146,2)</f>
        <v>0</v>
      </c>
      <c r="K146" s="243"/>
      <c r="L146" s="44"/>
      <c r="M146" s="244" t="s">
        <v>1</v>
      </c>
      <c r="N146" s="245" t="s">
        <v>46</v>
      </c>
      <c r="O146" s="91"/>
      <c r="P146" s="246">
        <f>O146*H146</f>
        <v>0</v>
      </c>
      <c r="Q146" s="246">
        <v>0</v>
      </c>
      <c r="R146" s="246">
        <f>Q146*H146</f>
        <v>0</v>
      </c>
      <c r="S146" s="246">
        <v>0.0054999999999999997</v>
      </c>
      <c r="T146" s="247">
        <f>S146*H146</f>
        <v>0.0935</v>
      </c>
      <c r="U146" s="38"/>
      <c r="V146" s="38"/>
      <c r="W146" s="38"/>
      <c r="X146" s="38"/>
      <c r="Y146" s="38"/>
      <c r="Z146" s="38"/>
      <c r="AA146" s="38"/>
      <c r="AB146" s="38"/>
      <c r="AC146" s="38"/>
      <c r="AD146" s="38"/>
      <c r="AE146" s="38"/>
      <c r="AR146" s="248" t="s">
        <v>165</v>
      </c>
      <c r="AT146" s="248" t="s">
        <v>161</v>
      </c>
      <c r="AU146" s="248" t="s">
        <v>21</v>
      </c>
      <c r="AY146" s="16" t="s">
        <v>159</v>
      </c>
      <c r="BE146" s="249">
        <f>IF(N146="základní",J146,0)</f>
        <v>0</v>
      </c>
      <c r="BF146" s="249">
        <f>IF(N146="snížená",J146,0)</f>
        <v>0</v>
      </c>
      <c r="BG146" s="249">
        <f>IF(N146="zákl. přenesená",J146,0)</f>
        <v>0</v>
      </c>
      <c r="BH146" s="249">
        <f>IF(N146="sníž. přenesená",J146,0)</f>
        <v>0</v>
      </c>
      <c r="BI146" s="249">
        <f>IF(N146="nulová",J146,0)</f>
        <v>0</v>
      </c>
      <c r="BJ146" s="16" t="s">
        <v>89</v>
      </c>
      <c r="BK146" s="249">
        <f>ROUND(I146*H146,2)</f>
        <v>0</v>
      </c>
      <c r="BL146" s="16" t="s">
        <v>165</v>
      </c>
      <c r="BM146" s="248" t="s">
        <v>659</v>
      </c>
    </row>
    <row r="147" s="2" customFormat="1">
      <c r="A147" s="38"/>
      <c r="B147" s="39"/>
      <c r="C147" s="40"/>
      <c r="D147" s="250" t="s">
        <v>167</v>
      </c>
      <c r="E147" s="40"/>
      <c r="F147" s="251" t="s">
        <v>660</v>
      </c>
      <c r="G147" s="40"/>
      <c r="H147" s="40"/>
      <c r="I147" s="144"/>
      <c r="J147" s="40"/>
      <c r="K147" s="40"/>
      <c r="L147" s="44"/>
      <c r="M147" s="252"/>
      <c r="N147" s="253"/>
      <c r="O147" s="91"/>
      <c r="P147" s="91"/>
      <c r="Q147" s="91"/>
      <c r="R147" s="91"/>
      <c r="S147" s="91"/>
      <c r="T147" s="92"/>
      <c r="U147" s="38"/>
      <c r="V147" s="38"/>
      <c r="W147" s="38"/>
      <c r="X147" s="38"/>
      <c r="Y147" s="38"/>
      <c r="Z147" s="38"/>
      <c r="AA147" s="38"/>
      <c r="AB147" s="38"/>
      <c r="AC147" s="38"/>
      <c r="AD147" s="38"/>
      <c r="AE147" s="38"/>
      <c r="AT147" s="16" t="s">
        <v>167</v>
      </c>
      <c r="AU147" s="16" t="s">
        <v>21</v>
      </c>
    </row>
    <row r="148" s="12" customFormat="1" ht="22.8" customHeight="1">
      <c r="A148" s="12"/>
      <c r="B148" s="220"/>
      <c r="C148" s="221"/>
      <c r="D148" s="222" t="s">
        <v>80</v>
      </c>
      <c r="E148" s="234" t="s">
        <v>165</v>
      </c>
      <c r="F148" s="234" t="s">
        <v>365</v>
      </c>
      <c r="G148" s="221"/>
      <c r="H148" s="221"/>
      <c r="I148" s="224"/>
      <c r="J148" s="235">
        <f>BK148</f>
        <v>0</v>
      </c>
      <c r="K148" s="221"/>
      <c r="L148" s="226"/>
      <c r="M148" s="227"/>
      <c r="N148" s="228"/>
      <c r="O148" s="228"/>
      <c r="P148" s="229">
        <f>SUM(P149:P150)</f>
        <v>0</v>
      </c>
      <c r="Q148" s="228"/>
      <c r="R148" s="229">
        <f>SUM(R149:R150)</f>
        <v>1.7697607200000001</v>
      </c>
      <c r="S148" s="228"/>
      <c r="T148" s="230">
        <f>SUM(T149:T150)</f>
        <v>0</v>
      </c>
      <c r="U148" s="12"/>
      <c r="V148" s="12"/>
      <c r="W148" s="12"/>
      <c r="X148" s="12"/>
      <c r="Y148" s="12"/>
      <c r="Z148" s="12"/>
      <c r="AA148" s="12"/>
      <c r="AB148" s="12"/>
      <c r="AC148" s="12"/>
      <c r="AD148" s="12"/>
      <c r="AE148" s="12"/>
      <c r="AR148" s="231" t="s">
        <v>89</v>
      </c>
      <c r="AT148" s="232" t="s">
        <v>80</v>
      </c>
      <c r="AU148" s="232" t="s">
        <v>89</v>
      </c>
      <c r="AY148" s="231" t="s">
        <v>159</v>
      </c>
      <c r="BK148" s="233">
        <f>SUM(BK149:BK150)</f>
        <v>0</v>
      </c>
    </row>
    <row r="149" s="2" customFormat="1" ht="21.75" customHeight="1">
      <c r="A149" s="38"/>
      <c r="B149" s="39"/>
      <c r="C149" s="236" t="s">
        <v>8</v>
      </c>
      <c r="D149" s="236" t="s">
        <v>161</v>
      </c>
      <c r="E149" s="237" t="s">
        <v>661</v>
      </c>
      <c r="F149" s="238" t="s">
        <v>662</v>
      </c>
      <c r="G149" s="239" t="s">
        <v>206</v>
      </c>
      <c r="H149" s="240">
        <v>0.93600000000000005</v>
      </c>
      <c r="I149" s="241"/>
      <c r="J149" s="242">
        <f>ROUND(I149*H149,2)</f>
        <v>0</v>
      </c>
      <c r="K149" s="243"/>
      <c r="L149" s="44"/>
      <c r="M149" s="244" t="s">
        <v>1</v>
      </c>
      <c r="N149" s="245" t="s">
        <v>46</v>
      </c>
      <c r="O149" s="91"/>
      <c r="P149" s="246">
        <f>O149*H149</f>
        <v>0</v>
      </c>
      <c r="Q149" s="246">
        <v>1.8907700000000001</v>
      </c>
      <c r="R149" s="246">
        <f>Q149*H149</f>
        <v>1.7697607200000001</v>
      </c>
      <c r="S149" s="246">
        <v>0</v>
      </c>
      <c r="T149" s="247">
        <f>S149*H149</f>
        <v>0</v>
      </c>
      <c r="U149" s="38"/>
      <c r="V149" s="38"/>
      <c r="W149" s="38"/>
      <c r="X149" s="38"/>
      <c r="Y149" s="38"/>
      <c r="Z149" s="38"/>
      <c r="AA149" s="38"/>
      <c r="AB149" s="38"/>
      <c r="AC149" s="38"/>
      <c r="AD149" s="38"/>
      <c r="AE149" s="38"/>
      <c r="AR149" s="248" t="s">
        <v>165</v>
      </c>
      <c r="AT149" s="248" t="s">
        <v>161</v>
      </c>
      <c r="AU149" s="248" t="s">
        <v>21</v>
      </c>
      <c r="AY149" s="16" t="s">
        <v>159</v>
      </c>
      <c r="BE149" s="249">
        <f>IF(N149="základní",J149,0)</f>
        <v>0</v>
      </c>
      <c r="BF149" s="249">
        <f>IF(N149="snížená",J149,0)</f>
        <v>0</v>
      </c>
      <c r="BG149" s="249">
        <f>IF(N149="zákl. přenesená",J149,0)</f>
        <v>0</v>
      </c>
      <c r="BH149" s="249">
        <f>IF(N149="sníž. přenesená",J149,0)</f>
        <v>0</v>
      </c>
      <c r="BI149" s="249">
        <f>IF(N149="nulová",J149,0)</f>
        <v>0</v>
      </c>
      <c r="BJ149" s="16" t="s">
        <v>89</v>
      </c>
      <c r="BK149" s="249">
        <f>ROUND(I149*H149,2)</f>
        <v>0</v>
      </c>
      <c r="BL149" s="16" t="s">
        <v>165</v>
      </c>
      <c r="BM149" s="248" t="s">
        <v>663</v>
      </c>
    </row>
    <row r="150" s="13" customFormat="1">
      <c r="A150" s="13"/>
      <c r="B150" s="254"/>
      <c r="C150" s="255"/>
      <c r="D150" s="250" t="s">
        <v>174</v>
      </c>
      <c r="E150" s="256" t="s">
        <v>1</v>
      </c>
      <c r="F150" s="257" t="s">
        <v>664</v>
      </c>
      <c r="G150" s="255"/>
      <c r="H150" s="258">
        <v>0.93600000000000005</v>
      </c>
      <c r="I150" s="259"/>
      <c r="J150" s="255"/>
      <c r="K150" s="255"/>
      <c r="L150" s="260"/>
      <c r="M150" s="261"/>
      <c r="N150" s="262"/>
      <c r="O150" s="262"/>
      <c r="P150" s="262"/>
      <c r="Q150" s="262"/>
      <c r="R150" s="262"/>
      <c r="S150" s="262"/>
      <c r="T150" s="263"/>
      <c r="U150" s="13"/>
      <c r="V150" s="13"/>
      <c r="W150" s="13"/>
      <c r="X150" s="13"/>
      <c r="Y150" s="13"/>
      <c r="Z150" s="13"/>
      <c r="AA150" s="13"/>
      <c r="AB150" s="13"/>
      <c r="AC150" s="13"/>
      <c r="AD150" s="13"/>
      <c r="AE150" s="13"/>
      <c r="AT150" s="264" t="s">
        <v>174</v>
      </c>
      <c r="AU150" s="264" t="s">
        <v>21</v>
      </c>
      <c r="AV150" s="13" t="s">
        <v>21</v>
      </c>
      <c r="AW150" s="13" t="s">
        <v>38</v>
      </c>
      <c r="AX150" s="13" t="s">
        <v>81</v>
      </c>
      <c r="AY150" s="264" t="s">
        <v>159</v>
      </c>
    </row>
    <row r="151" s="12" customFormat="1" ht="22.8" customHeight="1">
      <c r="A151" s="12"/>
      <c r="B151" s="220"/>
      <c r="C151" s="221"/>
      <c r="D151" s="222" t="s">
        <v>80</v>
      </c>
      <c r="E151" s="234" t="s">
        <v>203</v>
      </c>
      <c r="F151" s="234" t="s">
        <v>665</v>
      </c>
      <c r="G151" s="221"/>
      <c r="H151" s="221"/>
      <c r="I151" s="224"/>
      <c r="J151" s="235">
        <f>BK151</f>
        <v>0</v>
      </c>
      <c r="K151" s="221"/>
      <c r="L151" s="226"/>
      <c r="M151" s="227"/>
      <c r="N151" s="228"/>
      <c r="O151" s="228"/>
      <c r="P151" s="229">
        <f>SUM(P152:P163)</f>
        <v>0</v>
      </c>
      <c r="Q151" s="228"/>
      <c r="R151" s="229">
        <f>SUM(R152:R163)</f>
        <v>0.025656799999999997</v>
      </c>
      <c r="S151" s="228"/>
      <c r="T151" s="230">
        <f>SUM(T152:T163)</f>
        <v>0</v>
      </c>
      <c r="U151" s="12"/>
      <c r="V151" s="12"/>
      <c r="W151" s="12"/>
      <c r="X151" s="12"/>
      <c r="Y151" s="12"/>
      <c r="Z151" s="12"/>
      <c r="AA151" s="12"/>
      <c r="AB151" s="12"/>
      <c r="AC151" s="12"/>
      <c r="AD151" s="12"/>
      <c r="AE151" s="12"/>
      <c r="AR151" s="231" t="s">
        <v>89</v>
      </c>
      <c r="AT151" s="232" t="s">
        <v>80</v>
      </c>
      <c r="AU151" s="232" t="s">
        <v>89</v>
      </c>
      <c r="AY151" s="231" t="s">
        <v>159</v>
      </c>
      <c r="BK151" s="233">
        <f>SUM(BK152:BK163)</f>
        <v>0</v>
      </c>
    </row>
    <row r="152" s="2" customFormat="1" ht="21.75" customHeight="1">
      <c r="A152" s="38"/>
      <c r="B152" s="39"/>
      <c r="C152" s="236" t="s">
        <v>250</v>
      </c>
      <c r="D152" s="236" t="s">
        <v>161</v>
      </c>
      <c r="E152" s="237" t="s">
        <v>666</v>
      </c>
      <c r="F152" s="238" t="s">
        <v>667</v>
      </c>
      <c r="G152" s="239" t="s">
        <v>230</v>
      </c>
      <c r="H152" s="240">
        <v>15.6</v>
      </c>
      <c r="I152" s="241"/>
      <c r="J152" s="242">
        <f>ROUND(I152*H152,2)</f>
        <v>0</v>
      </c>
      <c r="K152" s="243"/>
      <c r="L152" s="44"/>
      <c r="M152" s="244" t="s">
        <v>1</v>
      </c>
      <c r="N152" s="245" t="s">
        <v>46</v>
      </c>
      <c r="O152" s="91"/>
      <c r="P152" s="246">
        <f>O152*H152</f>
        <v>0</v>
      </c>
      <c r="Q152" s="246">
        <v>0</v>
      </c>
      <c r="R152" s="246">
        <f>Q152*H152</f>
        <v>0</v>
      </c>
      <c r="S152" s="246">
        <v>0</v>
      </c>
      <c r="T152" s="247">
        <f>S152*H152</f>
        <v>0</v>
      </c>
      <c r="U152" s="38"/>
      <c r="V152" s="38"/>
      <c r="W152" s="38"/>
      <c r="X152" s="38"/>
      <c r="Y152" s="38"/>
      <c r="Z152" s="38"/>
      <c r="AA152" s="38"/>
      <c r="AB152" s="38"/>
      <c r="AC152" s="38"/>
      <c r="AD152" s="38"/>
      <c r="AE152" s="38"/>
      <c r="AR152" s="248" t="s">
        <v>165</v>
      </c>
      <c r="AT152" s="248" t="s">
        <v>161</v>
      </c>
      <c r="AU152" s="248" t="s">
        <v>21</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668</v>
      </c>
    </row>
    <row r="153" s="2" customFormat="1" ht="21.75" customHeight="1">
      <c r="A153" s="38"/>
      <c r="B153" s="39"/>
      <c r="C153" s="276" t="s">
        <v>254</v>
      </c>
      <c r="D153" s="276" t="s">
        <v>289</v>
      </c>
      <c r="E153" s="277" t="s">
        <v>669</v>
      </c>
      <c r="F153" s="278" t="s">
        <v>670</v>
      </c>
      <c r="G153" s="279" t="s">
        <v>230</v>
      </c>
      <c r="H153" s="280">
        <v>17.16</v>
      </c>
      <c r="I153" s="281"/>
      <c r="J153" s="282">
        <f>ROUND(I153*H153,2)</f>
        <v>0</v>
      </c>
      <c r="K153" s="283"/>
      <c r="L153" s="284"/>
      <c r="M153" s="285" t="s">
        <v>1</v>
      </c>
      <c r="N153" s="286" t="s">
        <v>46</v>
      </c>
      <c r="O153" s="91"/>
      <c r="P153" s="246">
        <f>O153*H153</f>
        <v>0</v>
      </c>
      <c r="Q153" s="246">
        <v>0.00042999999999999999</v>
      </c>
      <c r="R153" s="246">
        <f>Q153*H153</f>
        <v>0.0073787999999999996</v>
      </c>
      <c r="S153" s="246">
        <v>0</v>
      </c>
      <c r="T153" s="247">
        <f>S153*H153</f>
        <v>0</v>
      </c>
      <c r="U153" s="38"/>
      <c r="V153" s="38"/>
      <c r="W153" s="38"/>
      <c r="X153" s="38"/>
      <c r="Y153" s="38"/>
      <c r="Z153" s="38"/>
      <c r="AA153" s="38"/>
      <c r="AB153" s="38"/>
      <c r="AC153" s="38"/>
      <c r="AD153" s="38"/>
      <c r="AE153" s="38"/>
      <c r="AR153" s="248" t="s">
        <v>203</v>
      </c>
      <c r="AT153" s="248" t="s">
        <v>289</v>
      </c>
      <c r="AU153" s="248" t="s">
        <v>21</v>
      </c>
      <c r="AY153" s="16" t="s">
        <v>159</v>
      </c>
      <c r="BE153" s="249">
        <f>IF(N153="základní",J153,0)</f>
        <v>0</v>
      </c>
      <c r="BF153" s="249">
        <f>IF(N153="snížená",J153,0)</f>
        <v>0</v>
      </c>
      <c r="BG153" s="249">
        <f>IF(N153="zákl. přenesená",J153,0)</f>
        <v>0</v>
      </c>
      <c r="BH153" s="249">
        <f>IF(N153="sníž. přenesená",J153,0)</f>
        <v>0</v>
      </c>
      <c r="BI153" s="249">
        <f>IF(N153="nulová",J153,0)</f>
        <v>0</v>
      </c>
      <c r="BJ153" s="16" t="s">
        <v>89</v>
      </c>
      <c r="BK153" s="249">
        <f>ROUND(I153*H153,2)</f>
        <v>0</v>
      </c>
      <c r="BL153" s="16" t="s">
        <v>165</v>
      </c>
      <c r="BM153" s="248" t="s">
        <v>671</v>
      </c>
    </row>
    <row r="154" s="13" customFormat="1">
      <c r="A154" s="13"/>
      <c r="B154" s="254"/>
      <c r="C154" s="255"/>
      <c r="D154" s="250" t="s">
        <v>174</v>
      </c>
      <c r="E154" s="255"/>
      <c r="F154" s="257" t="s">
        <v>672</v>
      </c>
      <c r="G154" s="255"/>
      <c r="H154" s="258">
        <v>17.16</v>
      </c>
      <c r="I154" s="259"/>
      <c r="J154" s="255"/>
      <c r="K154" s="255"/>
      <c r="L154" s="260"/>
      <c r="M154" s="261"/>
      <c r="N154" s="262"/>
      <c r="O154" s="262"/>
      <c r="P154" s="262"/>
      <c r="Q154" s="262"/>
      <c r="R154" s="262"/>
      <c r="S154" s="262"/>
      <c r="T154" s="263"/>
      <c r="U154" s="13"/>
      <c r="V154" s="13"/>
      <c r="W154" s="13"/>
      <c r="X154" s="13"/>
      <c r="Y154" s="13"/>
      <c r="Z154" s="13"/>
      <c r="AA154" s="13"/>
      <c r="AB154" s="13"/>
      <c r="AC154" s="13"/>
      <c r="AD154" s="13"/>
      <c r="AE154" s="13"/>
      <c r="AT154" s="264" t="s">
        <v>174</v>
      </c>
      <c r="AU154" s="264" t="s">
        <v>21</v>
      </c>
      <c r="AV154" s="13" t="s">
        <v>21</v>
      </c>
      <c r="AW154" s="13" t="s">
        <v>4</v>
      </c>
      <c r="AX154" s="13" t="s">
        <v>89</v>
      </c>
      <c r="AY154" s="264" t="s">
        <v>159</v>
      </c>
    </row>
    <row r="155" s="2" customFormat="1" ht="21.75" customHeight="1">
      <c r="A155" s="38"/>
      <c r="B155" s="39"/>
      <c r="C155" s="236" t="s">
        <v>259</v>
      </c>
      <c r="D155" s="236" t="s">
        <v>161</v>
      </c>
      <c r="E155" s="237" t="s">
        <v>673</v>
      </c>
      <c r="F155" s="238" t="s">
        <v>674</v>
      </c>
      <c r="G155" s="239" t="s">
        <v>179</v>
      </c>
      <c r="H155" s="240">
        <v>1</v>
      </c>
      <c r="I155" s="241"/>
      <c r="J155" s="242">
        <f>ROUND(I155*H155,2)</f>
        <v>0</v>
      </c>
      <c r="K155" s="243"/>
      <c r="L155" s="44"/>
      <c r="M155" s="244" t="s">
        <v>1</v>
      </c>
      <c r="N155" s="245" t="s">
        <v>46</v>
      </c>
      <c r="O155" s="91"/>
      <c r="P155" s="246">
        <f>O155*H155</f>
        <v>0</v>
      </c>
      <c r="Q155" s="246">
        <v>0</v>
      </c>
      <c r="R155" s="246">
        <f>Q155*H155</f>
        <v>0</v>
      </c>
      <c r="S155" s="246">
        <v>0</v>
      </c>
      <c r="T155" s="247">
        <f>S155*H155</f>
        <v>0</v>
      </c>
      <c r="U155" s="38"/>
      <c r="V155" s="38"/>
      <c r="W155" s="38"/>
      <c r="X155" s="38"/>
      <c r="Y155" s="38"/>
      <c r="Z155" s="38"/>
      <c r="AA155" s="38"/>
      <c r="AB155" s="38"/>
      <c r="AC155" s="38"/>
      <c r="AD155" s="38"/>
      <c r="AE155" s="38"/>
      <c r="AR155" s="248" t="s">
        <v>165</v>
      </c>
      <c r="AT155" s="248" t="s">
        <v>161</v>
      </c>
      <c r="AU155" s="248" t="s">
        <v>21</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675</v>
      </c>
    </row>
    <row r="156" s="2" customFormat="1" ht="21.75" customHeight="1">
      <c r="A156" s="38"/>
      <c r="B156" s="39"/>
      <c r="C156" s="276" t="s">
        <v>263</v>
      </c>
      <c r="D156" s="276" t="s">
        <v>289</v>
      </c>
      <c r="E156" s="277" t="s">
        <v>676</v>
      </c>
      <c r="F156" s="278" t="s">
        <v>677</v>
      </c>
      <c r="G156" s="279" t="s">
        <v>179</v>
      </c>
      <c r="H156" s="280">
        <v>1</v>
      </c>
      <c r="I156" s="281"/>
      <c r="J156" s="282">
        <f>ROUND(I156*H156,2)</f>
        <v>0</v>
      </c>
      <c r="K156" s="283"/>
      <c r="L156" s="284"/>
      <c r="M156" s="285" t="s">
        <v>1</v>
      </c>
      <c r="N156" s="286" t="s">
        <v>46</v>
      </c>
      <c r="O156" s="91"/>
      <c r="P156" s="246">
        <f>O156*H156</f>
        <v>0</v>
      </c>
      <c r="Q156" s="246">
        <v>0.0029399999999999999</v>
      </c>
      <c r="R156" s="246">
        <f>Q156*H156</f>
        <v>0.0029399999999999999</v>
      </c>
      <c r="S156" s="246">
        <v>0</v>
      </c>
      <c r="T156" s="247">
        <f>S156*H156</f>
        <v>0</v>
      </c>
      <c r="U156" s="38"/>
      <c r="V156" s="38"/>
      <c r="W156" s="38"/>
      <c r="X156" s="38"/>
      <c r="Y156" s="38"/>
      <c r="Z156" s="38"/>
      <c r="AA156" s="38"/>
      <c r="AB156" s="38"/>
      <c r="AC156" s="38"/>
      <c r="AD156" s="38"/>
      <c r="AE156" s="38"/>
      <c r="AR156" s="248" t="s">
        <v>203</v>
      </c>
      <c r="AT156" s="248" t="s">
        <v>289</v>
      </c>
      <c r="AU156" s="248" t="s">
        <v>21</v>
      </c>
      <c r="AY156" s="16" t="s">
        <v>159</v>
      </c>
      <c r="BE156" s="249">
        <f>IF(N156="základní",J156,0)</f>
        <v>0</v>
      </c>
      <c r="BF156" s="249">
        <f>IF(N156="snížená",J156,0)</f>
        <v>0</v>
      </c>
      <c r="BG156" s="249">
        <f>IF(N156="zákl. přenesená",J156,0)</f>
        <v>0</v>
      </c>
      <c r="BH156" s="249">
        <f>IF(N156="sníž. přenesená",J156,0)</f>
        <v>0</v>
      </c>
      <c r="BI156" s="249">
        <f>IF(N156="nulová",J156,0)</f>
        <v>0</v>
      </c>
      <c r="BJ156" s="16" t="s">
        <v>89</v>
      </c>
      <c r="BK156" s="249">
        <f>ROUND(I156*H156,2)</f>
        <v>0</v>
      </c>
      <c r="BL156" s="16" t="s">
        <v>165</v>
      </c>
      <c r="BM156" s="248" t="s">
        <v>678</v>
      </c>
    </row>
    <row r="157" s="2" customFormat="1" ht="21.75" customHeight="1">
      <c r="A157" s="38"/>
      <c r="B157" s="39"/>
      <c r="C157" s="276" t="s">
        <v>267</v>
      </c>
      <c r="D157" s="276" t="s">
        <v>289</v>
      </c>
      <c r="E157" s="277" t="s">
        <v>679</v>
      </c>
      <c r="F157" s="278" t="s">
        <v>680</v>
      </c>
      <c r="G157" s="279" t="s">
        <v>179</v>
      </c>
      <c r="H157" s="280">
        <v>1</v>
      </c>
      <c r="I157" s="281"/>
      <c r="J157" s="282">
        <f>ROUND(I157*H157,2)</f>
        <v>0</v>
      </c>
      <c r="K157" s="283"/>
      <c r="L157" s="284"/>
      <c r="M157" s="285" t="s">
        <v>1</v>
      </c>
      <c r="N157" s="286" t="s">
        <v>46</v>
      </c>
      <c r="O157" s="91"/>
      <c r="P157" s="246">
        <f>O157*H157</f>
        <v>0</v>
      </c>
      <c r="Q157" s="246">
        <v>0.0035000000000000001</v>
      </c>
      <c r="R157" s="246">
        <f>Q157*H157</f>
        <v>0.0035000000000000001</v>
      </c>
      <c r="S157" s="246">
        <v>0</v>
      </c>
      <c r="T157" s="247">
        <f>S157*H157</f>
        <v>0</v>
      </c>
      <c r="U157" s="38"/>
      <c r="V157" s="38"/>
      <c r="W157" s="38"/>
      <c r="X157" s="38"/>
      <c r="Y157" s="38"/>
      <c r="Z157" s="38"/>
      <c r="AA157" s="38"/>
      <c r="AB157" s="38"/>
      <c r="AC157" s="38"/>
      <c r="AD157" s="38"/>
      <c r="AE157" s="38"/>
      <c r="AR157" s="248" t="s">
        <v>203</v>
      </c>
      <c r="AT157" s="248" t="s">
        <v>289</v>
      </c>
      <c r="AU157" s="248" t="s">
        <v>21</v>
      </c>
      <c r="AY157" s="16" t="s">
        <v>159</v>
      </c>
      <c r="BE157" s="249">
        <f>IF(N157="základní",J157,0)</f>
        <v>0</v>
      </c>
      <c r="BF157" s="249">
        <f>IF(N157="snížená",J157,0)</f>
        <v>0</v>
      </c>
      <c r="BG157" s="249">
        <f>IF(N157="zákl. přenesená",J157,0)</f>
        <v>0</v>
      </c>
      <c r="BH157" s="249">
        <f>IF(N157="sníž. přenesená",J157,0)</f>
        <v>0</v>
      </c>
      <c r="BI157" s="249">
        <f>IF(N157="nulová",J157,0)</f>
        <v>0</v>
      </c>
      <c r="BJ157" s="16" t="s">
        <v>89</v>
      </c>
      <c r="BK157" s="249">
        <f>ROUND(I157*H157,2)</f>
        <v>0</v>
      </c>
      <c r="BL157" s="16" t="s">
        <v>165</v>
      </c>
      <c r="BM157" s="248" t="s">
        <v>681</v>
      </c>
    </row>
    <row r="158" s="2" customFormat="1" ht="21.75" customHeight="1">
      <c r="A158" s="38"/>
      <c r="B158" s="39"/>
      <c r="C158" s="236" t="s">
        <v>7</v>
      </c>
      <c r="D158" s="236" t="s">
        <v>161</v>
      </c>
      <c r="E158" s="237" t="s">
        <v>682</v>
      </c>
      <c r="F158" s="238" t="s">
        <v>683</v>
      </c>
      <c r="G158" s="239" t="s">
        <v>230</v>
      </c>
      <c r="H158" s="240">
        <v>15.6</v>
      </c>
      <c r="I158" s="241"/>
      <c r="J158" s="242">
        <f>ROUND(I158*H158,2)</f>
        <v>0</v>
      </c>
      <c r="K158" s="243"/>
      <c r="L158" s="44"/>
      <c r="M158" s="244" t="s">
        <v>1</v>
      </c>
      <c r="N158" s="245" t="s">
        <v>46</v>
      </c>
      <c r="O158" s="91"/>
      <c r="P158" s="246">
        <f>O158*H158</f>
        <v>0</v>
      </c>
      <c r="Q158" s="246">
        <v>0</v>
      </c>
      <c r="R158" s="246">
        <f>Q158*H158</f>
        <v>0</v>
      </c>
      <c r="S158" s="246">
        <v>0</v>
      </c>
      <c r="T158" s="247">
        <f>S158*H158</f>
        <v>0</v>
      </c>
      <c r="U158" s="38"/>
      <c r="V158" s="38"/>
      <c r="W158" s="38"/>
      <c r="X158" s="38"/>
      <c r="Y158" s="38"/>
      <c r="Z158" s="38"/>
      <c r="AA158" s="38"/>
      <c r="AB158" s="38"/>
      <c r="AC158" s="38"/>
      <c r="AD158" s="38"/>
      <c r="AE158" s="38"/>
      <c r="AR158" s="248" t="s">
        <v>165</v>
      </c>
      <c r="AT158" s="248" t="s">
        <v>161</v>
      </c>
      <c r="AU158" s="248" t="s">
        <v>21</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684</v>
      </c>
    </row>
    <row r="159" s="2" customFormat="1" ht="16.5" customHeight="1">
      <c r="A159" s="38"/>
      <c r="B159" s="39"/>
      <c r="C159" s="236" t="s">
        <v>277</v>
      </c>
      <c r="D159" s="236" t="s">
        <v>161</v>
      </c>
      <c r="E159" s="237" t="s">
        <v>685</v>
      </c>
      <c r="F159" s="238" t="s">
        <v>686</v>
      </c>
      <c r="G159" s="239" t="s">
        <v>230</v>
      </c>
      <c r="H159" s="240">
        <v>15.6</v>
      </c>
      <c r="I159" s="241"/>
      <c r="J159" s="242">
        <f>ROUND(I159*H159,2)</f>
        <v>0</v>
      </c>
      <c r="K159" s="243"/>
      <c r="L159" s="44"/>
      <c r="M159" s="244" t="s">
        <v>1</v>
      </c>
      <c r="N159" s="245" t="s">
        <v>46</v>
      </c>
      <c r="O159" s="91"/>
      <c r="P159" s="246">
        <f>O159*H159</f>
        <v>0</v>
      </c>
      <c r="Q159" s="246">
        <v>0</v>
      </c>
      <c r="R159" s="246">
        <f>Q159*H159</f>
        <v>0</v>
      </c>
      <c r="S159" s="246">
        <v>0</v>
      </c>
      <c r="T159" s="247">
        <f>S159*H159</f>
        <v>0</v>
      </c>
      <c r="U159" s="38"/>
      <c r="V159" s="38"/>
      <c r="W159" s="38"/>
      <c r="X159" s="38"/>
      <c r="Y159" s="38"/>
      <c r="Z159" s="38"/>
      <c r="AA159" s="38"/>
      <c r="AB159" s="38"/>
      <c r="AC159" s="38"/>
      <c r="AD159" s="38"/>
      <c r="AE159" s="38"/>
      <c r="AR159" s="248" t="s">
        <v>165</v>
      </c>
      <c r="AT159" s="248" t="s">
        <v>161</v>
      </c>
      <c r="AU159" s="248" t="s">
        <v>21</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687</v>
      </c>
    </row>
    <row r="160" s="2" customFormat="1" ht="16.5" customHeight="1">
      <c r="A160" s="38"/>
      <c r="B160" s="39"/>
      <c r="C160" s="236" t="s">
        <v>283</v>
      </c>
      <c r="D160" s="236" t="s">
        <v>161</v>
      </c>
      <c r="E160" s="237" t="s">
        <v>688</v>
      </c>
      <c r="F160" s="238" t="s">
        <v>689</v>
      </c>
      <c r="G160" s="239" t="s">
        <v>179</v>
      </c>
      <c r="H160" s="240">
        <v>1</v>
      </c>
      <c r="I160" s="241"/>
      <c r="J160" s="242">
        <f>ROUND(I160*H160,2)</f>
        <v>0</v>
      </c>
      <c r="K160" s="243"/>
      <c r="L160" s="44"/>
      <c r="M160" s="244" t="s">
        <v>1</v>
      </c>
      <c r="N160" s="245" t="s">
        <v>46</v>
      </c>
      <c r="O160" s="91"/>
      <c r="P160" s="246">
        <f>O160*H160</f>
        <v>0</v>
      </c>
      <c r="Q160" s="246">
        <v>0</v>
      </c>
      <c r="R160" s="246">
        <f>Q160*H160</f>
        <v>0</v>
      </c>
      <c r="S160" s="246">
        <v>0</v>
      </c>
      <c r="T160" s="247">
        <f>S160*H160</f>
        <v>0</v>
      </c>
      <c r="U160" s="38"/>
      <c r="V160" s="38"/>
      <c r="W160" s="38"/>
      <c r="X160" s="38"/>
      <c r="Y160" s="38"/>
      <c r="Z160" s="38"/>
      <c r="AA160" s="38"/>
      <c r="AB160" s="38"/>
      <c r="AC160" s="38"/>
      <c r="AD160" s="38"/>
      <c r="AE160" s="38"/>
      <c r="AR160" s="248" t="s">
        <v>165</v>
      </c>
      <c r="AT160" s="248" t="s">
        <v>161</v>
      </c>
      <c r="AU160" s="248" t="s">
        <v>21</v>
      </c>
      <c r="AY160" s="16" t="s">
        <v>159</v>
      </c>
      <c r="BE160" s="249">
        <f>IF(N160="základní",J160,0)</f>
        <v>0</v>
      </c>
      <c r="BF160" s="249">
        <f>IF(N160="snížená",J160,0)</f>
        <v>0</v>
      </c>
      <c r="BG160" s="249">
        <f>IF(N160="zákl. přenesená",J160,0)</f>
        <v>0</v>
      </c>
      <c r="BH160" s="249">
        <f>IF(N160="sníž. přenesená",J160,0)</f>
        <v>0</v>
      </c>
      <c r="BI160" s="249">
        <f>IF(N160="nulová",J160,0)</f>
        <v>0</v>
      </c>
      <c r="BJ160" s="16" t="s">
        <v>89</v>
      </c>
      <c r="BK160" s="249">
        <f>ROUND(I160*H160,2)</f>
        <v>0</v>
      </c>
      <c r="BL160" s="16" t="s">
        <v>165</v>
      </c>
      <c r="BM160" s="248" t="s">
        <v>690</v>
      </c>
    </row>
    <row r="161" s="2" customFormat="1" ht="21.75" customHeight="1">
      <c r="A161" s="38"/>
      <c r="B161" s="39"/>
      <c r="C161" s="276" t="s">
        <v>288</v>
      </c>
      <c r="D161" s="276" t="s">
        <v>289</v>
      </c>
      <c r="E161" s="277" t="s">
        <v>691</v>
      </c>
      <c r="F161" s="278" t="s">
        <v>692</v>
      </c>
      <c r="G161" s="279" t="s">
        <v>179</v>
      </c>
      <c r="H161" s="280">
        <v>1</v>
      </c>
      <c r="I161" s="281"/>
      <c r="J161" s="282">
        <f>ROUND(I161*H161,2)</f>
        <v>0</v>
      </c>
      <c r="K161" s="283"/>
      <c r="L161" s="284"/>
      <c r="M161" s="285" t="s">
        <v>1</v>
      </c>
      <c r="N161" s="286" t="s">
        <v>46</v>
      </c>
      <c r="O161" s="91"/>
      <c r="P161" s="246">
        <f>O161*H161</f>
        <v>0</v>
      </c>
      <c r="Q161" s="246">
        <v>0.0068999999999999999</v>
      </c>
      <c r="R161" s="246">
        <f>Q161*H161</f>
        <v>0.0068999999999999999</v>
      </c>
      <c r="S161" s="246">
        <v>0</v>
      </c>
      <c r="T161" s="247">
        <f>S161*H161</f>
        <v>0</v>
      </c>
      <c r="U161" s="38"/>
      <c r="V161" s="38"/>
      <c r="W161" s="38"/>
      <c r="X161" s="38"/>
      <c r="Y161" s="38"/>
      <c r="Z161" s="38"/>
      <c r="AA161" s="38"/>
      <c r="AB161" s="38"/>
      <c r="AC161" s="38"/>
      <c r="AD161" s="38"/>
      <c r="AE161" s="38"/>
      <c r="AR161" s="248" t="s">
        <v>203</v>
      </c>
      <c r="AT161" s="248" t="s">
        <v>289</v>
      </c>
      <c r="AU161" s="248" t="s">
        <v>21</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693</v>
      </c>
    </row>
    <row r="162" s="2" customFormat="1" ht="16.5" customHeight="1">
      <c r="A162" s="38"/>
      <c r="B162" s="39"/>
      <c r="C162" s="236" t="s">
        <v>295</v>
      </c>
      <c r="D162" s="236" t="s">
        <v>161</v>
      </c>
      <c r="E162" s="237" t="s">
        <v>694</v>
      </c>
      <c r="F162" s="238" t="s">
        <v>695</v>
      </c>
      <c r="G162" s="239" t="s">
        <v>230</v>
      </c>
      <c r="H162" s="240">
        <v>18.600000000000001</v>
      </c>
      <c r="I162" s="241"/>
      <c r="J162" s="242">
        <f>ROUND(I162*H162,2)</f>
        <v>0</v>
      </c>
      <c r="K162" s="243"/>
      <c r="L162" s="44"/>
      <c r="M162" s="244" t="s">
        <v>1</v>
      </c>
      <c r="N162" s="245" t="s">
        <v>46</v>
      </c>
      <c r="O162" s="91"/>
      <c r="P162" s="246">
        <f>O162*H162</f>
        <v>0</v>
      </c>
      <c r="Q162" s="246">
        <v>0.00019000000000000001</v>
      </c>
      <c r="R162" s="246">
        <f>Q162*H162</f>
        <v>0.0035340000000000002</v>
      </c>
      <c r="S162" s="246">
        <v>0</v>
      </c>
      <c r="T162" s="247">
        <f>S162*H162</f>
        <v>0</v>
      </c>
      <c r="U162" s="38"/>
      <c r="V162" s="38"/>
      <c r="W162" s="38"/>
      <c r="X162" s="38"/>
      <c r="Y162" s="38"/>
      <c r="Z162" s="38"/>
      <c r="AA162" s="38"/>
      <c r="AB162" s="38"/>
      <c r="AC162" s="38"/>
      <c r="AD162" s="38"/>
      <c r="AE162" s="38"/>
      <c r="AR162" s="248" t="s">
        <v>165</v>
      </c>
      <c r="AT162" s="248" t="s">
        <v>161</v>
      </c>
      <c r="AU162" s="248" t="s">
        <v>21</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696</v>
      </c>
    </row>
    <row r="163" s="2" customFormat="1" ht="16.5" customHeight="1">
      <c r="A163" s="38"/>
      <c r="B163" s="39"/>
      <c r="C163" s="236" t="s">
        <v>299</v>
      </c>
      <c r="D163" s="236" t="s">
        <v>161</v>
      </c>
      <c r="E163" s="237" t="s">
        <v>697</v>
      </c>
      <c r="F163" s="238" t="s">
        <v>698</v>
      </c>
      <c r="G163" s="239" t="s">
        <v>230</v>
      </c>
      <c r="H163" s="240">
        <v>15.6</v>
      </c>
      <c r="I163" s="241"/>
      <c r="J163" s="242">
        <f>ROUND(I163*H163,2)</f>
        <v>0</v>
      </c>
      <c r="K163" s="243"/>
      <c r="L163" s="44"/>
      <c r="M163" s="244" t="s">
        <v>1</v>
      </c>
      <c r="N163" s="245" t="s">
        <v>46</v>
      </c>
      <c r="O163" s="91"/>
      <c r="P163" s="246">
        <f>O163*H163</f>
        <v>0</v>
      </c>
      <c r="Q163" s="246">
        <v>9.0000000000000006E-05</v>
      </c>
      <c r="R163" s="246">
        <f>Q163*H163</f>
        <v>0.0014040000000000001</v>
      </c>
      <c r="S163" s="246">
        <v>0</v>
      </c>
      <c r="T163" s="247">
        <f>S163*H163</f>
        <v>0</v>
      </c>
      <c r="U163" s="38"/>
      <c r="V163" s="38"/>
      <c r="W163" s="38"/>
      <c r="X163" s="38"/>
      <c r="Y163" s="38"/>
      <c r="Z163" s="38"/>
      <c r="AA163" s="38"/>
      <c r="AB163" s="38"/>
      <c r="AC163" s="38"/>
      <c r="AD163" s="38"/>
      <c r="AE163" s="38"/>
      <c r="AR163" s="248" t="s">
        <v>165</v>
      </c>
      <c r="AT163" s="248" t="s">
        <v>161</v>
      </c>
      <c r="AU163" s="248" t="s">
        <v>21</v>
      </c>
      <c r="AY163" s="16" t="s">
        <v>159</v>
      </c>
      <c r="BE163" s="249">
        <f>IF(N163="základní",J163,0)</f>
        <v>0</v>
      </c>
      <c r="BF163" s="249">
        <f>IF(N163="snížená",J163,0)</f>
        <v>0</v>
      </c>
      <c r="BG163" s="249">
        <f>IF(N163="zákl. přenesená",J163,0)</f>
        <v>0</v>
      </c>
      <c r="BH163" s="249">
        <f>IF(N163="sníž. přenesená",J163,0)</f>
        <v>0</v>
      </c>
      <c r="BI163" s="249">
        <f>IF(N163="nulová",J163,0)</f>
        <v>0</v>
      </c>
      <c r="BJ163" s="16" t="s">
        <v>89</v>
      </c>
      <c r="BK163" s="249">
        <f>ROUND(I163*H163,2)</f>
        <v>0</v>
      </c>
      <c r="BL163" s="16" t="s">
        <v>165</v>
      </c>
      <c r="BM163" s="248" t="s">
        <v>699</v>
      </c>
    </row>
    <row r="164" s="12" customFormat="1" ht="22.8" customHeight="1">
      <c r="A164" s="12"/>
      <c r="B164" s="220"/>
      <c r="C164" s="221"/>
      <c r="D164" s="222" t="s">
        <v>80</v>
      </c>
      <c r="E164" s="234" t="s">
        <v>611</v>
      </c>
      <c r="F164" s="234" t="s">
        <v>612</v>
      </c>
      <c r="G164" s="221"/>
      <c r="H164" s="221"/>
      <c r="I164" s="224"/>
      <c r="J164" s="235">
        <f>BK164</f>
        <v>0</v>
      </c>
      <c r="K164" s="221"/>
      <c r="L164" s="226"/>
      <c r="M164" s="227"/>
      <c r="N164" s="228"/>
      <c r="O164" s="228"/>
      <c r="P164" s="229">
        <f>P165</f>
        <v>0</v>
      </c>
      <c r="Q164" s="228"/>
      <c r="R164" s="229">
        <f>R165</f>
        <v>0</v>
      </c>
      <c r="S164" s="228"/>
      <c r="T164" s="230">
        <f>T165</f>
        <v>0</v>
      </c>
      <c r="U164" s="12"/>
      <c r="V164" s="12"/>
      <c r="W164" s="12"/>
      <c r="X164" s="12"/>
      <c r="Y164" s="12"/>
      <c r="Z164" s="12"/>
      <c r="AA164" s="12"/>
      <c r="AB164" s="12"/>
      <c r="AC164" s="12"/>
      <c r="AD164" s="12"/>
      <c r="AE164" s="12"/>
      <c r="AR164" s="231" t="s">
        <v>89</v>
      </c>
      <c r="AT164" s="232" t="s">
        <v>80</v>
      </c>
      <c r="AU164" s="232" t="s">
        <v>89</v>
      </c>
      <c r="AY164" s="231" t="s">
        <v>159</v>
      </c>
      <c r="BK164" s="233">
        <f>BK165</f>
        <v>0</v>
      </c>
    </row>
    <row r="165" s="2" customFormat="1" ht="21.75" customHeight="1">
      <c r="A165" s="38"/>
      <c r="B165" s="39"/>
      <c r="C165" s="236" t="s">
        <v>303</v>
      </c>
      <c r="D165" s="236" t="s">
        <v>161</v>
      </c>
      <c r="E165" s="237" t="s">
        <v>614</v>
      </c>
      <c r="F165" s="238" t="s">
        <v>615</v>
      </c>
      <c r="G165" s="239" t="s">
        <v>171</v>
      </c>
      <c r="H165" s="240">
        <v>28.042999999999999</v>
      </c>
      <c r="I165" s="241"/>
      <c r="J165" s="242">
        <f>ROUND(I165*H165,2)</f>
        <v>0</v>
      </c>
      <c r="K165" s="243"/>
      <c r="L165" s="44"/>
      <c r="M165" s="287" t="s">
        <v>1</v>
      </c>
      <c r="N165" s="288" t="s">
        <v>46</v>
      </c>
      <c r="O165" s="289"/>
      <c r="P165" s="290">
        <f>O165*H165</f>
        <v>0</v>
      </c>
      <c r="Q165" s="290">
        <v>0</v>
      </c>
      <c r="R165" s="290">
        <f>Q165*H165</f>
        <v>0</v>
      </c>
      <c r="S165" s="290">
        <v>0</v>
      </c>
      <c r="T165" s="291">
        <f>S165*H165</f>
        <v>0</v>
      </c>
      <c r="U165" s="38"/>
      <c r="V165" s="38"/>
      <c r="W165" s="38"/>
      <c r="X165" s="38"/>
      <c r="Y165" s="38"/>
      <c r="Z165" s="38"/>
      <c r="AA165" s="38"/>
      <c r="AB165" s="38"/>
      <c r="AC165" s="38"/>
      <c r="AD165" s="38"/>
      <c r="AE165" s="38"/>
      <c r="AR165" s="248" t="s">
        <v>165</v>
      </c>
      <c r="AT165" s="248" t="s">
        <v>161</v>
      </c>
      <c r="AU165" s="248" t="s">
        <v>21</v>
      </c>
      <c r="AY165" s="16" t="s">
        <v>159</v>
      </c>
      <c r="BE165" s="249">
        <f>IF(N165="základní",J165,0)</f>
        <v>0</v>
      </c>
      <c r="BF165" s="249">
        <f>IF(N165="snížená",J165,0)</f>
        <v>0</v>
      </c>
      <c r="BG165" s="249">
        <f>IF(N165="zákl. přenesená",J165,0)</f>
        <v>0</v>
      </c>
      <c r="BH165" s="249">
        <f>IF(N165="sníž. přenesená",J165,0)</f>
        <v>0</v>
      </c>
      <c r="BI165" s="249">
        <f>IF(N165="nulová",J165,0)</f>
        <v>0</v>
      </c>
      <c r="BJ165" s="16" t="s">
        <v>89</v>
      </c>
      <c r="BK165" s="249">
        <f>ROUND(I165*H165,2)</f>
        <v>0</v>
      </c>
      <c r="BL165" s="16" t="s">
        <v>165</v>
      </c>
      <c r="BM165" s="248" t="s">
        <v>700</v>
      </c>
    </row>
    <row r="166" s="2" customFormat="1" ht="6.96" customHeight="1">
      <c r="A166" s="38"/>
      <c r="B166" s="66"/>
      <c r="C166" s="67"/>
      <c r="D166" s="67"/>
      <c r="E166" s="67"/>
      <c r="F166" s="67"/>
      <c r="G166" s="67"/>
      <c r="H166" s="67"/>
      <c r="I166" s="183"/>
      <c r="J166" s="67"/>
      <c r="K166" s="67"/>
      <c r="L166" s="44"/>
      <c r="M166" s="38"/>
      <c r="O166" s="38"/>
      <c r="P166" s="38"/>
      <c r="Q166" s="38"/>
      <c r="R166" s="38"/>
      <c r="S166" s="38"/>
      <c r="T166" s="38"/>
      <c r="U166" s="38"/>
      <c r="V166" s="38"/>
      <c r="W166" s="38"/>
      <c r="X166" s="38"/>
      <c r="Y166" s="38"/>
      <c r="Z166" s="38"/>
      <c r="AA166" s="38"/>
      <c r="AB166" s="38"/>
      <c r="AC166" s="38"/>
      <c r="AD166" s="38"/>
      <c r="AE166" s="38"/>
    </row>
  </sheetData>
  <sheetProtection sheet="1" autoFilter="0" formatColumns="0" formatRows="0" objects="1" scenarios="1" spinCount="100000" saltValue="neXqA+R0boIsEj7G7d0Sat6bToJt7craotuwRpR+vCy7v7Umu3wgYY8I2geqzin+3JFl/YZesJREVdPoeD2TxA==" hashValue="RrZdxHW8M/0yDvKsauMcInHcx4SCeXCmIQg8Y786LwPJgYrm5yWNrF5dbrgGJMOx9oAnGxGcqUbunmlm5JsBIg==" algorithmName="SHA-512" password="CC35"/>
  <autoFilter ref="C120:K165"/>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6" t="s">
        <v>96</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701</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618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618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ROUND(J121,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ROUND((SUM(BE121:BE216)),  2)</f>
        <v>0</v>
      </c>
      <c r="G33" s="38"/>
      <c r="H33" s="38"/>
      <c r="I33" s="162">
        <v>0.20999999999999999</v>
      </c>
      <c r="J33" s="161">
        <f>ROUND(((SUM(BE121:BE216))*I33),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ROUND((SUM(BF121:BF216)),  2)</f>
        <v>0</v>
      </c>
      <c r="G34" s="38"/>
      <c r="H34" s="38"/>
      <c r="I34" s="162">
        <v>0.14999999999999999</v>
      </c>
      <c r="J34" s="161">
        <f>ROUND(((SUM(BF121:BF216))*I34),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ROUND((SUM(BG121:BG216)),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ROUND((SUM(BH121:BH216)),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ROUND((SUM(BI121:BI216)),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301-2 - SO 301-2 Stoka A</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pan Stejskal</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pan Stejskal</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J121</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135</v>
      </c>
      <c r="E97" s="196"/>
      <c r="F97" s="196"/>
      <c r="G97" s="196"/>
      <c r="H97" s="196"/>
      <c r="I97" s="197"/>
      <c r="J97" s="198">
        <f>J122</f>
        <v>0</v>
      </c>
      <c r="K97" s="194"/>
      <c r="L97" s="199"/>
      <c r="S97" s="9"/>
      <c r="T97" s="9"/>
      <c r="U97" s="9"/>
      <c r="V97" s="9"/>
      <c r="W97" s="9"/>
      <c r="X97" s="9"/>
      <c r="Y97" s="9"/>
      <c r="Z97" s="9"/>
      <c r="AA97" s="9"/>
      <c r="AB97" s="9"/>
      <c r="AC97" s="9"/>
      <c r="AD97" s="9"/>
      <c r="AE97" s="9"/>
    </row>
    <row r="98" s="10" customFormat="1" ht="19.92" customHeight="1">
      <c r="A98" s="10"/>
      <c r="B98" s="200"/>
      <c r="C98" s="201"/>
      <c r="D98" s="202" t="s">
        <v>619</v>
      </c>
      <c r="E98" s="203"/>
      <c r="F98" s="203"/>
      <c r="G98" s="203"/>
      <c r="H98" s="203"/>
      <c r="I98" s="204"/>
      <c r="J98" s="205">
        <f>J123</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139</v>
      </c>
      <c r="E99" s="203"/>
      <c r="F99" s="203"/>
      <c r="G99" s="203"/>
      <c r="H99" s="203"/>
      <c r="I99" s="204"/>
      <c r="J99" s="205">
        <f>J154</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620</v>
      </c>
      <c r="E100" s="203"/>
      <c r="F100" s="203"/>
      <c r="G100" s="203"/>
      <c r="H100" s="203"/>
      <c r="I100" s="204"/>
      <c r="J100" s="205">
        <f>J162</f>
        <v>0</v>
      </c>
      <c r="K100" s="201"/>
      <c r="L100" s="206"/>
      <c r="S100" s="10"/>
      <c r="T100" s="10"/>
      <c r="U100" s="10"/>
      <c r="V100" s="10"/>
      <c r="W100" s="10"/>
      <c r="X100" s="10"/>
      <c r="Y100" s="10"/>
      <c r="Z100" s="10"/>
      <c r="AA100" s="10"/>
      <c r="AB100" s="10"/>
      <c r="AC100" s="10"/>
      <c r="AD100" s="10"/>
      <c r="AE100" s="10"/>
    </row>
    <row r="101" s="10" customFormat="1" ht="14.88" customHeight="1">
      <c r="A101" s="10"/>
      <c r="B101" s="200"/>
      <c r="C101" s="201"/>
      <c r="D101" s="202" t="s">
        <v>702</v>
      </c>
      <c r="E101" s="203"/>
      <c r="F101" s="203"/>
      <c r="G101" s="203"/>
      <c r="H101" s="203"/>
      <c r="I101" s="204"/>
      <c r="J101" s="205">
        <f>J210</f>
        <v>0</v>
      </c>
      <c r="K101" s="201"/>
      <c r="L101" s="206"/>
      <c r="S101" s="10"/>
      <c r="T101" s="10"/>
      <c r="U101" s="10"/>
      <c r="V101" s="10"/>
      <c r="W101" s="10"/>
      <c r="X101" s="10"/>
      <c r="Y101" s="10"/>
      <c r="Z101" s="10"/>
      <c r="AA101" s="10"/>
      <c r="AB101" s="10"/>
      <c r="AC101" s="10"/>
      <c r="AD101" s="10"/>
      <c r="AE101" s="10"/>
    </row>
    <row r="102" s="2" customFormat="1" ht="21.84" customHeight="1">
      <c r="A102" s="38"/>
      <c r="B102" s="39"/>
      <c r="C102" s="40"/>
      <c r="D102" s="40"/>
      <c r="E102" s="40"/>
      <c r="F102" s="40"/>
      <c r="G102" s="40"/>
      <c r="H102" s="40"/>
      <c r="I102" s="144"/>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183"/>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186"/>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2" t="s">
        <v>144</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1" t="s">
        <v>16</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7" t="str">
        <f>E7</f>
        <v xml:space="preserve">822018  Odstavná a parkovací plocha u lékárny v Rotavě</v>
      </c>
      <c r="F111" s="31"/>
      <c r="G111" s="31"/>
      <c r="H111" s="31"/>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1" t="s">
        <v>128</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SO 301-2 - SO 301-2 Stoka A</v>
      </c>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1" t="s">
        <v>22</v>
      </c>
      <c r="D115" s="40"/>
      <c r="E115" s="40"/>
      <c r="F115" s="26" t="str">
        <f>F12</f>
        <v>Rotava</v>
      </c>
      <c r="G115" s="40"/>
      <c r="H115" s="40"/>
      <c r="I115" s="147" t="s">
        <v>24</v>
      </c>
      <c r="J115" s="79" t="str">
        <f>IF(J12="","",J12)</f>
        <v>30. 6. 2019</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1" t="s">
        <v>30</v>
      </c>
      <c r="D117" s="40"/>
      <c r="E117" s="40"/>
      <c r="F117" s="26" t="str">
        <f>E15</f>
        <v>Město Rotava</v>
      </c>
      <c r="G117" s="40"/>
      <c r="H117" s="40"/>
      <c r="I117" s="147" t="s">
        <v>36</v>
      </c>
      <c r="J117" s="36" t="str">
        <f>E21</f>
        <v>pan Stejskal</v>
      </c>
      <c r="K117" s="40"/>
      <c r="L117" s="63"/>
      <c r="S117" s="38"/>
      <c r="T117" s="38"/>
      <c r="U117" s="38"/>
      <c r="V117" s="38"/>
      <c r="W117" s="38"/>
      <c r="X117" s="38"/>
      <c r="Y117" s="38"/>
      <c r="Z117" s="38"/>
      <c r="AA117" s="38"/>
      <c r="AB117" s="38"/>
      <c r="AC117" s="38"/>
      <c r="AD117" s="38"/>
      <c r="AE117" s="38"/>
    </row>
    <row r="118" s="2" customFormat="1" ht="15.15" customHeight="1">
      <c r="A118" s="38"/>
      <c r="B118" s="39"/>
      <c r="C118" s="31" t="s">
        <v>34</v>
      </c>
      <c r="D118" s="40"/>
      <c r="E118" s="40"/>
      <c r="F118" s="26" t="str">
        <f>IF(E18="","",E18)</f>
        <v>Vyplň údaj</v>
      </c>
      <c r="G118" s="40"/>
      <c r="H118" s="40"/>
      <c r="I118" s="147" t="s">
        <v>39</v>
      </c>
      <c r="J118" s="36" t="str">
        <f>E24</f>
        <v>pan Stejskal</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11" customFormat="1" ht="29.28" customHeight="1">
      <c r="A120" s="207"/>
      <c r="B120" s="208"/>
      <c r="C120" s="209" t="s">
        <v>145</v>
      </c>
      <c r="D120" s="210" t="s">
        <v>66</v>
      </c>
      <c r="E120" s="210" t="s">
        <v>62</v>
      </c>
      <c r="F120" s="210" t="s">
        <v>63</v>
      </c>
      <c r="G120" s="210" t="s">
        <v>146</v>
      </c>
      <c r="H120" s="210" t="s">
        <v>147</v>
      </c>
      <c r="I120" s="211" t="s">
        <v>148</v>
      </c>
      <c r="J120" s="212" t="s">
        <v>132</v>
      </c>
      <c r="K120" s="213" t="s">
        <v>149</v>
      </c>
      <c r="L120" s="214"/>
      <c r="M120" s="100" t="s">
        <v>1</v>
      </c>
      <c r="N120" s="101" t="s">
        <v>45</v>
      </c>
      <c r="O120" s="101" t="s">
        <v>150</v>
      </c>
      <c r="P120" s="101" t="s">
        <v>151</v>
      </c>
      <c r="Q120" s="101" t="s">
        <v>152</v>
      </c>
      <c r="R120" s="101" t="s">
        <v>153</v>
      </c>
      <c r="S120" s="101" t="s">
        <v>154</v>
      </c>
      <c r="T120" s="102" t="s">
        <v>155</v>
      </c>
      <c r="U120" s="207"/>
      <c r="V120" s="207"/>
      <c r="W120" s="207"/>
      <c r="X120" s="207"/>
      <c r="Y120" s="207"/>
      <c r="Z120" s="207"/>
      <c r="AA120" s="207"/>
      <c r="AB120" s="207"/>
      <c r="AC120" s="207"/>
      <c r="AD120" s="207"/>
      <c r="AE120" s="207"/>
    </row>
    <row r="121" s="2" customFormat="1" ht="22.8" customHeight="1">
      <c r="A121" s="38"/>
      <c r="B121" s="39"/>
      <c r="C121" s="107" t="s">
        <v>156</v>
      </c>
      <c r="D121" s="40"/>
      <c r="E121" s="40"/>
      <c r="F121" s="40"/>
      <c r="G121" s="40"/>
      <c r="H121" s="40"/>
      <c r="I121" s="144"/>
      <c r="J121" s="215">
        <f>BK121</f>
        <v>0</v>
      </c>
      <c r="K121" s="40"/>
      <c r="L121" s="44"/>
      <c r="M121" s="103"/>
      <c r="N121" s="216"/>
      <c r="O121" s="104"/>
      <c r="P121" s="217">
        <f>P122</f>
        <v>0</v>
      </c>
      <c r="Q121" s="104"/>
      <c r="R121" s="217">
        <f>R122</f>
        <v>372.09603568</v>
      </c>
      <c r="S121" s="104"/>
      <c r="T121" s="218">
        <f>T122</f>
        <v>0</v>
      </c>
      <c r="U121" s="38"/>
      <c r="V121" s="38"/>
      <c r="W121" s="38"/>
      <c r="X121" s="38"/>
      <c r="Y121" s="38"/>
      <c r="Z121" s="38"/>
      <c r="AA121" s="38"/>
      <c r="AB121" s="38"/>
      <c r="AC121" s="38"/>
      <c r="AD121" s="38"/>
      <c r="AE121" s="38"/>
      <c r="AT121" s="16" t="s">
        <v>80</v>
      </c>
      <c r="AU121" s="16" t="s">
        <v>134</v>
      </c>
      <c r="BK121" s="219">
        <f>BK122</f>
        <v>0</v>
      </c>
    </row>
    <row r="122" s="12" customFormat="1" ht="25.92" customHeight="1">
      <c r="A122" s="12"/>
      <c r="B122" s="220"/>
      <c r="C122" s="221"/>
      <c r="D122" s="222" t="s">
        <v>80</v>
      </c>
      <c r="E122" s="223" t="s">
        <v>157</v>
      </c>
      <c r="F122" s="223" t="s">
        <v>158</v>
      </c>
      <c r="G122" s="221"/>
      <c r="H122" s="221"/>
      <c r="I122" s="224"/>
      <c r="J122" s="225">
        <f>BK122</f>
        <v>0</v>
      </c>
      <c r="K122" s="221"/>
      <c r="L122" s="226"/>
      <c r="M122" s="227"/>
      <c r="N122" s="228"/>
      <c r="O122" s="228"/>
      <c r="P122" s="229">
        <f>P123+P154+P162</f>
        <v>0</v>
      </c>
      <c r="Q122" s="228"/>
      <c r="R122" s="229">
        <f>R123+R154+R162</f>
        <v>372.09603568</v>
      </c>
      <c r="S122" s="228"/>
      <c r="T122" s="230">
        <f>T123+T154+T162</f>
        <v>0</v>
      </c>
      <c r="U122" s="12"/>
      <c r="V122" s="12"/>
      <c r="W122" s="12"/>
      <c r="X122" s="12"/>
      <c r="Y122" s="12"/>
      <c r="Z122" s="12"/>
      <c r="AA122" s="12"/>
      <c r="AB122" s="12"/>
      <c r="AC122" s="12"/>
      <c r="AD122" s="12"/>
      <c r="AE122" s="12"/>
      <c r="AR122" s="231" t="s">
        <v>89</v>
      </c>
      <c r="AT122" s="232" t="s">
        <v>80</v>
      </c>
      <c r="AU122" s="232" t="s">
        <v>81</v>
      </c>
      <c r="AY122" s="231" t="s">
        <v>159</v>
      </c>
      <c r="BK122" s="233">
        <f>BK123+BK154+BK162</f>
        <v>0</v>
      </c>
    </row>
    <row r="123" s="12" customFormat="1" ht="22.8" customHeight="1">
      <c r="A123" s="12"/>
      <c r="B123" s="220"/>
      <c r="C123" s="221"/>
      <c r="D123" s="222" t="s">
        <v>80</v>
      </c>
      <c r="E123" s="234" t="s">
        <v>89</v>
      </c>
      <c r="F123" s="234" t="s">
        <v>621</v>
      </c>
      <c r="G123" s="221"/>
      <c r="H123" s="221"/>
      <c r="I123" s="224"/>
      <c r="J123" s="235">
        <f>BK123</f>
        <v>0</v>
      </c>
      <c r="K123" s="221"/>
      <c r="L123" s="226"/>
      <c r="M123" s="227"/>
      <c r="N123" s="228"/>
      <c r="O123" s="228"/>
      <c r="P123" s="229">
        <f>SUM(P124:P153)</f>
        <v>0</v>
      </c>
      <c r="Q123" s="228"/>
      <c r="R123" s="229">
        <f>SUM(R124:R153)</f>
        <v>279.88584159999999</v>
      </c>
      <c r="S123" s="228"/>
      <c r="T123" s="230">
        <f>SUM(T124:T153)</f>
        <v>0</v>
      </c>
      <c r="U123" s="12"/>
      <c r="V123" s="12"/>
      <c r="W123" s="12"/>
      <c r="X123" s="12"/>
      <c r="Y123" s="12"/>
      <c r="Z123" s="12"/>
      <c r="AA123" s="12"/>
      <c r="AB123" s="12"/>
      <c r="AC123" s="12"/>
      <c r="AD123" s="12"/>
      <c r="AE123" s="12"/>
      <c r="AR123" s="231" t="s">
        <v>89</v>
      </c>
      <c r="AT123" s="232" t="s">
        <v>80</v>
      </c>
      <c r="AU123" s="232" t="s">
        <v>89</v>
      </c>
      <c r="AY123" s="231" t="s">
        <v>159</v>
      </c>
      <c r="BK123" s="233">
        <f>SUM(BK124:BK153)</f>
        <v>0</v>
      </c>
    </row>
    <row r="124" s="2" customFormat="1" ht="21.75" customHeight="1">
      <c r="A124" s="38"/>
      <c r="B124" s="39"/>
      <c r="C124" s="236" t="s">
        <v>89</v>
      </c>
      <c r="D124" s="236" t="s">
        <v>161</v>
      </c>
      <c r="E124" s="237" t="s">
        <v>622</v>
      </c>
      <c r="F124" s="238" t="s">
        <v>623</v>
      </c>
      <c r="G124" s="239" t="s">
        <v>206</v>
      </c>
      <c r="H124" s="240">
        <v>30</v>
      </c>
      <c r="I124" s="241"/>
      <c r="J124" s="242">
        <f>ROUND(I124*H124,2)</f>
        <v>0</v>
      </c>
      <c r="K124" s="243"/>
      <c r="L124" s="44"/>
      <c r="M124" s="244" t="s">
        <v>1</v>
      </c>
      <c r="N124" s="245" t="s">
        <v>46</v>
      </c>
      <c r="O124" s="91"/>
      <c r="P124" s="246">
        <f>O124*H124</f>
        <v>0</v>
      </c>
      <c r="Q124" s="246">
        <v>0</v>
      </c>
      <c r="R124" s="246">
        <f>Q124*H124</f>
        <v>0</v>
      </c>
      <c r="S124" s="246">
        <v>0</v>
      </c>
      <c r="T124" s="247">
        <f>S124*H124</f>
        <v>0</v>
      </c>
      <c r="U124" s="38"/>
      <c r="V124" s="38"/>
      <c r="W124" s="38"/>
      <c r="X124" s="38"/>
      <c r="Y124" s="38"/>
      <c r="Z124" s="38"/>
      <c r="AA124" s="38"/>
      <c r="AB124" s="38"/>
      <c r="AC124" s="38"/>
      <c r="AD124" s="38"/>
      <c r="AE124" s="38"/>
      <c r="AR124" s="248" t="s">
        <v>165</v>
      </c>
      <c r="AT124" s="248" t="s">
        <v>161</v>
      </c>
      <c r="AU124" s="248" t="s">
        <v>21</v>
      </c>
      <c r="AY124" s="16" t="s">
        <v>159</v>
      </c>
      <c r="BE124" s="249">
        <f>IF(N124="základní",J124,0)</f>
        <v>0</v>
      </c>
      <c r="BF124" s="249">
        <f>IF(N124="snížená",J124,0)</f>
        <v>0</v>
      </c>
      <c r="BG124" s="249">
        <f>IF(N124="zákl. přenesená",J124,0)</f>
        <v>0</v>
      </c>
      <c r="BH124" s="249">
        <f>IF(N124="sníž. přenesená",J124,0)</f>
        <v>0</v>
      </c>
      <c r="BI124" s="249">
        <f>IF(N124="nulová",J124,0)</f>
        <v>0</v>
      </c>
      <c r="BJ124" s="16" t="s">
        <v>89</v>
      </c>
      <c r="BK124" s="249">
        <f>ROUND(I124*H124,2)</f>
        <v>0</v>
      </c>
      <c r="BL124" s="16" t="s">
        <v>165</v>
      </c>
      <c r="BM124" s="248" t="s">
        <v>703</v>
      </c>
    </row>
    <row r="125" s="2" customFormat="1" ht="21.75" customHeight="1">
      <c r="A125" s="38"/>
      <c r="B125" s="39"/>
      <c r="C125" s="236" t="s">
        <v>21</v>
      </c>
      <c r="D125" s="236" t="s">
        <v>161</v>
      </c>
      <c r="E125" s="237" t="s">
        <v>625</v>
      </c>
      <c r="F125" s="238" t="s">
        <v>626</v>
      </c>
      <c r="G125" s="239" t="s">
        <v>206</v>
      </c>
      <c r="H125" s="240">
        <v>46.799999999999997</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21</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704</v>
      </c>
    </row>
    <row r="126" s="13" customFormat="1">
      <c r="A126" s="13"/>
      <c r="B126" s="254"/>
      <c r="C126" s="255"/>
      <c r="D126" s="250" t="s">
        <v>174</v>
      </c>
      <c r="E126" s="256" t="s">
        <v>1</v>
      </c>
      <c r="F126" s="257" t="s">
        <v>705</v>
      </c>
      <c r="G126" s="255"/>
      <c r="H126" s="258">
        <v>46.799999999999997</v>
      </c>
      <c r="I126" s="259"/>
      <c r="J126" s="255"/>
      <c r="K126" s="255"/>
      <c r="L126" s="260"/>
      <c r="M126" s="261"/>
      <c r="N126" s="262"/>
      <c r="O126" s="262"/>
      <c r="P126" s="262"/>
      <c r="Q126" s="262"/>
      <c r="R126" s="262"/>
      <c r="S126" s="262"/>
      <c r="T126" s="263"/>
      <c r="U126" s="13"/>
      <c r="V126" s="13"/>
      <c r="W126" s="13"/>
      <c r="X126" s="13"/>
      <c r="Y126" s="13"/>
      <c r="Z126" s="13"/>
      <c r="AA126" s="13"/>
      <c r="AB126" s="13"/>
      <c r="AC126" s="13"/>
      <c r="AD126" s="13"/>
      <c r="AE126" s="13"/>
      <c r="AT126" s="264" t="s">
        <v>174</v>
      </c>
      <c r="AU126" s="264" t="s">
        <v>21</v>
      </c>
      <c r="AV126" s="13" t="s">
        <v>21</v>
      </c>
      <c r="AW126" s="13" t="s">
        <v>38</v>
      </c>
      <c r="AX126" s="13" t="s">
        <v>89</v>
      </c>
      <c r="AY126" s="264" t="s">
        <v>159</v>
      </c>
    </row>
    <row r="127" s="2" customFormat="1" ht="21.75" customHeight="1">
      <c r="A127" s="38"/>
      <c r="B127" s="39"/>
      <c r="C127" s="236" t="s">
        <v>176</v>
      </c>
      <c r="D127" s="236" t="s">
        <v>161</v>
      </c>
      <c r="E127" s="237" t="s">
        <v>706</v>
      </c>
      <c r="F127" s="238" t="s">
        <v>707</v>
      </c>
      <c r="G127" s="239" t="s">
        <v>206</v>
      </c>
      <c r="H127" s="240">
        <v>106.096</v>
      </c>
      <c r="I127" s="241"/>
      <c r="J127" s="242">
        <f>ROUND(I127*H127,2)</f>
        <v>0</v>
      </c>
      <c r="K127" s="243"/>
      <c r="L127" s="44"/>
      <c r="M127" s="244" t="s">
        <v>1</v>
      </c>
      <c r="N127" s="245" t="s">
        <v>46</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165</v>
      </c>
      <c r="AT127" s="248" t="s">
        <v>161</v>
      </c>
      <c r="AU127" s="248" t="s">
        <v>21</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165</v>
      </c>
      <c r="BM127" s="248" t="s">
        <v>708</v>
      </c>
    </row>
    <row r="128" s="13" customFormat="1">
      <c r="A128" s="13"/>
      <c r="B128" s="254"/>
      <c r="C128" s="255"/>
      <c r="D128" s="250" t="s">
        <v>174</v>
      </c>
      <c r="E128" s="256" t="s">
        <v>1</v>
      </c>
      <c r="F128" s="257" t="s">
        <v>709</v>
      </c>
      <c r="G128" s="255"/>
      <c r="H128" s="258">
        <v>106.096</v>
      </c>
      <c r="I128" s="259"/>
      <c r="J128" s="255"/>
      <c r="K128" s="255"/>
      <c r="L128" s="260"/>
      <c r="M128" s="261"/>
      <c r="N128" s="262"/>
      <c r="O128" s="262"/>
      <c r="P128" s="262"/>
      <c r="Q128" s="262"/>
      <c r="R128" s="262"/>
      <c r="S128" s="262"/>
      <c r="T128" s="263"/>
      <c r="U128" s="13"/>
      <c r="V128" s="13"/>
      <c r="W128" s="13"/>
      <c r="X128" s="13"/>
      <c r="Y128" s="13"/>
      <c r="Z128" s="13"/>
      <c r="AA128" s="13"/>
      <c r="AB128" s="13"/>
      <c r="AC128" s="13"/>
      <c r="AD128" s="13"/>
      <c r="AE128" s="13"/>
      <c r="AT128" s="264" t="s">
        <v>174</v>
      </c>
      <c r="AU128" s="264" t="s">
        <v>21</v>
      </c>
      <c r="AV128" s="13" t="s">
        <v>21</v>
      </c>
      <c r="AW128" s="13" t="s">
        <v>38</v>
      </c>
      <c r="AX128" s="13" t="s">
        <v>81</v>
      </c>
      <c r="AY128" s="264" t="s">
        <v>159</v>
      </c>
    </row>
    <row r="129" s="2" customFormat="1" ht="16.5" customHeight="1">
      <c r="A129" s="38"/>
      <c r="B129" s="39"/>
      <c r="C129" s="236" t="s">
        <v>165</v>
      </c>
      <c r="D129" s="236" t="s">
        <v>161</v>
      </c>
      <c r="E129" s="237" t="s">
        <v>629</v>
      </c>
      <c r="F129" s="238" t="s">
        <v>630</v>
      </c>
      <c r="G129" s="239" t="s">
        <v>164</v>
      </c>
      <c r="H129" s="240">
        <v>421.24000000000001</v>
      </c>
      <c r="I129" s="241"/>
      <c r="J129" s="242">
        <f>ROUND(I129*H129,2)</f>
        <v>0</v>
      </c>
      <c r="K129" s="243"/>
      <c r="L129" s="44"/>
      <c r="M129" s="244" t="s">
        <v>1</v>
      </c>
      <c r="N129" s="245" t="s">
        <v>46</v>
      </c>
      <c r="O129" s="91"/>
      <c r="P129" s="246">
        <f>O129*H129</f>
        <v>0</v>
      </c>
      <c r="Q129" s="246">
        <v>0.00084000000000000003</v>
      </c>
      <c r="R129" s="246">
        <f>Q129*H129</f>
        <v>0.35384160000000003</v>
      </c>
      <c r="S129" s="246">
        <v>0</v>
      </c>
      <c r="T129" s="247">
        <f>S129*H129</f>
        <v>0</v>
      </c>
      <c r="U129" s="38"/>
      <c r="V129" s="38"/>
      <c r="W129" s="38"/>
      <c r="X129" s="38"/>
      <c r="Y129" s="38"/>
      <c r="Z129" s="38"/>
      <c r="AA129" s="38"/>
      <c r="AB129" s="38"/>
      <c r="AC129" s="38"/>
      <c r="AD129" s="38"/>
      <c r="AE129" s="38"/>
      <c r="AR129" s="248" t="s">
        <v>165</v>
      </c>
      <c r="AT129" s="248" t="s">
        <v>161</v>
      </c>
      <c r="AU129" s="248" t="s">
        <v>21</v>
      </c>
      <c r="AY129" s="16" t="s">
        <v>159</v>
      </c>
      <c r="BE129" s="249">
        <f>IF(N129="základní",J129,0)</f>
        <v>0</v>
      </c>
      <c r="BF129" s="249">
        <f>IF(N129="snížená",J129,0)</f>
        <v>0</v>
      </c>
      <c r="BG129" s="249">
        <f>IF(N129="zákl. přenesená",J129,0)</f>
        <v>0</v>
      </c>
      <c r="BH129" s="249">
        <f>IF(N129="sníž. přenesená",J129,0)</f>
        <v>0</v>
      </c>
      <c r="BI129" s="249">
        <f>IF(N129="nulová",J129,0)</f>
        <v>0</v>
      </c>
      <c r="BJ129" s="16" t="s">
        <v>89</v>
      </c>
      <c r="BK129" s="249">
        <f>ROUND(I129*H129,2)</f>
        <v>0</v>
      </c>
      <c r="BL129" s="16" t="s">
        <v>165</v>
      </c>
      <c r="BM129" s="248" t="s">
        <v>710</v>
      </c>
    </row>
    <row r="130" s="13" customFormat="1">
      <c r="A130" s="13"/>
      <c r="B130" s="254"/>
      <c r="C130" s="255"/>
      <c r="D130" s="250" t="s">
        <v>174</v>
      </c>
      <c r="E130" s="256" t="s">
        <v>1</v>
      </c>
      <c r="F130" s="257" t="s">
        <v>711</v>
      </c>
      <c r="G130" s="255"/>
      <c r="H130" s="258">
        <v>265.24000000000001</v>
      </c>
      <c r="I130" s="259"/>
      <c r="J130" s="255"/>
      <c r="K130" s="255"/>
      <c r="L130" s="260"/>
      <c r="M130" s="261"/>
      <c r="N130" s="262"/>
      <c r="O130" s="262"/>
      <c r="P130" s="262"/>
      <c r="Q130" s="262"/>
      <c r="R130" s="262"/>
      <c r="S130" s="262"/>
      <c r="T130" s="263"/>
      <c r="U130" s="13"/>
      <c r="V130" s="13"/>
      <c r="W130" s="13"/>
      <c r="X130" s="13"/>
      <c r="Y130" s="13"/>
      <c r="Z130" s="13"/>
      <c r="AA130" s="13"/>
      <c r="AB130" s="13"/>
      <c r="AC130" s="13"/>
      <c r="AD130" s="13"/>
      <c r="AE130" s="13"/>
      <c r="AT130" s="264" t="s">
        <v>174</v>
      </c>
      <c r="AU130" s="264" t="s">
        <v>21</v>
      </c>
      <c r="AV130" s="13" t="s">
        <v>21</v>
      </c>
      <c r="AW130" s="13" t="s">
        <v>38</v>
      </c>
      <c r="AX130" s="13" t="s">
        <v>81</v>
      </c>
      <c r="AY130" s="264" t="s">
        <v>159</v>
      </c>
    </row>
    <row r="131" s="13" customFormat="1">
      <c r="A131" s="13"/>
      <c r="B131" s="254"/>
      <c r="C131" s="255"/>
      <c r="D131" s="250" t="s">
        <v>174</v>
      </c>
      <c r="E131" s="256" t="s">
        <v>1</v>
      </c>
      <c r="F131" s="257" t="s">
        <v>712</v>
      </c>
      <c r="G131" s="255"/>
      <c r="H131" s="258">
        <v>156</v>
      </c>
      <c r="I131" s="259"/>
      <c r="J131" s="255"/>
      <c r="K131" s="255"/>
      <c r="L131" s="260"/>
      <c r="M131" s="261"/>
      <c r="N131" s="262"/>
      <c r="O131" s="262"/>
      <c r="P131" s="262"/>
      <c r="Q131" s="262"/>
      <c r="R131" s="262"/>
      <c r="S131" s="262"/>
      <c r="T131" s="263"/>
      <c r="U131" s="13"/>
      <c r="V131" s="13"/>
      <c r="W131" s="13"/>
      <c r="X131" s="13"/>
      <c r="Y131" s="13"/>
      <c r="Z131" s="13"/>
      <c r="AA131" s="13"/>
      <c r="AB131" s="13"/>
      <c r="AC131" s="13"/>
      <c r="AD131" s="13"/>
      <c r="AE131" s="13"/>
      <c r="AT131" s="264" t="s">
        <v>174</v>
      </c>
      <c r="AU131" s="264" t="s">
        <v>21</v>
      </c>
      <c r="AV131" s="13" t="s">
        <v>21</v>
      </c>
      <c r="AW131" s="13" t="s">
        <v>38</v>
      </c>
      <c r="AX131" s="13" t="s">
        <v>81</v>
      </c>
      <c r="AY131" s="264" t="s">
        <v>159</v>
      </c>
    </row>
    <row r="132" s="2" customFormat="1" ht="21.75" customHeight="1">
      <c r="A132" s="38"/>
      <c r="B132" s="39"/>
      <c r="C132" s="236" t="s">
        <v>186</v>
      </c>
      <c r="D132" s="236" t="s">
        <v>161</v>
      </c>
      <c r="E132" s="237" t="s">
        <v>633</v>
      </c>
      <c r="F132" s="238" t="s">
        <v>634</v>
      </c>
      <c r="G132" s="239" t="s">
        <v>164</v>
      </c>
      <c r="H132" s="240">
        <v>421.24000000000001</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21</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713</v>
      </c>
    </row>
    <row r="133" s="2" customFormat="1" ht="21.75" customHeight="1">
      <c r="A133" s="38"/>
      <c r="B133" s="39"/>
      <c r="C133" s="236" t="s">
        <v>191</v>
      </c>
      <c r="D133" s="236" t="s">
        <v>161</v>
      </c>
      <c r="E133" s="237" t="s">
        <v>264</v>
      </c>
      <c r="F133" s="238" t="s">
        <v>265</v>
      </c>
      <c r="G133" s="239" t="s">
        <v>206</v>
      </c>
      <c r="H133" s="240">
        <v>152.89599999999999</v>
      </c>
      <c r="I133" s="241"/>
      <c r="J133" s="242">
        <f>ROUND(I133*H133,2)</f>
        <v>0</v>
      </c>
      <c r="K133" s="243"/>
      <c r="L133" s="44"/>
      <c r="M133" s="244" t="s">
        <v>1</v>
      </c>
      <c r="N133" s="245" t="s">
        <v>46</v>
      </c>
      <c r="O133" s="91"/>
      <c r="P133" s="246">
        <f>O133*H133</f>
        <v>0</v>
      </c>
      <c r="Q133" s="246">
        <v>0</v>
      </c>
      <c r="R133" s="246">
        <f>Q133*H133</f>
        <v>0</v>
      </c>
      <c r="S133" s="246">
        <v>0</v>
      </c>
      <c r="T133" s="247">
        <f>S133*H133</f>
        <v>0</v>
      </c>
      <c r="U133" s="38"/>
      <c r="V133" s="38"/>
      <c r="W133" s="38"/>
      <c r="X133" s="38"/>
      <c r="Y133" s="38"/>
      <c r="Z133" s="38"/>
      <c r="AA133" s="38"/>
      <c r="AB133" s="38"/>
      <c r="AC133" s="38"/>
      <c r="AD133" s="38"/>
      <c r="AE133" s="38"/>
      <c r="AR133" s="248" t="s">
        <v>165</v>
      </c>
      <c r="AT133" s="248" t="s">
        <v>161</v>
      </c>
      <c r="AU133" s="248" t="s">
        <v>21</v>
      </c>
      <c r="AY133" s="16" t="s">
        <v>159</v>
      </c>
      <c r="BE133" s="249">
        <f>IF(N133="základní",J133,0)</f>
        <v>0</v>
      </c>
      <c r="BF133" s="249">
        <f>IF(N133="snížená",J133,0)</f>
        <v>0</v>
      </c>
      <c r="BG133" s="249">
        <f>IF(N133="zákl. přenesená",J133,0)</f>
        <v>0</v>
      </c>
      <c r="BH133" s="249">
        <f>IF(N133="sníž. přenesená",J133,0)</f>
        <v>0</v>
      </c>
      <c r="BI133" s="249">
        <f>IF(N133="nulová",J133,0)</f>
        <v>0</v>
      </c>
      <c r="BJ133" s="16" t="s">
        <v>89</v>
      </c>
      <c r="BK133" s="249">
        <f>ROUND(I133*H133,2)</f>
        <v>0</v>
      </c>
      <c r="BL133" s="16" t="s">
        <v>165</v>
      </c>
      <c r="BM133" s="248" t="s">
        <v>714</v>
      </c>
    </row>
    <row r="134" s="13" customFormat="1">
      <c r="A134" s="13"/>
      <c r="B134" s="254"/>
      <c r="C134" s="255"/>
      <c r="D134" s="250" t="s">
        <v>174</v>
      </c>
      <c r="E134" s="256" t="s">
        <v>1</v>
      </c>
      <c r="F134" s="257" t="s">
        <v>715</v>
      </c>
      <c r="G134" s="255"/>
      <c r="H134" s="258">
        <v>152.89599999999999</v>
      </c>
      <c r="I134" s="259"/>
      <c r="J134" s="255"/>
      <c r="K134" s="255"/>
      <c r="L134" s="260"/>
      <c r="M134" s="261"/>
      <c r="N134" s="262"/>
      <c r="O134" s="262"/>
      <c r="P134" s="262"/>
      <c r="Q134" s="262"/>
      <c r="R134" s="262"/>
      <c r="S134" s="262"/>
      <c r="T134" s="263"/>
      <c r="U134" s="13"/>
      <c r="V134" s="13"/>
      <c r="W134" s="13"/>
      <c r="X134" s="13"/>
      <c r="Y134" s="13"/>
      <c r="Z134" s="13"/>
      <c r="AA134" s="13"/>
      <c r="AB134" s="13"/>
      <c r="AC134" s="13"/>
      <c r="AD134" s="13"/>
      <c r="AE134" s="13"/>
      <c r="AT134" s="264" t="s">
        <v>174</v>
      </c>
      <c r="AU134" s="264" t="s">
        <v>21</v>
      </c>
      <c r="AV134" s="13" t="s">
        <v>21</v>
      </c>
      <c r="AW134" s="13" t="s">
        <v>38</v>
      </c>
      <c r="AX134" s="13" t="s">
        <v>89</v>
      </c>
      <c r="AY134" s="264" t="s">
        <v>159</v>
      </c>
    </row>
    <row r="135" s="2" customFormat="1" ht="21.75" customHeight="1">
      <c r="A135" s="38"/>
      <c r="B135" s="39"/>
      <c r="C135" s="236" t="s">
        <v>198</v>
      </c>
      <c r="D135" s="236" t="s">
        <v>161</v>
      </c>
      <c r="E135" s="237" t="s">
        <v>268</v>
      </c>
      <c r="F135" s="238" t="s">
        <v>269</v>
      </c>
      <c r="G135" s="239" t="s">
        <v>206</v>
      </c>
      <c r="H135" s="240">
        <v>152.89599999999999</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716</v>
      </c>
    </row>
    <row r="136" s="2" customFormat="1" ht="21.75" customHeight="1">
      <c r="A136" s="38"/>
      <c r="B136" s="39"/>
      <c r="C136" s="236" t="s">
        <v>203</v>
      </c>
      <c r="D136" s="236" t="s">
        <v>161</v>
      </c>
      <c r="E136" s="237" t="s">
        <v>273</v>
      </c>
      <c r="F136" s="238" t="s">
        <v>274</v>
      </c>
      <c r="G136" s="239" t="s">
        <v>206</v>
      </c>
      <c r="H136" s="240">
        <v>3057.9200000000001</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21</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717</v>
      </c>
    </row>
    <row r="137" s="13" customFormat="1">
      <c r="A137" s="13"/>
      <c r="B137" s="254"/>
      <c r="C137" s="255"/>
      <c r="D137" s="250" t="s">
        <v>174</v>
      </c>
      <c r="E137" s="256" t="s">
        <v>1</v>
      </c>
      <c r="F137" s="257" t="s">
        <v>718</v>
      </c>
      <c r="G137" s="255"/>
      <c r="H137" s="258">
        <v>3057.9200000000001</v>
      </c>
      <c r="I137" s="259"/>
      <c r="J137" s="255"/>
      <c r="K137" s="255"/>
      <c r="L137" s="260"/>
      <c r="M137" s="261"/>
      <c r="N137" s="262"/>
      <c r="O137" s="262"/>
      <c r="P137" s="262"/>
      <c r="Q137" s="262"/>
      <c r="R137" s="262"/>
      <c r="S137" s="262"/>
      <c r="T137" s="263"/>
      <c r="U137" s="13"/>
      <c r="V137" s="13"/>
      <c r="W137" s="13"/>
      <c r="X137" s="13"/>
      <c r="Y137" s="13"/>
      <c r="Z137" s="13"/>
      <c r="AA137" s="13"/>
      <c r="AB137" s="13"/>
      <c r="AC137" s="13"/>
      <c r="AD137" s="13"/>
      <c r="AE137" s="13"/>
      <c r="AT137" s="264" t="s">
        <v>174</v>
      </c>
      <c r="AU137" s="264" t="s">
        <v>21</v>
      </c>
      <c r="AV137" s="13" t="s">
        <v>21</v>
      </c>
      <c r="AW137" s="13" t="s">
        <v>38</v>
      </c>
      <c r="AX137" s="13" t="s">
        <v>81</v>
      </c>
      <c r="AY137" s="264" t="s">
        <v>159</v>
      </c>
    </row>
    <row r="138" s="14" customFormat="1">
      <c r="A138" s="14"/>
      <c r="B138" s="265"/>
      <c r="C138" s="266"/>
      <c r="D138" s="250" t="s">
        <v>174</v>
      </c>
      <c r="E138" s="267" t="s">
        <v>1</v>
      </c>
      <c r="F138" s="268" t="s">
        <v>197</v>
      </c>
      <c r="G138" s="266"/>
      <c r="H138" s="269">
        <v>3057.9200000000001</v>
      </c>
      <c r="I138" s="270"/>
      <c r="J138" s="266"/>
      <c r="K138" s="266"/>
      <c r="L138" s="271"/>
      <c r="M138" s="272"/>
      <c r="N138" s="273"/>
      <c r="O138" s="273"/>
      <c r="P138" s="273"/>
      <c r="Q138" s="273"/>
      <c r="R138" s="273"/>
      <c r="S138" s="273"/>
      <c r="T138" s="274"/>
      <c r="U138" s="14"/>
      <c r="V138" s="14"/>
      <c r="W138" s="14"/>
      <c r="X138" s="14"/>
      <c r="Y138" s="14"/>
      <c r="Z138" s="14"/>
      <c r="AA138" s="14"/>
      <c r="AB138" s="14"/>
      <c r="AC138" s="14"/>
      <c r="AD138" s="14"/>
      <c r="AE138" s="14"/>
      <c r="AT138" s="275" t="s">
        <v>174</v>
      </c>
      <c r="AU138" s="275" t="s">
        <v>21</v>
      </c>
      <c r="AV138" s="14" t="s">
        <v>165</v>
      </c>
      <c r="AW138" s="14" t="s">
        <v>38</v>
      </c>
      <c r="AX138" s="14" t="s">
        <v>89</v>
      </c>
      <c r="AY138" s="275" t="s">
        <v>159</v>
      </c>
    </row>
    <row r="139" s="2" customFormat="1" ht="16.5" customHeight="1">
      <c r="A139" s="38"/>
      <c r="B139" s="39"/>
      <c r="C139" s="236" t="s">
        <v>209</v>
      </c>
      <c r="D139" s="236" t="s">
        <v>161</v>
      </c>
      <c r="E139" s="237" t="s">
        <v>640</v>
      </c>
      <c r="F139" s="238" t="s">
        <v>641</v>
      </c>
      <c r="G139" s="239" t="s">
        <v>206</v>
      </c>
      <c r="H139" s="240">
        <v>152.89599999999999</v>
      </c>
      <c r="I139" s="241"/>
      <c r="J139" s="242">
        <f>ROUND(I139*H139,2)</f>
        <v>0</v>
      </c>
      <c r="K139" s="243"/>
      <c r="L139" s="44"/>
      <c r="M139" s="244" t="s">
        <v>1</v>
      </c>
      <c r="N139" s="245" t="s">
        <v>46</v>
      </c>
      <c r="O139" s="91"/>
      <c r="P139" s="246">
        <f>O139*H139</f>
        <v>0</v>
      </c>
      <c r="Q139" s="246">
        <v>0</v>
      </c>
      <c r="R139" s="246">
        <f>Q139*H139</f>
        <v>0</v>
      </c>
      <c r="S139" s="246">
        <v>0</v>
      </c>
      <c r="T139" s="247">
        <f>S139*H139</f>
        <v>0</v>
      </c>
      <c r="U139" s="38"/>
      <c r="V139" s="38"/>
      <c r="W139" s="38"/>
      <c r="X139" s="38"/>
      <c r="Y139" s="38"/>
      <c r="Z139" s="38"/>
      <c r="AA139" s="38"/>
      <c r="AB139" s="38"/>
      <c r="AC139" s="38"/>
      <c r="AD139" s="38"/>
      <c r="AE139" s="38"/>
      <c r="AR139" s="248" t="s">
        <v>165</v>
      </c>
      <c r="AT139" s="248" t="s">
        <v>161</v>
      </c>
      <c r="AU139" s="248" t="s">
        <v>21</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719</v>
      </c>
    </row>
    <row r="140" s="2" customFormat="1" ht="21.75" customHeight="1">
      <c r="A140" s="38"/>
      <c r="B140" s="39"/>
      <c r="C140" s="236" t="s">
        <v>175</v>
      </c>
      <c r="D140" s="236" t="s">
        <v>161</v>
      </c>
      <c r="E140" s="237" t="s">
        <v>643</v>
      </c>
      <c r="F140" s="238" t="s">
        <v>644</v>
      </c>
      <c r="G140" s="239" t="s">
        <v>171</v>
      </c>
      <c r="H140" s="240">
        <v>305.79199999999997</v>
      </c>
      <c r="I140" s="241"/>
      <c r="J140" s="242">
        <f>ROUND(I140*H140,2)</f>
        <v>0</v>
      </c>
      <c r="K140" s="243"/>
      <c r="L140" s="44"/>
      <c r="M140" s="244" t="s">
        <v>1</v>
      </c>
      <c r="N140" s="245" t="s">
        <v>46</v>
      </c>
      <c r="O140" s="91"/>
      <c r="P140" s="246">
        <f>O140*H140</f>
        <v>0</v>
      </c>
      <c r="Q140" s="246">
        <v>0</v>
      </c>
      <c r="R140" s="246">
        <f>Q140*H140</f>
        <v>0</v>
      </c>
      <c r="S140" s="246">
        <v>0</v>
      </c>
      <c r="T140" s="247">
        <f>S140*H140</f>
        <v>0</v>
      </c>
      <c r="U140" s="38"/>
      <c r="V140" s="38"/>
      <c r="W140" s="38"/>
      <c r="X140" s="38"/>
      <c r="Y140" s="38"/>
      <c r="Z140" s="38"/>
      <c r="AA140" s="38"/>
      <c r="AB140" s="38"/>
      <c r="AC140" s="38"/>
      <c r="AD140" s="38"/>
      <c r="AE140" s="38"/>
      <c r="AR140" s="248" t="s">
        <v>165</v>
      </c>
      <c r="AT140" s="248" t="s">
        <v>161</v>
      </c>
      <c r="AU140" s="248" t="s">
        <v>21</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165</v>
      </c>
      <c r="BM140" s="248" t="s">
        <v>720</v>
      </c>
    </row>
    <row r="141" s="13" customFormat="1">
      <c r="A141" s="13"/>
      <c r="B141" s="254"/>
      <c r="C141" s="255"/>
      <c r="D141" s="250" t="s">
        <v>174</v>
      </c>
      <c r="E141" s="255"/>
      <c r="F141" s="257" t="s">
        <v>721</v>
      </c>
      <c r="G141" s="255"/>
      <c r="H141" s="258">
        <v>305.79199999999997</v>
      </c>
      <c r="I141" s="259"/>
      <c r="J141" s="255"/>
      <c r="K141" s="255"/>
      <c r="L141" s="260"/>
      <c r="M141" s="261"/>
      <c r="N141" s="262"/>
      <c r="O141" s="262"/>
      <c r="P141" s="262"/>
      <c r="Q141" s="262"/>
      <c r="R141" s="262"/>
      <c r="S141" s="262"/>
      <c r="T141" s="263"/>
      <c r="U141" s="13"/>
      <c r="V141" s="13"/>
      <c r="W141" s="13"/>
      <c r="X141" s="13"/>
      <c r="Y141" s="13"/>
      <c r="Z141" s="13"/>
      <c r="AA141" s="13"/>
      <c r="AB141" s="13"/>
      <c r="AC141" s="13"/>
      <c r="AD141" s="13"/>
      <c r="AE141" s="13"/>
      <c r="AT141" s="264" t="s">
        <v>174</v>
      </c>
      <c r="AU141" s="264" t="s">
        <v>21</v>
      </c>
      <c r="AV141" s="13" t="s">
        <v>21</v>
      </c>
      <c r="AW141" s="13" t="s">
        <v>4</v>
      </c>
      <c r="AX141" s="13" t="s">
        <v>89</v>
      </c>
      <c r="AY141" s="264" t="s">
        <v>159</v>
      </c>
    </row>
    <row r="142" s="2" customFormat="1" ht="21.75" customHeight="1">
      <c r="A142" s="38"/>
      <c r="B142" s="39"/>
      <c r="C142" s="236" t="s">
        <v>222</v>
      </c>
      <c r="D142" s="236" t="s">
        <v>161</v>
      </c>
      <c r="E142" s="237" t="s">
        <v>278</v>
      </c>
      <c r="F142" s="238" t="s">
        <v>279</v>
      </c>
      <c r="G142" s="239" t="s">
        <v>206</v>
      </c>
      <c r="H142" s="240">
        <v>93.855999999999995</v>
      </c>
      <c r="I142" s="241"/>
      <c r="J142" s="242">
        <f>ROUND(I142*H142,2)</f>
        <v>0</v>
      </c>
      <c r="K142" s="243"/>
      <c r="L142" s="44"/>
      <c r="M142" s="244" t="s">
        <v>1</v>
      </c>
      <c r="N142" s="245" t="s">
        <v>46</v>
      </c>
      <c r="O142" s="91"/>
      <c r="P142" s="246">
        <f>O142*H142</f>
        <v>0</v>
      </c>
      <c r="Q142" s="246">
        <v>0</v>
      </c>
      <c r="R142" s="246">
        <f>Q142*H142</f>
        <v>0</v>
      </c>
      <c r="S142" s="246">
        <v>0</v>
      </c>
      <c r="T142" s="247">
        <f>S142*H142</f>
        <v>0</v>
      </c>
      <c r="U142" s="38"/>
      <c r="V142" s="38"/>
      <c r="W142" s="38"/>
      <c r="X142" s="38"/>
      <c r="Y142" s="38"/>
      <c r="Z142" s="38"/>
      <c r="AA142" s="38"/>
      <c r="AB142" s="38"/>
      <c r="AC142" s="38"/>
      <c r="AD142" s="38"/>
      <c r="AE142" s="38"/>
      <c r="AR142" s="248" t="s">
        <v>165</v>
      </c>
      <c r="AT142" s="248" t="s">
        <v>161</v>
      </c>
      <c r="AU142" s="248" t="s">
        <v>21</v>
      </c>
      <c r="AY142" s="16" t="s">
        <v>159</v>
      </c>
      <c r="BE142" s="249">
        <f>IF(N142="základní",J142,0)</f>
        <v>0</v>
      </c>
      <c r="BF142" s="249">
        <f>IF(N142="snížená",J142,0)</f>
        <v>0</v>
      </c>
      <c r="BG142" s="249">
        <f>IF(N142="zákl. přenesená",J142,0)</f>
        <v>0</v>
      </c>
      <c r="BH142" s="249">
        <f>IF(N142="sníž. přenesená",J142,0)</f>
        <v>0</v>
      </c>
      <c r="BI142" s="249">
        <f>IF(N142="nulová",J142,0)</f>
        <v>0</v>
      </c>
      <c r="BJ142" s="16" t="s">
        <v>89</v>
      </c>
      <c r="BK142" s="249">
        <f>ROUND(I142*H142,2)</f>
        <v>0</v>
      </c>
      <c r="BL142" s="16" t="s">
        <v>165</v>
      </c>
      <c r="BM142" s="248" t="s">
        <v>722</v>
      </c>
    </row>
    <row r="143" s="13" customFormat="1">
      <c r="A143" s="13"/>
      <c r="B143" s="254"/>
      <c r="C143" s="255"/>
      <c r="D143" s="250" t="s">
        <v>174</v>
      </c>
      <c r="E143" s="256" t="s">
        <v>1</v>
      </c>
      <c r="F143" s="257" t="s">
        <v>723</v>
      </c>
      <c r="G143" s="255"/>
      <c r="H143" s="258">
        <v>29.640000000000001</v>
      </c>
      <c r="I143" s="259"/>
      <c r="J143" s="255"/>
      <c r="K143" s="255"/>
      <c r="L143" s="260"/>
      <c r="M143" s="261"/>
      <c r="N143" s="262"/>
      <c r="O143" s="262"/>
      <c r="P143" s="262"/>
      <c r="Q143" s="262"/>
      <c r="R143" s="262"/>
      <c r="S143" s="262"/>
      <c r="T143" s="263"/>
      <c r="U143" s="13"/>
      <c r="V143" s="13"/>
      <c r="W143" s="13"/>
      <c r="X143" s="13"/>
      <c r="Y143" s="13"/>
      <c r="Z143" s="13"/>
      <c r="AA143" s="13"/>
      <c r="AB143" s="13"/>
      <c r="AC143" s="13"/>
      <c r="AD143" s="13"/>
      <c r="AE143" s="13"/>
      <c r="AT143" s="264" t="s">
        <v>174</v>
      </c>
      <c r="AU143" s="264" t="s">
        <v>21</v>
      </c>
      <c r="AV143" s="13" t="s">
        <v>21</v>
      </c>
      <c r="AW143" s="13" t="s">
        <v>38</v>
      </c>
      <c r="AX143" s="13" t="s">
        <v>81</v>
      </c>
      <c r="AY143" s="264" t="s">
        <v>159</v>
      </c>
    </row>
    <row r="144" s="13" customFormat="1">
      <c r="A144" s="13"/>
      <c r="B144" s="254"/>
      <c r="C144" s="255"/>
      <c r="D144" s="250" t="s">
        <v>174</v>
      </c>
      <c r="E144" s="256" t="s">
        <v>1</v>
      </c>
      <c r="F144" s="257" t="s">
        <v>724</v>
      </c>
      <c r="G144" s="255"/>
      <c r="H144" s="258">
        <v>64.215999999999994</v>
      </c>
      <c r="I144" s="259"/>
      <c r="J144" s="255"/>
      <c r="K144" s="255"/>
      <c r="L144" s="260"/>
      <c r="M144" s="261"/>
      <c r="N144" s="262"/>
      <c r="O144" s="262"/>
      <c r="P144" s="262"/>
      <c r="Q144" s="262"/>
      <c r="R144" s="262"/>
      <c r="S144" s="262"/>
      <c r="T144" s="263"/>
      <c r="U144" s="13"/>
      <c r="V144" s="13"/>
      <c r="W144" s="13"/>
      <c r="X144" s="13"/>
      <c r="Y144" s="13"/>
      <c r="Z144" s="13"/>
      <c r="AA144" s="13"/>
      <c r="AB144" s="13"/>
      <c r="AC144" s="13"/>
      <c r="AD144" s="13"/>
      <c r="AE144" s="13"/>
      <c r="AT144" s="264" t="s">
        <v>174</v>
      </c>
      <c r="AU144" s="264" t="s">
        <v>21</v>
      </c>
      <c r="AV144" s="13" t="s">
        <v>21</v>
      </c>
      <c r="AW144" s="13" t="s">
        <v>38</v>
      </c>
      <c r="AX144" s="13" t="s">
        <v>81</v>
      </c>
      <c r="AY144" s="264" t="s">
        <v>159</v>
      </c>
    </row>
    <row r="145" s="2" customFormat="1" ht="16.5" customHeight="1">
      <c r="A145" s="38"/>
      <c r="B145" s="39"/>
      <c r="C145" s="276" t="s">
        <v>227</v>
      </c>
      <c r="D145" s="276" t="s">
        <v>289</v>
      </c>
      <c r="E145" s="277" t="s">
        <v>290</v>
      </c>
      <c r="F145" s="278" t="s">
        <v>291</v>
      </c>
      <c r="G145" s="279" t="s">
        <v>171</v>
      </c>
      <c r="H145" s="280">
        <v>187.71199999999999</v>
      </c>
      <c r="I145" s="281"/>
      <c r="J145" s="282">
        <f>ROUND(I145*H145,2)</f>
        <v>0</v>
      </c>
      <c r="K145" s="283"/>
      <c r="L145" s="284"/>
      <c r="M145" s="285" t="s">
        <v>1</v>
      </c>
      <c r="N145" s="286" t="s">
        <v>46</v>
      </c>
      <c r="O145" s="91"/>
      <c r="P145" s="246">
        <f>O145*H145</f>
        <v>0</v>
      </c>
      <c r="Q145" s="246">
        <v>1</v>
      </c>
      <c r="R145" s="246">
        <f>Q145*H145</f>
        <v>187.71199999999999</v>
      </c>
      <c r="S145" s="246">
        <v>0</v>
      </c>
      <c r="T145" s="247">
        <f>S145*H145</f>
        <v>0</v>
      </c>
      <c r="U145" s="38"/>
      <c r="V145" s="38"/>
      <c r="W145" s="38"/>
      <c r="X145" s="38"/>
      <c r="Y145" s="38"/>
      <c r="Z145" s="38"/>
      <c r="AA145" s="38"/>
      <c r="AB145" s="38"/>
      <c r="AC145" s="38"/>
      <c r="AD145" s="38"/>
      <c r="AE145" s="38"/>
      <c r="AR145" s="248" t="s">
        <v>203</v>
      </c>
      <c r="AT145" s="248" t="s">
        <v>289</v>
      </c>
      <c r="AU145" s="248" t="s">
        <v>21</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165</v>
      </c>
      <c r="BM145" s="248" t="s">
        <v>725</v>
      </c>
    </row>
    <row r="146" s="13" customFormat="1">
      <c r="A146" s="13"/>
      <c r="B146" s="254"/>
      <c r="C146" s="255"/>
      <c r="D146" s="250" t="s">
        <v>174</v>
      </c>
      <c r="E146" s="255"/>
      <c r="F146" s="257" t="s">
        <v>726</v>
      </c>
      <c r="G146" s="255"/>
      <c r="H146" s="258">
        <v>187.71199999999999</v>
      </c>
      <c r="I146" s="259"/>
      <c r="J146" s="255"/>
      <c r="K146" s="255"/>
      <c r="L146" s="260"/>
      <c r="M146" s="261"/>
      <c r="N146" s="262"/>
      <c r="O146" s="262"/>
      <c r="P146" s="262"/>
      <c r="Q146" s="262"/>
      <c r="R146" s="262"/>
      <c r="S146" s="262"/>
      <c r="T146" s="263"/>
      <c r="U146" s="13"/>
      <c r="V146" s="13"/>
      <c r="W146" s="13"/>
      <c r="X146" s="13"/>
      <c r="Y146" s="13"/>
      <c r="Z146" s="13"/>
      <c r="AA146" s="13"/>
      <c r="AB146" s="13"/>
      <c r="AC146" s="13"/>
      <c r="AD146" s="13"/>
      <c r="AE146" s="13"/>
      <c r="AT146" s="264" t="s">
        <v>174</v>
      </c>
      <c r="AU146" s="264" t="s">
        <v>21</v>
      </c>
      <c r="AV146" s="13" t="s">
        <v>21</v>
      </c>
      <c r="AW146" s="13" t="s">
        <v>4</v>
      </c>
      <c r="AX146" s="13" t="s">
        <v>89</v>
      </c>
      <c r="AY146" s="264" t="s">
        <v>159</v>
      </c>
    </row>
    <row r="147" s="2" customFormat="1" ht="21.75" customHeight="1">
      <c r="A147" s="38"/>
      <c r="B147" s="39"/>
      <c r="C147" s="236" t="s">
        <v>233</v>
      </c>
      <c r="D147" s="236" t="s">
        <v>161</v>
      </c>
      <c r="E147" s="237" t="s">
        <v>651</v>
      </c>
      <c r="F147" s="238" t="s">
        <v>652</v>
      </c>
      <c r="G147" s="239" t="s">
        <v>206</v>
      </c>
      <c r="H147" s="240">
        <v>45.909999999999997</v>
      </c>
      <c r="I147" s="241"/>
      <c r="J147" s="242">
        <f>ROUND(I147*H147,2)</f>
        <v>0</v>
      </c>
      <c r="K147" s="243"/>
      <c r="L147" s="44"/>
      <c r="M147" s="244" t="s">
        <v>1</v>
      </c>
      <c r="N147" s="245" t="s">
        <v>46</v>
      </c>
      <c r="O147" s="91"/>
      <c r="P147" s="246">
        <f>O147*H147</f>
        <v>0</v>
      </c>
      <c r="Q147" s="246">
        <v>0</v>
      </c>
      <c r="R147" s="246">
        <f>Q147*H147</f>
        <v>0</v>
      </c>
      <c r="S147" s="246">
        <v>0</v>
      </c>
      <c r="T147" s="247">
        <f>S147*H147</f>
        <v>0</v>
      </c>
      <c r="U147" s="38"/>
      <c r="V147" s="38"/>
      <c r="W147" s="38"/>
      <c r="X147" s="38"/>
      <c r="Y147" s="38"/>
      <c r="Z147" s="38"/>
      <c r="AA147" s="38"/>
      <c r="AB147" s="38"/>
      <c r="AC147" s="38"/>
      <c r="AD147" s="38"/>
      <c r="AE147" s="38"/>
      <c r="AR147" s="248" t="s">
        <v>165</v>
      </c>
      <c r="AT147" s="248" t="s">
        <v>161</v>
      </c>
      <c r="AU147" s="248" t="s">
        <v>21</v>
      </c>
      <c r="AY147" s="16" t="s">
        <v>159</v>
      </c>
      <c r="BE147" s="249">
        <f>IF(N147="základní",J147,0)</f>
        <v>0</v>
      </c>
      <c r="BF147" s="249">
        <f>IF(N147="snížená",J147,0)</f>
        <v>0</v>
      </c>
      <c r="BG147" s="249">
        <f>IF(N147="zákl. přenesená",J147,0)</f>
        <v>0</v>
      </c>
      <c r="BH147" s="249">
        <f>IF(N147="sníž. přenesená",J147,0)</f>
        <v>0</v>
      </c>
      <c r="BI147" s="249">
        <f>IF(N147="nulová",J147,0)</f>
        <v>0</v>
      </c>
      <c r="BJ147" s="16" t="s">
        <v>89</v>
      </c>
      <c r="BK147" s="249">
        <f>ROUND(I147*H147,2)</f>
        <v>0</v>
      </c>
      <c r="BL147" s="16" t="s">
        <v>165</v>
      </c>
      <c r="BM147" s="248" t="s">
        <v>727</v>
      </c>
    </row>
    <row r="148" s="13" customFormat="1">
      <c r="A148" s="13"/>
      <c r="B148" s="254"/>
      <c r="C148" s="255"/>
      <c r="D148" s="250" t="s">
        <v>174</v>
      </c>
      <c r="E148" s="256" t="s">
        <v>1</v>
      </c>
      <c r="F148" s="257" t="s">
        <v>728</v>
      </c>
      <c r="G148" s="255"/>
      <c r="H148" s="258">
        <v>14.039999999999999</v>
      </c>
      <c r="I148" s="259"/>
      <c r="J148" s="255"/>
      <c r="K148" s="255"/>
      <c r="L148" s="260"/>
      <c r="M148" s="261"/>
      <c r="N148" s="262"/>
      <c r="O148" s="262"/>
      <c r="P148" s="262"/>
      <c r="Q148" s="262"/>
      <c r="R148" s="262"/>
      <c r="S148" s="262"/>
      <c r="T148" s="263"/>
      <c r="U148" s="13"/>
      <c r="V148" s="13"/>
      <c r="W148" s="13"/>
      <c r="X148" s="13"/>
      <c r="Y148" s="13"/>
      <c r="Z148" s="13"/>
      <c r="AA148" s="13"/>
      <c r="AB148" s="13"/>
      <c r="AC148" s="13"/>
      <c r="AD148" s="13"/>
      <c r="AE148" s="13"/>
      <c r="AT148" s="264" t="s">
        <v>174</v>
      </c>
      <c r="AU148" s="264" t="s">
        <v>21</v>
      </c>
      <c r="AV148" s="13" t="s">
        <v>21</v>
      </c>
      <c r="AW148" s="13" t="s">
        <v>38</v>
      </c>
      <c r="AX148" s="13" t="s">
        <v>81</v>
      </c>
      <c r="AY148" s="264" t="s">
        <v>159</v>
      </c>
    </row>
    <row r="149" s="13" customFormat="1">
      <c r="A149" s="13"/>
      <c r="B149" s="254"/>
      <c r="C149" s="255"/>
      <c r="D149" s="250" t="s">
        <v>174</v>
      </c>
      <c r="E149" s="256" t="s">
        <v>1</v>
      </c>
      <c r="F149" s="257" t="s">
        <v>729</v>
      </c>
      <c r="G149" s="255"/>
      <c r="H149" s="258">
        <v>36.295999999999999</v>
      </c>
      <c r="I149" s="259"/>
      <c r="J149" s="255"/>
      <c r="K149" s="255"/>
      <c r="L149" s="260"/>
      <c r="M149" s="261"/>
      <c r="N149" s="262"/>
      <c r="O149" s="262"/>
      <c r="P149" s="262"/>
      <c r="Q149" s="262"/>
      <c r="R149" s="262"/>
      <c r="S149" s="262"/>
      <c r="T149" s="263"/>
      <c r="U149" s="13"/>
      <c r="V149" s="13"/>
      <c r="W149" s="13"/>
      <c r="X149" s="13"/>
      <c r="Y149" s="13"/>
      <c r="Z149" s="13"/>
      <c r="AA149" s="13"/>
      <c r="AB149" s="13"/>
      <c r="AC149" s="13"/>
      <c r="AD149" s="13"/>
      <c r="AE149" s="13"/>
      <c r="AT149" s="264" t="s">
        <v>174</v>
      </c>
      <c r="AU149" s="264" t="s">
        <v>21</v>
      </c>
      <c r="AV149" s="13" t="s">
        <v>21</v>
      </c>
      <c r="AW149" s="13" t="s">
        <v>38</v>
      </c>
      <c r="AX149" s="13" t="s">
        <v>81</v>
      </c>
      <c r="AY149" s="264" t="s">
        <v>159</v>
      </c>
    </row>
    <row r="150" s="13" customFormat="1">
      <c r="A150" s="13"/>
      <c r="B150" s="254"/>
      <c r="C150" s="255"/>
      <c r="D150" s="250" t="s">
        <v>174</v>
      </c>
      <c r="E150" s="256" t="s">
        <v>1</v>
      </c>
      <c r="F150" s="257" t="s">
        <v>730</v>
      </c>
      <c r="G150" s="255"/>
      <c r="H150" s="258">
        <v>-0.93600000000000005</v>
      </c>
      <c r="I150" s="259"/>
      <c r="J150" s="255"/>
      <c r="K150" s="255"/>
      <c r="L150" s="260"/>
      <c r="M150" s="261"/>
      <c r="N150" s="262"/>
      <c r="O150" s="262"/>
      <c r="P150" s="262"/>
      <c r="Q150" s="262"/>
      <c r="R150" s="262"/>
      <c r="S150" s="262"/>
      <c r="T150" s="263"/>
      <c r="U150" s="13"/>
      <c r="V150" s="13"/>
      <c r="W150" s="13"/>
      <c r="X150" s="13"/>
      <c r="Y150" s="13"/>
      <c r="Z150" s="13"/>
      <c r="AA150" s="13"/>
      <c r="AB150" s="13"/>
      <c r="AC150" s="13"/>
      <c r="AD150" s="13"/>
      <c r="AE150" s="13"/>
      <c r="AT150" s="264" t="s">
        <v>174</v>
      </c>
      <c r="AU150" s="264" t="s">
        <v>21</v>
      </c>
      <c r="AV150" s="13" t="s">
        <v>21</v>
      </c>
      <c r="AW150" s="13" t="s">
        <v>38</v>
      </c>
      <c r="AX150" s="13" t="s">
        <v>81</v>
      </c>
      <c r="AY150" s="264" t="s">
        <v>159</v>
      </c>
    </row>
    <row r="151" s="13" customFormat="1">
      <c r="A151" s="13"/>
      <c r="B151" s="254"/>
      <c r="C151" s="255"/>
      <c r="D151" s="250" t="s">
        <v>174</v>
      </c>
      <c r="E151" s="256" t="s">
        <v>1</v>
      </c>
      <c r="F151" s="257" t="s">
        <v>731</v>
      </c>
      <c r="G151" s="255"/>
      <c r="H151" s="258">
        <v>-3.4900000000000002</v>
      </c>
      <c r="I151" s="259"/>
      <c r="J151" s="255"/>
      <c r="K151" s="255"/>
      <c r="L151" s="260"/>
      <c r="M151" s="261"/>
      <c r="N151" s="262"/>
      <c r="O151" s="262"/>
      <c r="P151" s="262"/>
      <c r="Q151" s="262"/>
      <c r="R151" s="262"/>
      <c r="S151" s="262"/>
      <c r="T151" s="263"/>
      <c r="U151" s="13"/>
      <c r="V151" s="13"/>
      <c r="W151" s="13"/>
      <c r="X151" s="13"/>
      <c r="Y151" s="13"/>
      <c r="Z151" s="13"/>
      <c r="AA151" s="13"/>
      <c r="AB151" s="13"/>
      <c r="AC151" s="13"/>
      <c r="AD151" s="13"/>
      <c r="AE151" s="13"/>
      <c r="AT151" s="264" t="s">
        <v>174</v>
      </c>
      <c r="AU151" s="264" t="s">
        <v>21</v>
      </c>
      <c r="AV151" s="13" t="s">
        <v>21</v>
      </c>
      <c r="AW151" s="13" t="s">
        <v>38</v>
      </c>
      <c r="AX151" s="13" t="s">
        <v>81</v>
      </c>
      <c r="AY151" s="264" t="s">
        <v>159</v>
      </c>
    </row>
    <row r="152" s="2" customFormat="1" ht="16.5" customHeight="1">
      <c r="A152" s="38"/>
      <c r="B152" s="39"/>
      <c r="C152" s="276" t="s">
        <v>240</v>
      </c>
      <c r="D152" s="276" t="s">
        <v>289</v>
      </c>
      <c r="E152" s="277" t="s">
        <v>290</v>
      </c>
      <c r="F152" s="278" t="s">
        <v>291</v>
      </c>
      <c r="G152" s="279" t="s">
        <v>171</v>
      </c>
      <c r="H152" s="280">
        <v>91.819999999999993</v>
      </c>
      <c r="I152" s="281"/>
      <c r="J152" s="282">
        <f>ROUND(I152*H152,2)</f>
        <v>0</v>
      </c>
      <c r="K152" s="283"/>
      <c r="L152" s="284"/>
      <c r="M152" s="285" t="s">
        <v>1</v>
      </c>
      <c r="N152" s="286" t="s">
        <v>46</v>
      </c>
      <c r="O152" s="91"/>
      <c r="P152" s="246">
        <f>O152*H152</f>
        <v>0</v>
      </c>
      <c r="Q152" s="246">
        <v>1</v>
      </c>
      <c r="R152" s="246">
        <f>Q152*H152</f>
        <v>91.819999999999993</v>
      </c>
      <c r="S152" s="246">
        <v>0</v>
      </c>
      <c r="T152" s="247">
        <f>S152*H152</f>
        <v>0</v>
      </c>
      <c r="U152" s="38"/>
      <c r="V152" s="38"/>
      <c r="W152" s="38"/>
      <c r="X152" s="38"/>
      <c r="Y152" s="38"/>
      <c r="Z152" s="38"/>
      <c r="AA152" s="38"/>
      <c r="AB152" s="38"/>
      <c r="AC152" s="38"/>
      <c r="AD152" s="38"/>
      <c r="AE152" s="38"/>
      <c r="AR152" s="248" t="s">
        <v>203</v>
      </c>
      <c r="AT152" s="248" t="s">
        <v>289</v>
      </c>
      <c r="AU152" s="248" t="s">
        <v>21</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732</v>
      </c>
    </row>
    <row r="153" s="13" customFormat="1">
      <c r="A153" s="13"/>
      <c r="B153" s="254"/>
      <c r="C153" s="255"/>
      <c r="D153" s="250" t="s">
        <v>174</v>
      </c>
      <c r="E153" s="255"/>
      <c r="F153" s="257" t="s">
        <v>733</v>
      </c>
      <c r="G153" s="255"/>
      <c r="H153" s="258">
        <v>91.819999999999993</v>
      </c>
      <c r="I153" s="259"/>
      <c r="J153" s="255"/>
      <c r="K153" s="255"/>
      <c r="L153" s="260"/>
      <c r="M153" s="261"/>
      <c r="N153" s="262"/>
      <c r="O153" s="262"/>
      <c r="P153" s="262"/>
      <c r="Q153" s="262"/>
      <c r="R153" s="262"/>
      <c r="S153" s="262"/>
      <c r="T153" s="263"/>
      <c r="U153" s="13"/>
      <c r="V153" s="13"/>
      <c r="W153" s="13"/>
      <c r="X153" s="13"/>
      <c r="Y153" s="13"/>
      <c r="Z153" s="13"/>
      <c r="AA153" s="13"/>
      <c r="AB153" s="13"/>
      <c r="AC153" s="13"/>
      <c r="AD153" s="13"/>
      <c r="AE153" s="13"/>
      <c r="AT153" s="264" t="s">
        <v>174</v>
      </c>
      <c r="AU153" s="264" t="s">
        <v>21</v>
      </c>
      <c r="AV153" s="13" t="s">
        <v>21</v>
      </c>
      <c r="AW153" s="13" t="s">
        <v>4</v>
      </c>
      <c r="AX153" s="13" t="s">
        <v>89</v>
      </c>
      <c r="AY153" s="264" t="s">
        <v>159</v>
      </c>
    </row>
    <row r="154" s="12" customFormat="1" ht="22.8" customHeight="1">
      <c r="A154" s="12"/>
      <c r="B154" s="220"/>
      <c r="C154" s="221"/>
      <c r="D154" s="222" t="s">
        <v>80</v>
      </c>
      <c r="E154" s="234" t="s">
        <v>165</v>
      </c>
      <c r="F154" s="234" t="s">
        <v>365</v>
      </c>
      <c r="G154" s="221"/>
      <c r="H154" s="221"/>
      <c r="I154" s="224"/>
      <c r="J154" s="235">
        <f>BK154</f>
        <v>0</v>
      </c>
      <c r="K154" s="221"/>
      <c r="L154" s="226"/>
      <c r="M154" s="227"/>
      <c r="N154" s="228"/>
      <c r="O154" s="228"/>
      <c r="P154" s="229">
        <f>SUM(P155:P161)</f>
        <v>0</v>
      </c>
      <c r="Q154" s="228"/>
      <c r="R154" s="229">
        <f>SUM(R155:R161)</f>
        <v>17.090262080000002</v>
      </c>
      <c r="S154" s="228"/>
      <c r="T154" s="230">
        <f>SUM(T155:T161)</f>
        <v>0</v>
      </c>
      <c r="U154" s="12"/>
      <c r="V154" s="12"/>
      <c r="W154" s="12"/>
      <c r="X154" s="12"/>
      <c r="Y154" s="12"/>
      <c r="Z154" s="12"/>
      <c r="AA154" s="12"/>
      <c r="AB154" s="12"/>
      <c r="AC154" s="12"/>
      <c r="AD154" s="12"/>
      <c r="AE154" s="12"/>
      <c r="AR154" s="231" t="s">
        <v>89</v>
      </c>
      <c r="AT154" s="232" t="s">
        <v>80</v>
      </c>
      <c r="AU154" s="232" t="s">
        <v>89</v>
      </c>
      <c r="AY154" s="231" t="s">
        <v>159</v>
      </c>
      <c r="BK154" s="233">
        <f>SUM(BK155:BK161)</f>
        <v>0</v>
      </c>
    </row>
    <row r="155" s="2" customFormat="1" ht="21.75" customHeight="1">
      <c r="A155" s="38"/>
      <c r="B155" s="39"/>
      <c r="C155" s="236" t="s">
        <v>8</v>
      </c>
      <c r="D155" s="236" t="s">
        <v>161</v>
      </c>
      <c r="E155" s="237" t="s">
        <v>661</v>
      </c>
      <c r="F155" s="238" t="s">
        <v>662</v>
      </c>
      <c r="G155" s="239" t="s">
        <v>206</v>
      </c>
      <c r="H155" s="240">
        <v>8.7040000000000006</v>
      </c>
      <c r="I155" s="241"/>
      <c r="J155" s="242">
        <f>ROUND(I155*H155,2)</f>
        <v>0</v>
      </c>
      <c r="K155" s="243"/>
      <c r="L155" s="44"/>
      <c r="M155" s="244" t="s">
        <v>1</v>
      </c>
      <c r="N155" s="245" t="s">
        <v>46</v>
      </c>
      <c r="O155" s="91"/>
      <c r="P155" s="246">
        <f>O155*H155</f>
        <v>0</v>
      </c>
      <c r="Q155" s="246">
        <v>1.8907700000000001</v>
      </c>
      <c r="R155" s="246">
        <f>Q155*H155</f>
        <v>16.457262080000003</v>
      </c>
      <c r="S155" s="246">
        <v>0</v>
      </c>
      <c r="T155" s="247">
        <f>S155*H155</f>
        <v>0</v>
      </c>
      <c r="U155" s="38"/>
      <c r="V155" s="38"/>
      <c r="W155" s="38"/>
      <c r="X155" s="38"/>
      <c r="Y155" s="38"/>
      <c r="Z155" s="38"/>
      <c r="AA155" s="38"/>
      <c r="AB155" s="38"/>
      <c r="AC155" s="38"/>
      <c r="AD155" s="38"/>
      <c r="AE155" s="38"/>
      <c r="AR155" s="248" t="s">
        <v>165</v>
      </c>
      <c r="AT155" s="248" t="s">
        <v>161</v>
      </c>
      <c r="AU155" s="248" t="s">
        <v>21</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734</v>
      </c>
    </row>
    <row r="156" s="13" customFormat="1">
      <c r="A156" s="13"/>
      <c r="B156" s="254"/>
      <c r="C156" s="255"/>
      <c r="D156" s="250" t="s">
        <v>174</v>
      </c>
      <c r="E156" s="256" t="s">
        <v>1</v>
      </c>
      <c r="F156" s="257" t="s">
        <v>735</v>
      </c>
      <c r="G156" s="255"/>
      <c r="H156" s="258">
        <v>3.1200000000000001</v>
      </c>
      <c r="I156" s="259"/>
      <c r="J156" s="255"/>
      <c r="K156" s="255"/>
      <c r="L156" s="260"/>
      <c r="M156" s="261"/>
      <c r="N156" s="262"/>
      <c r="O156" s="262"/>
      <c r="P156" s="262"/>
      <c r="Q156" s="262"/>
      <c r="R156" s="262"/>
      <c r="S156" s="262"/>
      <c r="T156" s="263"/>
      <c r="U156" s="13"/>
      <c r="V156" s="13"/>
      <c r="W156" s="13"/>
      <c r="X156" s="13"/>
      <c r="Y156" s="13"/>
      <c r="Z156" s="13"/>
      <c r="AA156" s="13"/>
      <c r="AB156" s="13"/>
      <c r="AC156" s="13"/>
      <c r="AD156" s="13"/>
      <c r="AE156" s="13"/>
      <c r="AT156" s="264" t="s">
        <v>174</v>
      </c>
      <c r="AU156" s="264" t="s">
        <v>21</v>
      </c>
      <c r="AV156" s="13" t="s">
        <v>21</v>
      </c>
      <c r="AW156" s="13" t="s">
        <v>38</v>
      </c>
      <c r="AX156" s="13" t="s">
        <v>81</v>
      </c>
      <c r="AY156" s="264" t="s">
        <v>159</v>
      </c>
    </row>
    <row r="157" s="13" customFormat="1">
      <c r="A157" s="13"/>
      <c r="B157" s="254"/>
      <c r="C157" s="255"/>
      <c r="D157" s="250" t="s">
        <v>174</v>
      </c>
      <c r="E157" s="256" t="s">
        <v>1</v>
      </c>
      <c r="F157" s="257" t="s">
        <v>736</v>
      </c>
      <c r="G157" s="255"/>
      <c r="H157" s="258">
        <v>5.5839999999999996</v>
      </c>
      <c r="I157" s="259"/>
      <c r="J157" s="255"/>
      <c r="K157" s="255"/>
      <c r="L157" s="260"/>
      <c r="M157" s="261"/>
      <c r="N157" s="262"/>
      <c r="O157" s="262"/>
      <c r="P157" s="262"/>
      <c r="Q157" s="262"/>
      <c r="R157" s="262"/>
      <c r="S157" s="262"/>
      <c r="T157" s="263"/>
      <c r="U157" s="13"/>
      <c r="V157" s="13"/>
      <c r="W157" s="13"/>
      <c r="X157" s="13"/>
      <c r="Y157" s="13"/>
      <c r="Z157" s="13"/>
      <c r="AA157" s="13"/>
      <c r="AB157" s="13"/>
      <c r="AC157" s="13"/>
      <c r="AD157" s="13"/>
      <c r="AE157" s="13"/>
      <c r="AT157" s="264" t="s">
        <v>174</v>
      </c>
      <c r="AU157" s="264" t="s">
        <v>21</v>
      </c>
      <c r="AV157" s="13" t="s">
        <v>21</v>
      </c>
      <c r="AW157" s="13" t="s">
        <v>38</v>
      </c>
      <c r="AX157" s="13" t="s">
        <v>81</v>
      </c>
      <c r="AY157" s="264" t="s">
        <v>159</v>
      </c>
    </row>
    <row r="158" s="2" customFormat="1" ht="16.5" customHeight="1">
      <c r="A158" s="38"/>
      <c r="B158" s="39"/>
      <c r="C158" s="236" t="s">
        <v>250</v>
      </c>
      <c r="D158" s="236" t="s">
        <v>161</v>
      </c>
      <c r="E158" s="237" t="s">
        <v>737</v>
      </c>
      <c r="F158" s="238" t="s">
        <v>738</v>
      </c>
      <c r="G158" s="239" t="s">
        <v>179</v>
      </c>
      <c r="H158" s="240">
        <v>10</v>
      </c>
      <c r="I158" s="241"/>
      <c r="J158" s="242">
        <f>ROUND(I158*H158,2)</f>
        <v>0</v>
      </c>
      <c r="K158" s="243"/>
      <c r="L158" s="44"/>
      <c r="M158" s="244" t="s">
        <v>1</v>
      </c>
      <c r="N158" s="245" t="s">
        <v>46</v>
      </c>
      <c r="O158" s="91"/>
      <c r="P158" s="246">
        <f>O158*H158</f>
        <v>0</v>
      </c>
      <c r="Q158" s="246">
        <v>0.0066</v>
      </c>
      <c r="R158" s="246">
        <f>Q158*H158</f>
        <v>0.066000000000000003</v>
      </c>
      <c r="S158" s="246">
        <v>0</v>
      </c>
      <c r="T158" s="247">
        <f>S158*H158</f>
        <v>0</v>
      </c>
      <c r="U158" s="38"/>
      <c r="V158" s="38"/>
      <c r="W158" s="38"/>
      <c r="X158" s="38"/>
      <c r="Y158" s="38"/>
      <c r="Z158" s="38"/>
      <c r="AA158" s="38"/>
      <c r="AB158" s="38"/>
      <c r="AC158" s="38"/>
      <c r="AD158" s="38"/>
      <c r="AE158" s="38"/>
      <c r="AR158" s="248" t="s">
        <v>165</v>
      </c>
      <c r="AT158" s="248" t="s">
        <v>161</v>
      </c>
      <c r="AU158" s="248" t="s">
        <v>21</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739</v>
      </c>
    </row>
    <row r="159" s="2" customFormat="1" ht="21.75" customHeight="1">
      <c r="A159" s="38"/>
      <c r="B159" s="39"/>
      <c r="C159" s="276" t="s">
        <v>254</v>
      </c>
      <c r="D159" s="276" t="s">
        <v>289</v>
      </c>
      <c r="E159" s="277" t="s">
        <v>740</v>
      </c>
      <c r="F159" s="278" t="s">
        <v>741</v>
      </c>
      <c r="G159" s="279" t="s">
        <v>179</v>
      </c>
      <c r="H159" s="280">
        <v>4</v>
      </c>
      <c r="I159" s="281"/>
      <c r="J159" s="282">
        <f>ROUND(I159*H159,2)</f>
        <v>0</v>
      </c>
      <c r="K159" s="283"/>
      <c r="L159" s="284"/>
      <c r="M159" s="285" t="s">
        <v>1</v>
      </c>
      <c r="N159" s="286" t="s">
        <v>46</v>
      </c>
      <c r="O159" s="91"/>
      <c r="P159" s="246">
        <f>O159*H159</f>
        <v>0</v>
      </c>
      <c r="Q159" s="246">
        <v>0.050999999999999997</v>
      </c>
      <c r="R159" s="246">
        <f>Q159*H159</f>
        <v>0.20399999999999999</v>
      </c>
      <c r="S159" s="246">
        <v>0</v>
      </c>
      <c r="T159" s="247">
        <f>S159*H159</f>
        <v>0</v>
      </c>
      <c r="U159" s="38"/>
      <c r="V159" s="38"/>
      <c r="W159" s="38"/>
      <c r="X159" s="38"/>
      <c r="Y159" s="38"/>
      <c r="Z159" s="38"/>
      <c r="AA159" s="38"/>
      <c r="AB159" s="38"/>
      <c r="AC159" s="38"/>
      <c r="AD159" s="38"/>
      <c r="AE159" s="38"/>
      <c r="AR159" s="248" t="s">
        <v>203</v>
      </c>
      <c r="AT159" s="248" t="s">
        <v>289</v>
      </c>
      <c r="AU159" s="248" t="s">
        <v>21</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742</v>
      </c>
    </row>
    <row r="160" s="2" customFormat="1" ht="21.75" customHeight="1">
      <c r="A160" s="38"/>
      <c r="B160" s="39"/>
      <c r="C160" s="276" t="s">
        <v>259</v>
      </c>
      <c r="D160" s="276" t="s">
        <v>289</v>
      </c>
      <c r="E160" s="277" t="s">
        <v>743</v>
      </c>
      <c r="F160" s="278" t="s">
        <v>744</v>
      </c>
      <c r="G160" s="279" t="s">
        <v>179</v>
      </c>
      <c r="H160" s="280">
        <v>3</v>
      </c>
      <c r="I160" s="281"/>
      <c r="J160" s="282">
        <f>ROUND(I160*H160,2)</f>
        <v>0</v>
      </c>
      <c r="K160" s="283"/>
      <c r="L160" s="284"/>
      <c r="M160" s="285" t="s">
        <v>1</v>
      </c>
      <c r="N160" s="286" t="s">
        <v>46</v>
      </c>
      <c r="O160" s="91"/>
      <c r="P160" s="246">
        <f>O160*H160</f>
        <v>0</v>
      </c>
      <c r="Q160" s="246">
        <v>0.040000000000000001</v>
      </c>
      <c r="R160" s="246">
        <f>Q160*H160</f>
        <v>0.12</v>
      </c>
      <c r="S160" s="246">
        <v>0</v>
      </c>
      <c r="T160" s="247">
        <f>S160*H160</f>
        <v>0</v>
      </c>
      <c r="U160" s="38"/>
      <c r="V160" s="38"/>
      <c r="W160" s="38"/>
      <c r="X160" s="38"/>
      <c r="Y160" s="38"/>
      <c r="Z160" s="38"/>
      <c r="AA160" s="38"/>
      <c r="AB160" s="38"/>
      <c r="AC160" s="38"/>
      <c r="AD160" s="38"/>
      <c r="AE160" s="38"/>
      <c r="AR160" s="248" t="s">
        <v>203</v>
      </c>
      <c r="AT160" s="248" t="s">
        <v>289</v>
      </c>
      <c r="AU160" s="248" t="s">
        <v>21</v>
      </c>
      <c r="AY160" s="16" t="s">
        <v>159</v>
      </c>
      <c r="BE160" s="249">
        <f>IF(N160="základní",J160,0)</f>
        <v>0</v>
      </c>
      <c r="BF160" s="249">
        <f>IF(N160="snížená",J160,0)</f>
        <v>0</v>
      </c>
      <c r="BG160" s="249">
        <f>IF(N160="zákl. přenesená",J160,0)</f>
        <v>0</v>
      </c>
      <c r="BH160" s="249">
        <f>IF(N160="sníž. přenesená",J160,0)</f>
        <v>0</v>
      </c>
      <c r="BI160" s="249">
        <f>IF(N160="nulová",J160,0)</f>
        <v>0</v>
      </c>
      <c r="BJ160" s="16" t="s">
        <v>89</v>
      </c>
      <c r="BK160" s="249">
        <f>ROUND(I160*H160,2)</f>
        <v>0</v>
      </c>
      <c r="BL160" s="16" t="s">
        <v>165</v>
      </c>
      <c r="BM160" s="248" t="s">
        <v>745</v>
      </c>
    </row>
    <row r="161" s="2" customFormat="1" ht="21.75" customHeight="1">
      <c r="A161" s="38"/>
      <c r="B161" s="39"/>
      <c r="C161" s="276" t="s">
        <v>263</v>
      </c>
      <c r="D161" s="276" t="s">
        <v>289</v>
      </c>
      <c r="E161" s="277" t="s">
        <v>746</v>
      </c>
      <c r="F161" s="278" t="s">
        <v>747</v>
      </c>
      <c r="G161" s="279" t="s">
        <v>179</v>
      </c>
      <c r="H161" s="280">
        <v>3</v>
      </c>
      <c r="I161" s="281"/>
      <c r="J161" s="282">
        <f>ROUND(I161*H161,2)</f>
        <v>0</v>
      </c>
      <c r="K161" s="283"/>
      <c r="L161" s="284"/>
      <c r="M161" s="285" t="s">
        <v>1</v>
      </c>
      <c r="N161" s="286" t="s">
        <v>46</v>
      </c>
      <c r="O161" s="91"/>
      <c r="P161" s="246">
        <f>O161*H161</f>
        <v>0</v>
      </c>
      <c r="Q161" s="246">
        <v>0.081000000000000003</v>
      </c>
      <c r="R161" s="246">
        <f>Q161*H161</f>
        <v>0.24299999999999999</v>
      </c>
      <c r="S161" s="246">
        <v>0</v>
      </c>
      <c r="T161" s="247">
        <f>S161*H161</f>
        <v>0</v>
      </c>
      <c r="U161" s="38"/>
      <c r="V161" s="38"/>
      <c r="W161" s="38"/>
      <c r="X161" s="38"/>
      <c r="Y161" s="38"/>
      <c r="Z161" s="38"/>
      <c r="AA161" s="38"/>
      <c r="AB161" s="38"/>
      <c r="AC161" s="38"/>
      <c r="AD161" s="38"/>
      <c r="AE161" s="38"/>
      <c r="AR161" s="248" t="s">
        <v>203</v>
      </c>
      <c r="AT161" s="248" t="s">
        <v>289</v>
      </c>
      <c r="AU161" s="248" t="s">
        <v>21</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748</v>
      </c>
    </row>
    <row r="162" s="12" customFormat="1" ht="22.8" customHeight="1">
      <c r="A162" s="12"/>
      <c r="B162" s="220"/>
      <c r="C162" s="221"/>
      <c r="D162" s="222" t="s">
        <v>80</v>
      </c>
      <c r="E162" s="234" t="s">
        <v>203</v>
      </c>
      <c r="F162" s="234" t="s">
        <v>665</v>
      </c>
      <c r="G162" s="221"/>
      <c r="H162" s="221"/>
      <c r="I162" s="224"/>
      <c r="J162" s="235">
        <f>BK162</f>
        <v>0</v>
      </c>
      <c r="K162" s="221"/>
      <c r="L162" s="226"/>
      <c r="M162" s="227"/>
      <c r="N162" s="228"/>
      <c r="O162" s="228"/>
      <c r="P162" s="229">
        <f>P163+SUM(P164:P210)</f>
        <v>0</v>
      </c>
      <c r="Q162" s="228"/>
      <c r="R162" s="229">
        <f>R163+SUM(R164:R210)</f>
        <v>75.119932000000006</v>
      </c>
      <c r="S162" s="228"/>
      <c r="T162" s="230">
        <f>T163+SUM(T164:T210)</f>
        <v>0</v>
      </c>
      <c r="U162" s="12"/>
      <c r="V162" s="12"/>
      <c r="W162" s="12"/>
      <c r="X162" s="12"/>
      <c r="Y162" s="12"/>
      <c r="Z162" s="12"/>
      <c r="AA162" s="12"/>
      <c r="AB162" s="12"/>
      <c r="AC162" s="12"/>
      <c r="AD162" s="12"/>
      <c r="AE162" s="12"/>
      <c r="AR162" s="231" t="s">
        <v>89</v>
      </c>
      <c r="AT162" s="232" t="s">
        <v>80</v>
      </c>
      <c r="AU162" s="232" t="s">
        <v>89</v>
      </c>
      <c r="AY162" s="231" t="s">
        <v>159</v>
      </c>
      <c r="BK162" s="233">
        <f>BK163+SUM(BK164:BK210)</f>
        <v>0</v>
      </c>
    </row>
    <row r="163" s="2" customFormat="1" ht="21.75" customHeight="1">
      <c r="A163" s="38"/>
      <c r="B163" s="39"/>
      <c r="C163" s="236" t="s">
        <v>267</v>
      </c>
      <c r="D163" s="236" t="s">
        <v>161</v>
      </c>
      <c r="E163" s="237" t="s">
        <v>749</v>
      </c>
      <c r="F163" s="238" t="s">
        <v>750</v>
      </c>
      <c r="G163" s="239" t="s">
        <v>230</v>
      </c>
      <c r="H163" s="240">
        <v>20</v>
      </c>
      <c r="I163" s="241"/>
      <c r="J163" s="242">
        <f>ROUND(I163*H163,2)</f>
        <v>0</v>
      </c>
      <c r="K163" s="243"/>
      <c r="L163" s="44"/>
      <c r="M163" s="244" t="s">
        <v>1</v>
      </c>
      <c r="N163" s="245" t="s">
        <v>46</v>
      </c>
      <c r="O163" s="91"/>
      <c r="P163" s="246">
        <f>O163*H163</f>
        <v>0</v>
      </c>
      <c r="Q163" s="246">
        <v>1.0000000000000001E-05</v>
      </c>
      <c r="R163" s="246">
        <f>Q163*H163</f>
        <v>0.00020000000000000001</v>
      </c>
      <c r="S163" s="246">
        <v>0</v>
      </c>
      <c r="T163" s="247">
        <f>S163*H163</f>
        <v>0</v>
      </c>
      <c r="U163" s="38"/>
      <c r="V163" s="38"/>
      <c r="W163" s="38"/>
      <c r="X163" s="38"/>
      <c r="Y163" s="38"/>
      <c r="Z163" s="38"/>
      <c r="AA163" s="38"/>
      <c r="AB163" s="38"/>
      <c r="AC163" s="38"/>
      <c r="AD163" s="38"/>
      <c r="AE163" s="38"/>
      <c r="AR163" s="248" t="s">
        <v>165</v>
      </c>
      <c r="AT163" s="248" t="s">
        <v>161</v>
      </c>
      <c r="AU163" s="248" t="s">
        <v>21</v>
      </c>
      <c r="AY163" s="16" t="s">
        <v>159</v>
      </c>
      <c r="BE163" s="249">
        <f>IF(N163="základní",J163,0)</f>
        <v>0</v>
      </c>
      <c r="BF163" s="249">
        <f>IF(N163="snížená",J163,0)</f>
        <v>0</v>
      </c>
      <c r="BG163" s="249">
        <f>IF(N163="zákl. přenesená",J163,0)</f>
        <v>0</v>
      </c>
      <c r="BH163" s="249">
        <f>IF(N163="sníž. přenesená",J163,0)</f>
        <v>0</v>
      </c>
      <c r="BI163" s="249">
        <f>IF(N163="nulová",J163,0)</f>
        <v>0</v>
      </c>
      <c r="BJ163" s="16" t="s">
        <v>89</v>
      </c>
      <c r="BK163" s="249">
        <f>ROUND(I163*H163,2)</f>
        <v>0</v>
      </c>
      <c r="BL163" s="16" t="s">
        <v>165</v>
      </c>
      <c r="BM163" s="248" t="s">
        <v>751</v>
      </c>
    </row>
    <row r="164" s="2" customFormat="1" ht="21.75" customHeight="1">
      <c r="A164" s="38"/>
      <c r="B164" s="39"/>
      <c r="C164" s="276" t="s">
        <v>7</v>
      </c>
      <c r="D164" s="276" t="s">
        <v>289</v>
      </c>
      <c r="E164" s="277" t="s">
        <v>752</v>
      </c>
      <c r="F164" s="278" t="s">
        <v>753</v>
      </c>
      <c r="G164" s="279" t="s">
        <v>230</v>
      </c>
      <c r="H164" s="280">
        <v>20</v>
      </c>
      <c r="I164" s="281"/>
      <c r="J164" s="282">
        <f>ROUND(I164*H164,2)</f>
        <v>0</v>
      </c>
      <c r="K164" s="283"/>
      <c r="L164" s="284"/>
      <c r="M164" s="285" t="s">
        <v>1</v>
      </c>
      <c r="N164" s="286" t="s">
        <v>46</v>
      </c>
      <c r="O164" s="91"/>
      <c r="P164" s="246">
        <f>O164*H164</f>
        <v>0</v>
      </c>
      <c r="Q164" s="246">
        <v>0.0014</v>
      </c>
      <c r="R164" s="246">
        <f>Q164*H164</f>
        <v>0.028000000000000001</v>
      </c>
      <c r="S164" s="246">
        <v>0</v>
      </c>
      <c r="T164" s="247">
        <f>S164*H164</f>
        <v>0</v>
      </c>
      <c r="U164" s="38"/>
      <c r="V164" s="38"/>
      <c r="W164" s="38"/>
      <c r="X164" s="38"/>
      <c r="Y164" s="38"/>
      <c r="Z164" s="38"/>
      <c r="AA164" s="38"/>
      <c r="AB164" s="38"/>
      <c r="AC164" s="38"/>
      <c r="AD164" s="38"/>
      <c r="AE164" s="38"/>
      <c r="AR164" s="248" t="s">
        <v>203</v>
      </c>
      <c r="AT164" s="248" t="s">
        <v>289</v>
      </c>
      <c r="AU164" s="248" t="s">
        <v>21</v>
      </c>
      <c r="AY164" s="16" t="s">
        <v>159</v>
      </c>
      <c r="BE164" s="249">
        <f>IF(N164="základní",J164,0)</f>
        <v>0</v>
      </c>
      <c r="BF164" s="249">
        <f>IF(N164="snížená",J164,0)</f>
        <v>0</v>
      </c>
      <c r="BG164" s="249">
        <f>IF(N164="zákl. přenesená",J164,0)</f>
        <v>0</v>
      </c>
      <c r="BH164" s="249">
        <f>IF(N164="sníž. přenesená",J164,0)</f>
        <v>0</v>
      </c>
      <c r="BI164" s="249">
        <f>IF(N164="nulová",J164,0)</f>
        <v>0</v>
      </c>
      <c r="BJ164" s="16" t="s">
        <v>89</v>
      </c>
      <c r="BK164" s="249">
        <f>ROUND(I164*H164,2)</f>
        <v>0</v>
      </c>
      <c r="BL164" s="16" t="s">
        <v>165</v>
      </c>
      <c r="BM164" s="248" t="s">
        <v>754</v>
      </c>
    </row>
    <row r="165" s="2" customFormat="1" ht="21.75" customHeight="1">
      <c r="A165" s="38"/>
      <c r="B165" s="39"/>
      <c r="C165" s="236" t="s">
        <v>277</v>
      </c>
      <c r="D165" s="236" t="s">
        <v>161</v>
      </c>
      <c r="E165" s="237" t="s">
        <v>755</v>
      </c>
      <c r="F165" s="238" t="s">
        <v>756</v>
      </c>
      <c r="G165" s="239" t="s">
        <v>230</v>
      </c>
      <c r="H165" s="240">
        <v>52</v>
      </c>
      <c r="I165" s="241"/>
      <c r="J165" s="242">
        <f>ROUND(I165*H165,2)</f>
        <v>0</v>
      </c>
      <c r="K165" s="243"/>
      <c r="L165" s="44"/>
      <c r="M165" s="244" t="s">
        <v>1</v>
      </c>
      <c r="N165" s="245" t="s">
        <v>46</v>
      </c>
      <c r="O165" s="91"/>
      <c r="P165" s="246">
        <f>O165*H165</f>
        <v>0</v>
      </c>
      <c r="Q165" s="246">
        <v>1.0000000000000001E-05</v>
      </c>
      <c r="R165" s="246">
        <f>Q165*H165</f>
        <v>0.00052000000000000006</v>
      </c>
      <c r="S165" s="246">
        <v>0</v>
      </c>
      <c r="T165" s="247">
        <f>S165*H165</f>
        <v>0</v>
      </c>
      <c r="U165" s="38"/>
      <c r="V165" s="38"/>
      <c r="W165" s="38"/>
      <c r="X165" s="38"/>
      <c r="Y165" s="38"/>
      <c r="Z165" s="38"/>
      <c r="AA165" s="38"/>
      <c r="AB165" s="38"/>
      <c r="AC165" s="38"/>
      <c r="AD165" s="38"/>
      <c r="AE165" s="38"/>
      <c r="AR165" s="248" t="s">
        <v>165</v>
      </c>
      <c r="AT165" s="248" t="s">
        <v>161</v>
      </c>
      <c r="AU165" s="248" t="s">
        <v>21</v>
      </c>
      <c r="AY165" s="16" t="s">
        <v>159</v>
      </c>
      <c r="BE165" s="249">
        <f>IF(N165="základní",J165,0)</f>
        <v>0</v>
      </c>
      <c r="BF165" s="249">
        <f>IF(N165="snížená",J165,0)</f>
        <v>0</v>
      </c>
      <c r="BG165" s="249">
        <f>IF(N165="zákl. přenesená",J165,0)</f>
        <v>0</v>
      </c>
      <c r="BH165" s="249">
        <f>IF(N165="sníž. přenesená",J165,0)</f>
        <v>0</v>
      </c>
      <c r="BI165" s="249">
        <f>IF(N165="nulová",J165,0)</f>
        <v>0</v>
      </c>
      <c r="BJ165" s="16" t="s">
        <v>89</v>
      </c>
      <c r="BK165" s="249">
        <f>ROUND(I165*H165,2)</f>
        <v>0</v>
      </c>
      <c r="BL165" s="16" t="s">
        <v>165</v>
      </c>
      <c r="BM165" s="248" t="s">
        <v>757</v>
      </c>
    </row>
    <row r="166" s="2" customFormat="1" ht="21.75" customHeight="1">
      <c r="A166" s="38"/>
      <c r="B166" s="39"/>
      <c r="C166" s="276" t="s">
        <v>283</v>
      </c>
      <c r="D166" s="276" t="s">
        <v>289</v>
      </c>
      <c r="E166" s="277" t="s">
        <v>758</v>
      </c>
      <c r="F166" s="278" t="s">
        <v>759</v>
      </c>
      <c r="G166" s="279" t="s">
        <v>179</v>
      </c>
      <c r="H166" s="280">
        <v>19.800000000000001</v>
      </c>
      <c r="I166" s="281"/>
      <c r="J166" s="282">
        <f>ROUND(I166*H166,2)</f>
        <v>0</v>
      </c>
      <c r="K166" s="283"/>
      <c r="L166" s="284"/>
      <c r="M166" s="285" t="s">
        <v>1</v>
      </c>
      <c r="N166" s="286" t="s">
        <v>46</v>
      </c>
      <c r="O166" s="91"/>
      <c r="P166" s="246">
        <f>O166*H166</f>
        <v>0</v>
      </c>
      <c r="Q166" s="246">
        <v>0.0064999999999999997</v>
      </c>
      <c r="R166" s="246">
        <f>Q166*H166</f>
        <v>0.12870000000000001</v>
      </c>
      <c r="S166" s="246">
        <v>0</v>
      </c>
      <c r="T166" s="247">
        <f>S166*H166</f>
        <v>0</v>
      </c>
      <c r="U166" s="38"/>
      <c r="V166" s="38"/>
      <c r="W166" s="38"/>
      <c r="X166" s="38"/>
      <c r="Y166" s="38"/>
      <c r="Z166" s="38"/>
      <c r="AA166" s="38"/>
      <c r="AB166" s="38"/>
      <c r="AC166" s="38"/>
      <c r="AD166" s="38"/>
      <c r="AE166" s="38"/>
      <c r="AR166" s="248" t="s">
        <v>203</v>
      </c>
      <c r="AT166" s="248" t="s">
        <v>289</v>
      </c>
      <c r="AU166" s="248" t="s">
        <v>21</v>
      </c>
      <c r="AY166" s="16" t="s">
        <v>159</v>
      </c>
      <c r="BE166" s="249">
        <f>IF(N166="základní",J166,0)</f>
        <v>0</v>
      </c>
      <c r="BF166" s="249">
        <f>IF(N166="snížená",J166,0)</f>
        <v>0</v>
      </c>
      <c r="BG166" s="249">
        <f>IF(N166="zákl. přenesená",J166,0)</f>
        <v>0</v>
      </c>
      <c r="BH166" s="249">
        <f>IF(N166="sníž. přenesená",J166,0)</f>
        <v>0</v>
      </c>
      <c r="BI166" s="249">
        <f>IF(N166="nulová",J166,0)</f>
        <v>0</v>
      </c>
      <c r="BJ166" s="16" t="s">
        <v>89</v>
      </c>
      <c r="BK166" s="249">
        <f>ROUND(I166*H166,2)</f>
        <v>0</v>
      </c>
      <c r="BL166" s="16" t="s">
        <v>165</v>
      </c>
      <c r="BM166" s="248" t="s">
        <v>760</v>
      </c>
    </row>
    <row r="167" s="13" customFormat="1">
      <c r="A167" s="13"/>
      <c r="B167" s="254"/>
      <c r="C167" s="255"/>
      <c r="D167" s="250" t="s">
        <v>174</v>
      </c>
      <c r="E167" s="255"/>
      <c r="F167" s="257" t="s">
        <v>761</v>
      </c>
      <c r="G167" s="255"/>
      <c r="H167" s="258">
        <v>19.800000000000001</v>
      </c>
      <c r="I167" s="259"/>
      <c r="J167" s="255"/>
      <c r="K167" s="255"/>
      <c r="L167" s="260"/>
      <c r="M167" s="261"/>
      <c r="N167" s="262"/>
      <c r="O167" s="262"/>
      <c r="P167" s="262"/>
      <c r="Q167" s="262"/>
      <c r="R167" s="262"/>
      <c r="S167" s="262"/>
      <c r="T167" s="263"/>
      <c r="U167" s="13"/>
      <c r="V167" s="13"/>
      <c r="W167" s="13"/>
      <c r="X167" s="13"/>
      <c r="Y167" s="13"/>
      <c r="Z167" s="13"/>
      <c r="AA167" s="13"/>
      <c r="AB167" s="13"/>
      <c r="AC167" s="13"/>
      <c r="AD167" s="13"/>
      <c r="AE167" s="13"/>
      <c r="AT167" s="264" t="s">
        <v>174</v>
      </c>
      <c r="AU167" s="264" t="s">
        <v>21</v>
      </c>
      <c r="AV167" s="13" t="s">
        <v>21</v>
      </c>
      <c r="AW167" s="13" t="s">
        <v>4</v>
      </c>
      <c r="AX167" s="13" t="s">
        <v>89</v>
      </c>
      <c r="AY167" s="264" t="s">
        <v>159</v>
      </c>
    </row>
    <row r="168" s="2" customFormat="1" ht="21.75" customHeight="1">
      <c r="A168" s="38"/>
      <c r="B168" s="39"/>
      <c r="C168" s="236" t="s">
        <v>288</v>
      </c>
      <c r="D168" s="236" t="s">
        <v>161</v>
      </c>
      <c r="E168" s="237" t="s">
        <v>762</v>
      </c>
      <c r="F168" s="238" t="s">
        <v>763</v>
      </c>
      <c r="G168" s="239" t="s">
        <v>230</v>
      </c>
      <c r="H168" s="240">
        <v>70</v>
      </c>
      <c r="I168" s="241"/>
      <c r="J168" s="242">
        <f>ROUND(I168*H168,2)</f>
        <v>0</v>
      </c>
      <c r="K168" s="243"/>
      <c r="L168" s="44"/>
      <c r="M168" s="244" t="s">
        <v>1</v>
      </c>
      <c r="N168" s="245" t="s">
        <v>46</v>
      </c>
      <c r="O168" s="91"/>
      <c r="P168" s="246">
        <f>O168*H168</f>
        <v>0</v>
      </c>
      <c r="Q168" s="246">
        <v>2.0000000000000002E-05</v>
      </c>
      <c r="R168" s="246">
        <f>Q168*H168</f>
        <v>0.0014000000000000002</v>
      </c>
      <c r="S168" s="246">
        <v>0</v>
      </c>
      <c r="T168" s="247">
        <f>S168*H168</f>
        <v>0</v>
      </c>
      <c r="U168" s="38"/>
      <c r="V168" s="38"/>
      <c r="W168" s="38"/>
      <c r="X168" s="38"/>
      <c r="Y168" s="38"/>
      <c r="Z168" s="38"/>
      <c r="AA168" s="38"/>
      <c r="AB168" s="38"/>
      <c r="AC168" s="38"/>
      <c r="AD168" s="38"/>
      <c r="AE168" s="38"/>
      <c r="AR168" s="248" t="s">
        <v>165</v>
      </c>
      <c r="AT168" s="248" t="s">
        <v>161</v>
      </c>
      <c r="AU168" s="248" t="s">
        <v>21</v>
      </c>
      <c r="AY168" s="16" t="s">
        <v>159</v>
      </c>
      <c r="BE168" s="249">
        <f>IF(N168="základní",J168,0)</f>
        <v>0</v>
      </c>
      <c r="BF168" s="249">
        <f>IF(N168="snížená",J168,0)</f>
        <v>0</v>
      </c>
      <c r="BG168" s="249">
        <f>IF(N168="zákl. přenesená",J168,0)</f>
        <v>0</v>
      </c>
      <c r="BH168" s="249">
        <f>IF(N168="sníž. přenesená",J168,0)</f>
        <v>0</v>
      </c>
      <c r="BI168" s="249">
        <f>IF(N168="nulová",J168,0)</f>
        <v>0</v>
      </c>
      <c r="BJ168" s="16" t="s">
        <v>89</v>
      </c>
      <c r="BK168" s="249">
        <f>ROUND(I168*H168,2)</f>
        <v>0</v>
      </c>
      <c r="BL168" s="16" t="s">
        <v>165</v>
      </c>
      <c r="BM168" s="248" t="s">
        <v>764</v>
      </c>
    </row>
    <row r="169" s="2" customFormat="1" ht="21.75" customHeight="1">
      <c r="A169" s="38"/>
      <c r="B169" s="39"/>
      <c r="C169" s="276" t="s">
        <v>295</v>
      </c>
      <c r="D169" s="276" t="s">
        <v>289</v>
      </c>
      <c r="E169" s="277" t="s">
        <v>765</v>
      </c>
      <c r="F169" s="278" t="s">
        <v>766</v>
      </c>
      <c r="G169" s="279" t="s">
        <v>179</v>
      </c>
      <c r="H169" s="280">
        <v>15</v>
      </c>
      <c r="I169" s="281"/>
      <c r="J169" s="282">
        <f>ROUND(I169*H169,2)</f>
        <v>0</v>
      </c>
      <c r="K169" s="283"/>
      <c r="L169" s="284"/>
      <c r="M169" s="285" t="s">
        <v>1</v>
      </c>
      <c r="N169" s="286" t="s">
        <v>46</v>
      </c>
      <c r="O169" s="91"/>
      <c r="P169" s="246">
        <f>O169*H169</f>
        <v>0</v>
      </c>
      <c r="Q169" s="246">
        <v>0.025600000000000001</v>
      </c>
      <c r="R169" s="246">
        <f>Q169*H169</f>
        <v>0.38400000000000001</v>
      </c>
      <c r="S169" s="246">
        <v>0</v>
      </c>
      <c r="T169" s="247">
        <f>S169*H169</f>
        <v>0</v>
      </c>
      <c r="U169" s="38"/>
      <c r="V169" s="38"/>
      <c r="W169" s="38"/>
      <c r="X169" s="38"/>
      <c r="Y169" s="38"/>
      <c r="Z169" s="38"/>
      <c r="AA169" s="38"/>
      <c r="AB169" s="38"/>
      <c r="AC169" s="38"/>
      <c r="AD169" s="38"/>
      <c r="AE169" s="38"/>
      <c r="AR169" s="248" t="s">
        <v>203</v>
      </c>
      <c r="AT169" s="248" t="s">
        <v>289</v>
      </c>
      <c r="AU169" s="248" t="s">
        <v>21</v>
      </c>
      <c r="AY169" s="16" t="s">
        <v>159</v>
      </c>
      <c r="BE169" s="249">
        <f>IF(N169="základní",J169,0)</f>
        <v>0</v>
      </c>
      <c r="BF169" s="249">
        <f>IF(N169="snížená",J169,0)</f>
        <v>0</v>
      </c>
      <c r="BG169" s="249">
        <f>IF(N169="zákl. přenesená",J169,0)</f>
        <v>0</v>
      </c>
      <c r="BH169" s="249">
        <f>IF(N169="sníž. přenesená",J169,0)</f>
        <v>0</v>
      </c>
      <c r="BI169" s="249">
        <f>IF(N169="nulová",J169,0)</f>
        <v>0</v>
      </c>
      <c r="BJ169" s="16" t="s">
        <v>89</v>
      </c>
      <c r="BK169" s="249">
        <f>ROUND(I169*H169,2)</f>
        <v>0</v>
      </c>
      <c r="BL169" s="16" t="s">
        <v>165</v>
      </c>
      <c r="BM169" s="248" t="s">
        <v>767</v>
      </c>
    </row>
    <row r="170" s="13" customFormat="1">
      <c r="A170" s="13"/>
      <c r="B170" s="254"/>
      <c r="C170" s="255"/>
      <c r="D170" s="250" t="s">
        <v>174</v>
      </c>
      <c r="E170" s="255"/>
      <c r="F170" s="257" t="s">
        <v>768</v>
      </c>
      <c r="G170" s="255"/>
      <c r="H170" s="258">
        <v>15</v>
      </c>
      <c r="I170" s="259"/>
      <c r="J170" s="255"/>
      <c r="K170" s="255"/>
      <c r="L170" s="260"/>
      <c r="M170" s="261"/>
      <c r="N170" s="262"/>
      <c r="O170" s="262"/>
      <c r="P170" s="262"/>
      <c r="Q170" s="262"/>
      <c r="R170" s="262"/>
      <c r="S170" s="262"/>
      <c r="T170" s="263"/>
      <c r="U170" s="13"/>
      <c r="V170" s="13"/>
      <c r="W170" s="13"/>
      <c r="X170" s="13"/>
      <c r="Y170" s="13"/>
      <c r="Z170" s="13"/>
      <c r="AA170" s="13"/>
      <c r="AB170" s="13"/>
      <c r="AC170" s="13"/>
      <c r="AD170" s="13"/>
      <c r="AE170" s="13"/>
      <c r="AT170" s="264" t="s">
        <v>174</v>
      </c>
      <c r="AU170" s="264" t="s">
        <v>21</v>
      </c>
      <c r="AV170" s="13" t="s">
        <v>21</v>
      </c>
      <c r="AW170" s="13" t="s">
        <v>4</v>
      </c>
      <c r="AX170" s="13" t="s">
        <v>89</v>
      </c>
      <c r="AY170" s="264" t="s">
        <v>159</v>
      </c>
    </row>
    <row r="171" s="2" customFormat="1" ht="21.75" customHeight="1">
      <c r="A171" s="38"/>
      <c r="B171" s="39"/>
      <c r="C171" s="236" t="s">
        <v>299</v>
      </c>
      <c r="D171" s="236" t="s">
        <v>161</v>
      </c>
      <c r="E171" s="237" t="s">
        <v>769</v>
      </c>
      <c r="F171" s="238" t="s">
        <v>770</v>
      </c>
      <c r="G171" s="239" t="s">
        <v>179</v>
      </c>
      <c r="H171" s="240">
        <v>4</v>
      </c>
      <c r="I171" s="241"/>
      <c r="J171" s="242">
        <f>ROUND(I171*H171,2)</f>
        <v>0</v>
      </c>
      <c r="K171" s="243"/>
      <c r="L171" s="44"/>
      <c r="M171" s="244" t="s">
        <v>1</v>
      </c>
      <c r="N171" s="245" t="s">
        <v>46</v>
      </c>
      <c r="O171" s="91"/>
      <c r="P171" s="246">
        <f>O171*H171</f>
        <v>0</v>
      </c>
      <c r="Q171" s="246">
        <v>8.0000000000000007E-05</v>
      </c>
      <c r="R171" s="246">
        <f>Q171*H171</f>
        <v>0.00032000000000000003</v>
      </c>
      <c r="S171" s="246">
        <v>0</v>
      </c>
      <c r="T171" s="247">
        <f>S171*H171</f>
        <v>0</v>
      </c>
      <c r="U171" s="38"/>
      <c r="V171" s="38"/>
      <c r="W171" s="38"/>
      <c r="X171" s="38"/>
      <c r="Y171" s="38"/>
      <c r="Z171" s="38"/>
      <c r="AA171" s="38"/>
      <c r="AB171" s="38"/>
      <c r="AC171" s="38"/>
      <c r="AD171" s="38"/>
      <c r="AE171" s="38"/>
      <c r="AR171" s="248" t="s">
        <v>165</v>
      </c>
      <c r="AT171" s="248" t="s">
        <v>161</v>
      </c>
      <c r="AU171" s="248" t="s">
        <v>21</v>
      </c>
      <c r="AY171" s="16" t="s">
        <v>159</v>
      </c>
      <c r="BE171" s="249">
        <f>IF(N171="základní",J171,0)</f>
        <v>0</v>
      </c>
      <c r="BF171" s="249">
        <f>IF(N171="snížená",J171,0)</f>
        <v>0</v>
      </c>
      <c r="BG171" s="249">
        <f>IF(N171="zákl. přenesená",J171,0)</f>
        <v>0</v>
      </c>
      <c r="BH171" s="249">
        <f>IF(N171="sníž. přenesená",J171,0)</f>
        <v>0</v>
      </c>
      <c r="BI171" s="249">
        <f>IF(N171="nulová",J171,0)</f>
        <v>0</v>
      </c>
      <c r="BJ171" s="16" t="s">
        <v>89</v>
      </c>
      <c r="BK171" s="249">
        <f>ROUND(I171*H171,2)</f>
        <v>0</v>
      </c>
      <c r="BL171" s="16" t="s">
        <v>165</v>
      </c>
      <c r="BM171" s="248" t="s">
        <v>771</v>
      </c>
    </row>
    <row r="172" s="2" customFormat="1" ht="16.5" customHeight="1">
      <c r="A172" s="38"/>
      <c r="B172" s="39"/>
      <c r="C172" s="276" t="s">
        <v>303</v>
      </c>
      <c r="D172" s="276" t="s">
        <v>289</v>
      </c>
      <c r="E172" s="277" t="s">
        <v>772</v>
      </c>
      <c r="F172" s="278" t="s">
        <v>773</v>
      </c>
      <c r="G172" s="279" t="s">
        <v>179</v>
      </c>
      <c r="H172" s="280">
        <v>4</v>
      </c>
      <c r="I172" s="281"/>
      <c r="J172" s="282">
        <f>ROUND(I172*H172,2)</f>
        <v>0</v>
      </c>
      <c r="K172" s="283"/>
      <c r="L172" s="284"/>
      <c r="M172" s="285" t="s">
        <v>1</v>
      </c>
      <c r="N172" s="286" t="s">
        <v>46</v>
      </c>
      <c r="O172" s="91"/>
      <c r="P172" s="246">
        <f>O172*H172</f>
        <v>0</v>
      </c>
      <c r="Q172" s="246">
        <v>0.00062</v>
      </c>
      <c r="R172" s="246">
        <f>Q172*H172</f>
        <v>0.00248</v>
      </c>
      <c r="S172" s="246">
        <v>0</v>
      </c>
      <c r="T172" s="247">
        <f>S172*H172</f>
        <v>0</v>
      </c>
      <c r="U172" s="38"/>
      <c r="V172" s="38"/>
      <c r="W172" s="38"/>
      <c r="X172" s="38"/>
      <c r="Y172" s="38"/>
      <c r="Z172" s="38"/>
      <c r="AA172" s="38"/>
      <c r="AB172" s="38"/>
      <c r="AC172" s="38"/>
      <c r="AD172" s="38"/>
      <c r="AE172" s="38"/>
      <c r="AR172" s="248" t="s">
        <v>203</v>
      </c>
      <c r="AT172" s="248" t="s">
        <v>289</v>
      </c>
      <c r="AU172" s="248" t="s">
        <v>21</v>
      </c>
      <c r="AY172" s="16" t="s">
        <v>159</v>
      </c>
      <c r="BE172" s="249">
        <f>IF(N172="základní",J172,0)</f>
        <v>0</v>
      </c>
      <c r="BF172" s="249">
        <f>IF(N172="snížená",J172,0)</f>
        <v>0</v>
      </c>
      <c r="BG172" s="249">
        <f>IF(N172="zákl. přenesená",J172,0)</f>
        <v>0</v>
      </c>
      <c r="BH172" s="249">
        <f>IF(N172="sníž. přenesená",J172,0)</f>
        <v>0</v>
      </c>
      <c r="BI172" s="249">
        <f>IF(N172="nulová",J172,0)</f>
        <v>0</v>
      </c>
      <c r="BJ172" s="16" t="s">
        <v>89</v>
      </c>
      <c r="BK172" s="249">
        <f>ROUND(I172*H172,2)</f>
        <v>0</v>
      </c>
      <c r="BL172" s="16" t="s">
        <v>165</v>
      </c>
      <c r="BM172" s="248" t="s">
        <v>774</v>
      </c>
    </row>
    <row r="173" s="2" customFormat="1" ht="21.75" customHeight="1">
      <c r="A173" s="38"/>
      <c r="B173" s="39"/>
      <c r="C173" s="236" t="s">
        <v>307</v>
      </c>
      <c r="D173" s="236" t="s">
        <v>161</v>
      </c>
      <c r="E173" s="237" t="s">
        <v>775</v>
      </c>
      <c r="F173" s="238" t="s">
        <v>776</v>
      </c>
      <c r="G173" s="239" t="s">
        <v>179</v>
      </c>
      <c r="H173" s="240">
        <v>5</v>
      </c>
      <c r="I173" s="241"/>
      <c r="J173" s="242">
        <f>ROUND(I173*H173,2)</f>
        <v>0</v>
      </c>
      <c r="K173" s="243"/>
      <c r="L173" s="44"/>
      <c r="M173" s="244" t="s">
        <v>1</v>
      </c>
      <c r="N173" s="245" t="s">
        <v>46</v>
      </c>
      <c r="O173" s="91"/>
      <c r="P173" s="246">
        <f>O173*H173</f>
        <v>0</v>
      </c>
      <c r="Q173" s="246">
        <v>0.00010000000000000001</v>
      </c>
      <c r="R173" s="246">
        <f>Q173*H173</f>
        <v>0.00050000000000000001</v>
      </c>
      <c r="S173" s="246">
        <v>0</v>
      </c>
      <c r="T173" s="247">
        <f>S173*H173</f>
        <v>0</v>
      </c>
      <c r="U173" s="38"/>
      <c r="V173" s="38"/>
      <c r="W173" s="38"/>
      <c r="X173" s="38"/>
      <c r="Y173" s="38"/>
      <c r="Z173" s="38"/>
      <c r="AA173" s="38"/>
      <c r="AB173" s="38"/>
      <c r="AC173" s="38"/>
      <c r="AD173" s="38"/>
      <c r="AE173" s="38"/>
      <c r="AR173" s="248" t="s">
        <v>165</v>
      </c>
      <c r="AT173" s="248" t="s">
        <v>161</v>
      </c>
      <c r="AU173" s="248" t="s">
        <v>21</v>
      </c>
      <c r="AY173" s="16" t="s">
        <v>159</v>
      </c>
      <c r="BE173" s="249">
        <f>IF(N173="základní",J173,0)</f>
        <v>0</v>
      </c>
      <c r="BF173" s="249">
        <f>IF(N173="snížená",J173,0)</f>
        <v>0</v>
      </c>
      <c r="BG173" s="249">
        <f>IF(N173="zákl. přenesená",J173,0)</f>
        <v>0</v>
      </c>
      <c r="BH173" s="249">
        <f>IF(N173="sníž. přenesená",J173,0)</f>
        <v>0</v>
      </c>
      <c r="BI173" s="249">
        <f>IF(N173="nulová",J173,0)</f>
        <v>0</v>
      </c>
      <c r="BJ173" s="16" t="s">
        <v>89</v>
      </c>
      <c r="BK173" s="249">
        <f>ROUND(I173*H173,2)</f>
        <v>0</v>
      </c>
      <c r="BL173" s="16" t="s">
        <v>165</v>
      </c>
      <c r="BM173" s="248" t="s">
        <v>777</v>
      </c>
    </row>
    <row r="174" s="2" customFormat="1" ht="21.75" customHeight="1">
      <c r="A174" s="38"/>
      <c r="B174" s="39"/>
      <c r="C174" s="276" t="s">
        <v>311</v>
      </c>
      <c r="D174" s="276" t="s">
        <v>289</v>
      </c>
      <c r="E174" s="277" t="s">
        <v>778</v>
      </c>
      <c r="F174" s="278" t="s">
        <v>779</v>
      </c>
      <c r="G174" s="279" t="s">
        <v>179</v>
      </c>
      <c r="H174" s="280">
        <v>5</v>
      </c>
      <c r="I174" s="281"/>
      <c r="J174" s="282">
        <f>ROUND(I174*H174,2)</f>
        <v>0</v>
      </c>
      <c r="K174" s="283"/>
      <c r="L174" s="284"/>
      <c r="M174" s="285" t="s">
        <v>1</v>
      </c>
      <c r="N174" s="286" t="s">
        <v>46</v>
      </c>
      <c r="O174" s="91"/>
      <c r="P174" s="246">
        <f>O174*H174</f>
        <v>0</v>
      </c>
      <c r="Q174" s="246">
        <v>0.0037000000000000002</v>
      </c>
      <c r="R174" s="246">
        <f>Q174*H174</f>
        <v>0.018500000000000003</v>
      </c>
      <c r="S174" s="246">
        <v>0</v>
      </c>
      <c r="T174" s="247">
        <f>S174*H174</f>
        <v>0</v>
      </c>
      <c r="U174" s="38"/>
      <c r="V174" s="38"/>
      <c r="W174" s="38"/>
      <c r="X174" s="38"/>
      <c r="Y174" s="38"/>
      <c r="Z174" s="38"/>
      <c r="AA174" s="38"/>
      <c r="AB174" s="38"/>
      <c r="AC174" s="38"/>
      <c r="AD174" s="38"/>
      <c r="AE174" s="38"/>
      <c r="AR174" s="248" t="s">
        <v>203</v>
      </c>
      <c r="AT174" s="248" t="s">
        <v>289</v>
      </c>
      <c r="AU174" s="248" t="s">
        <v>21</v>
      </c>
      <c r="AY174" s="16" t="s">
        <v>159</v>
      </c>
      <c r="BE174" s="249">
        <f>IF(N174="základní",J174,0)</f>
        <v>0</v>
      </c>
      <c r="BF174" s="249">
        <f>IF(N174="snížená",J174,0)</f>
        <v>0</v>
      </c>
      <c r="BG174" s="249">
        <f>IF(N174="zákl. přenesená",J174,0)</f>
        <v>0</v>
      </c>
      <c r="BH174" s="249">
        <f>IF(N174="sníž. přenesená",J174,0)</f>
        <v>0</v>
      </c>
      <c r="BI174" s="249">
        <f>IF(N174="nulová",J174,0)</f>
        <v>0</v>
      </c>
      <c r="BJ174" s="16" t="s">
        <v>89</v>
      </c>
      <c r="BK174" s="249">
        <f>ROUND(I174*H174,2)</f>
        <v>0</v>
      </c>
      <c r="BL174" s="16" t="s">
        <v>165</v>
      </c>
      <c r="BM174" s="248" t="s">
        <v>780</v>
      </c>
    </row>
    <row r="175" s="2" customFormat="1" ht="16.5" customHeight="1">
      <c r="A175" s="38"/>
      <c r="B175" s="39"/>
      <c r="C175" s="236" t="s">
        <v>318</v>
      </c>
      <c r="D175" s="236" t="s">
        <v>161</v>
      </c>
      <c r="E175" s="237" t="s">
        <v>781</v>
      </c>
      <c r="F175" s="238" t="s">
        <v>782</v>
      </c>
      <c r="G175" s="239" t="s">
        <v>230</v>
      </c>
      <c r="H175" s="240">
        <v>142</v>
      </c>
      <c r="I175" s="241"/>
      <c r="J175" s="242">
        <f>ROUND(I175*H175,2)</f>
        <v>0</v>
      </c>
      <c r="K175" s="243"/>
      <c r="L175" s="44"/>
      <c r="M175" s="244" t="s">
        <v>1</v>
      </c>
      <c r="N175" s="245" t="s">
        <v>46</v>
      </c>
      <c r="O175" s="91"/>
      <c r="P175" s="246">
        <f>O175*H175</f>
        <v>0</v>
      </c>
      <c r="Q175" s="246">
        <v>0</v>
      </c>
      <c r="R175" s="246">
        <f>Q175*H175</f>
        <v>0</v>
      </c>
      <c r="S175" s="246">
        <v>0</v>
      </c>
      <c r="T175" s="247">
        <f>S175*H175</f>
        <v>0</v>
      </c>
      <c r="U175" s="38"/>
      <c r="V175" s="38"/>
      <c r="W175" s="38"/>
      <c r="X175" s="38"/>
      <c r="Y175" s="38"/>
      <c r="Z175" s="38"/>
      <c r="AA175" s="38"/>
      <c r="AB175" s="38"/>
      <c r="AC175" s="38"/>
      <c r="AD175" s="38"/>
      <c r="AE175" s="38"/>
      <c r="AR175" s="248" t="s">
        <v>165</v>
      </c>
      <c r="AT175" s="248" t="s">
        <v>161</v>
      </c>
      <c r="AU175" s="248" t="s">
        <v>21</v>
      </c>
      <c r="AY175" s="16" t="s">
        <v>159</v>
      </c>
      <c r="BE175" s="249">
        <f>IF(N175="základní",J175,0)</f>
        <v>0</v>
      </c>
      <c r="BF175" s="249">
        <f>IF(N175="snížená",J175,0)</f>
        <v>0</v>
      </c>
      <c r="BG175" s="249">
        <f>IF(N175="zákl. přenesená",J175,0)</f>
        <v>0</v>
      </c>
      <c r="BH175" s="249">
        <f>IF(N175="sníž. přenesená",J175,0)</f>
        <v>0</v>
      </c>
      <c r="BI175" s="249">
        <f>IF(N175="nulová",J175,0)</f>
        <v>0</v>
      </c>
      <c r="BJ175" s="16" t="s">
        <v>89</v>
      </c>
      <c r="BK175" s="249">
        <f>ROUND(I175*H175,2)</f>
        <v>0</v>
      </c>
      <c r="BL175" s="16" t="s">
        <v>165</v>
      </c>
      <c r="BM175" s="248" t="s">
        <v>783</v>
      </c>
    </row>
    <row r="176" s="13" customFormat="1">
      <c r="A176" s="13"/>
      <c r="B176" s="254"/>
      <c r="C176" s="255"/>
      <c r="D176" s="250" t="s">
        <v>174</v>
      </c>
      <c r="E176" s="256" t="s">
        <v>1</v>
      </c>
      <c r="F176" s="257" t="s">
        <v>784</v>
      </c>
      <c r="G176" s="255"/>
      <c r="H176" s="258">
        <v>142</v>
      </c>
      <c r="I176" s="259"/>
      <c r="J176" s="255"/>
      <c r="K176" s="255"/>
      <c r="L176" s="260"/>
      <c r="M176" s="261"/>
      <c r="N176" s="262"/>
      <c r="O176" s="262"/>
      <c r="P176" s="262"/>
      <c r="Q176" s="262"/>
      <c r="R176" s="262"/>
      <c r="S176" s="262"/>
      <c r="T176" s="263"/>
      <c r="U176" s="13"/>
      <c r="V176" s="13"/>
      <c r="W176" s="13"/>
      <c r="X176" s="13"/>
      <c r="Y176" s="13"/>
      <c r="Z176" s="13"/>
      <c r="AA176" s="13"/>
      <c r="AB176" s="13"/>
      <c r="AC176" s="13"/>
      <c r="AD176" s="13"/>
      <c r="AE176" s="13"/>
      <c r="AT176" s="264" t="s">
        <v>174</v>
      </c>
      <c r="AU176" s="264" t="s">
        <v>21</v>
      </c>
      <c r="AV176" s="13" t="s">
        <v>21</v>
      </c>
      <c r="AW176" s="13" t="s">
        <v>38</v>
      </c>
      <c r="AX176" s="13" t="s">
        <v>81</v>
      </c>
      <c r="AY176" s="264" t="s">
        <v>159</v>
      </c>
    </row>
    <row r="177" s="14" customFormat="1">
      <c r="A177" s="14"/>
      <c r="B177" s="265"/>
      <c r="C177" s="266"/>
      <c r="D177" s="250" t="s">
        <v>174</v>
      </c>
      <c r="E177" s="267" t="s">
        <v>1</v>
      </c>
      <c r="F177" s="268" t="s">
        <v>197</v>
      </c>
      <c r="G177" s="266"/>
      <c r="H177" s="269">
        <v>142</v>
      </c>
      <c r="I177" s="270"/>
      <c r="J177" s="266"/>
      <c r="K177" s="266"/>
      <c r="L177" s="271"/>
      <c r="M177" s="272"/>
      <c r="N177" s="273"/>
      <c r="O177" s="273"/>
      <c r="P177" s="273"/>
      <c r="Q177" s="273"/>
      <c r="R177" s="273"/>
      <c r="S177" s="273"/>
      <c r="T177" s="274"/>
      <c r="U177" s="14"/>
      <c r="V177" s="14"/>
      <c r="W177" s="14"/>
      <c r="X177" s="14"/>
      <c r="Y177" s="14"/>
      <c r="Z177" s="14"/>
      <c r="AA177" s="14"/>
      <c r="AB177" s="14"/>
      <c r="AC177" s="14"/>
      <c r="AD177" s="14"/>
      <c r="AE177" s="14"/>
      <c r="AT177" s="275" t="s">
        <v>174</v>
      </c>
      <c r="AU177" s="275" t="s">
        <v>21</v>
      </c>
      <c r="AV177" s="14" t="s">
        <v>165</v>
      </c>
      <c r="AW177" s="14" t="s">
        <v>38</v>
      </c>
      <c r="AX177" s="14" t="s">
        <v>89</v>
      </c>
      <c r="AY177" s="275" t="s">
        <v>159</v>
      </c>
    </row>
    <row r="178" s="2" customFormat="1" ht="16.5" customHeight="1">
      <c r="A178" s="38"/>
      <c r="B178" s="39"/>
      <c r="C178" s="236" t="s">
        <v>324</v>
      </c>
      <c r="D178" s="236" t="s">
        <v>161</v>
      </c>
      <c r="E178" s="237" t="s">
        <v>785</v>
      </c>
      <c r="F178" s="238" t="s">
        <v>786</v>
      </c>
      <c r="G178" s="239" t="s">
        <v>179</v>
      </c>
      <c r="H178" s="240">
        <v>5</v>
      </c>
      <c r="I178" s="241"/>
      <c r="J178" s="242">
        <f>ROUND(I178*H178,2)</f>
        <v>0</v>
      </c>
      <c r="K178" s="243"/>
      <c r="L178" s="44"/>
      <c r="M178" s="244" t="s">
        <v>1</v>
      </c>
      <c r="N178" s="245" t="s">
        <v>46</v>
      </c>
      <c r="O178" s="91"/>
      <c r="P178" s="246">
        <f>O178*H178</f>
        <v>0</v>
      </c>
      <c r="Q178" s="246">
        <v>0.035729999999999998</v>
      </c>
      <c r="R178" s="246">
        <f>Q178*H178</f>
        <v>0.17864999999999998</v>
      </c>
      <c r="S178" s="246">
        <v>0</v>
      </c>
      <c r="T178" s="247">
        <f>S178*H178</f>
        <v>0</v>
      </c>
      <c r="U178" s="38"/>
      <c r="V178" s="38"/>
      <c r="W178" s="38"/>
      <c r="X178" s="38"/>
      <c r="Y178" s="38"/>
      <c r="Z178" s="38"/>
      <c r="AA178" s="38"/>
      <c r="AB178" s="38"/>
      <c r="AC178" s="38"/>
      <c r="AD178" s="38"/>
      <c r="AE178" s="38"/>
      <c r="AR178" s="248" t="s">
        <v>165</v>
      </c>
      <c r="AT178" s="248" t="s">
        <v>161</v>
      </c>
      <c r="AU178" s="248" t="s">
        <v>21</v>
      </c>
      <c r="AY178" s="16" t="s">
        <v>159</v>
      </c>
      <c r="BE178" s="249">
        <f>IF(N178="základní",J178,0)</f>
        <v>0</v>
      </c>
      <c r="BF178" s="249">
        <f>IF(N178="snížená",J178,0)</f>
        <v>0</v>
      </c>
      <c r="BG178" s="249">
        <f>IF(N178="zákl. přenesená",J178,0)</f>
        <v>0</v>
      </c>
      <c r="BH178" s="249">
        <f>IF(N178="sníž. přenesená",J178,0)</f>
        <v>0</v>
      </c>
      <c r="BI178" s="249">
        <f>IF(N178="nulová",J178,0)</f>
        <v>0</v>
      </c>
      <c r="BJ178" s="16" t="s">
        <v>89</v>
      </c>
      <c r="BK178" s="249">
        <f>ROUND(I178*H178,2)</f>
        <v>0</v>
      </c>
      <c r="BL178" s="16" t="s">
        <v>165</v>
      </c>
      <c r="BM178" s="248" t="s">
        <v>787</v>
      </c>
    </row>
    <row r="179" s="2" customFormat="1" ht="21.75" customHeight="1">
      <c r="A179" s="38"/>
      <c r="B179" s="39"/>
      <c r="C179" s="236" t="s">
        <v>330</v>
      </c>
      <c r="D179" s="236" t="s">
        <v>161</v>
      </c>
      <c r="E179" s="237" t="s">
        <v>788</v>
      </c>
      <c r="F179" s="238" t="s">
        <v>789</v>
      </c>
      <c r="G179" s="239" t="s">
        <v>179</v>
      </c>
      <c r="H179" s="240">
        <v>6</v>
      </c>
      <c r="I179" s="241"/>
      <c r="J179" s="242">
        <f>ROUND(I179*H179,2)</f>
        <v>0</v>
      </c>
      <c r="K179" s="243"/>
      <c r="L179" s="44"/>
      <c r="M179" s="244" t="s">
        <v>1</v>
      </c>
      <c r="N179" s="245" t="s">
        <v>46</v>
      </c>
      <c r="O179" s="91"/>
      <c r="P179" s="246">
        <f>O179*H179</f>
        <v>0</v>
      </c>
      <c r="Q179" s="246">
        <v>0.21734000000000001</v>
      </c>
      <c r="R179" s="246">
        <f>Q179*H179</f>
        <v>1.3040400000000001</v>
      </c>
      <c r="S179" s="246">
        <v>0</v>
      </c>
      <c r="T179" s="247">
        <f>S179*H179</f>
        <v>0</v>
      </c>
      <c r="U179" s="38"/>
      <c r="V179" s="38"/>
      <c r="W179" s="38"/>
      <c r="X179" s="38"/>
      <c r="Y179" s="38"/>
      <c r="Z179" s="38"/>
      <c r="AA179" s="38"/>
      <c r="AB179" s="38"/>
      <c r="AC179" s="38"/>
      <c r="AD179" s="38"/>
      <c r="AE179" s="38"/>
      <c r="AR179" s="248" t="s">
        <v>165</v>
      </c>
      <c r="AT179" s="248" t="s">
        <v>161</v>
      </c>
      <c r="AU179" s="248" t="s">
        <v>21</v>
      </c>
      <c r="AY179" s="16" t="s">
        <v>159</v>
      </c>
      <c r="BE179" s="249">
        <f>IF(N179="základní",J179,0)</f>
        <v>0</v>
      </c>
      <c r="BF179" s="249">
        <f>IF(N179="snížená",J179,0)</f>
        <v>0</v>
      </c>
      <c r="BG179" s="249">
        <f>IF(N179="zákl. přenesená",J179,0)</f>
        <v>0</v>
      </c>
      <c r="BH179" s="249">
        <f>IF(N179="sníž. přenesená",J179,0)</f>
        <v>0</v>
      </c>
      <c r="BI179" s="249">
        <f>IF(N179="nulová",J179,0)</f>
        <v>0</v>
      </c>
      <c r="BJ179" s="16" t="s">
        <v>89</v>
      </c>
      <c r="BK179" s="249">
        <f>ROUND(I179*H179,2)</f>
        <v>0</v>
      </c>
      <c r="BL179" s="16" t="s">
        <v>165</v>
      </c>
      <c r="BM179" s="248" t="s">
        <v>790</v>
      </c>
    </row>
    <row r="180" s="2" customFormat="1" ht="21.75" customHeight="1">
      <c r="A180" s="38"/>
      <c r="B180" s="39"/>
      <c r="C180" s="236" t="s">
        <v>335</v>
      </c>
      <c r="D180" s="236" t="s">
        <v>161</v>
      </c>
      <c r="E180" s="237" t="s">
        <v>791</v>
      </c>
      <c r="F180" s="238" t="s">
        <v>792</v>
      </c>
      <c r="G180" s="239" t="s">
        <v>179</v>
      </c>
      <c r="H180" s="240">
        <v>6</v>
      </c>
      <c r="I180" s="241"/>
      <c r="J180" s="242">
        <f>ROUND(I180*H180,2)</f>
        <v>0</v>
      </c>
      <c r="K180" s="243"/>
      <c r="L180" s="44"/>
      <c r="M180" s="244" t="s">
        <v>1</v>
      </c>
      <c r="N180" s="245" t="s">
        <v>46</v>
      </c>
      <c r="O180" s="91"/>
      <c r="P180" s="246">
        <f>O180*H180</f>
        <v>0</v>
      </c>
      <c r="Q180" s="246">
        <v>2.1167600000000002</v>
      </c>
      <c r="R180" s="246">
        <f>Q180*H180</f>
        <v>12.700560000000001</v>
      </c>
      <c r="S180" s="246">
        <v>0</v>
      </c>
      <c r="T180" s="247">
        <f>S180*H180</f>
        <v>0</v>
      </c>
      <c r="U180" s="38"/>
      <c r="V180" s="38"/>
      <c r="W180" s="38"/>
      <c r="X180" s="38"/>
      <c r="Y180" s="38"/>
      <c r="Z180" s="38"/>
      <c r="AA180" s="38"/>
      <c r="AB180" s="38"/>
      <c r="AC180" s="38"/>
      <c r="AD180" s="38"/>
      <c r="AE180" s="38"/>
      <c r="AR180" s="248" t="s">
        <v>165</v>
      </c>
      <c r="AT180" s="248" t="s">
        <v>161</v>
      </c>
      <c r="AU180" s="248" t="s">
        <v>21</v>
      </c>
      <c r="AY180" s="16" t="s">
        <v>159</v>
      </c>
      <c r="BE180" s="249">
        <f>IF(N180="základní",J180,0)</f>
        <v>0</v>
      </c>
      <c r="BF180" s="249">
        <f>IF(N180="snížená",J180,0)</f>
        <v>0</v>
      </c>
      <c r="BG180" s="249">
        <f>IF(N180="zákl. přenesená",J180,0)</f>
        <v>0</v>
      </c>
      <c r="BH180" s="249">
        <f>IF(N180="sníž. přenesená",J180,0)</f>
        <v>0</v>
      </c>
      <c r="BI180" s="249">
        <f>IF(N180="nulová",J180,0)</f>
        <v>0</v>
      </c>
      <c r="BJ180" s="16" t="s">
        <v>89</v>
      </c>
      <c r="BK180" s="249">
        <f>ROUND(I180*H180,2)</f>
        <v>0</v>
      </c>
      <c r="BL180" s="16" t="s">
        <v>165</v>
      </c>
      <c r="BM180" s="248" t="s">
        <v>793</v>
      </c>
    </row>
    <row r="181" s="2" customFormat="1" ht="21.75" customHeight="1">
      <c r="A181" s="38"/>
      <c r="B181" s="39"/>
      <c r="C181" s="276" t="s">
        <v>342</v>
      </c>
      <c r="D181" s="276" t="s">
        <v>289</v>
      </c>
      <c r="E181" s="277" t="s">
        <v>794</v>
      </c>
      <c r="F181" s="278" t="s">
        <v>795</v>
      </c>
      <c r="G181" s="279" t="s">
        <v>179</v>
      </c>
      <c r="H181" s="280">
        <v>6</v>
      </c>
      <c r="I181" s="281"/>
      <c r="J181" s="282">
        <f>ROUND(I181*H181,2)</f>
        <v>0</v>
      </c>
      <c r="K181" s="283"/>
      <c r="L181" s="284"/>
      <c r="M181" s="285" t="s">
        <v>1</v>
      </c>
      <c r="N181" s="286" t="s">
        <v>46</v>
      </c>
      <c r="O181" s="91"/>
      <c r="P181" s="246">
        <f>O181*H181</f>
        <v>0</v>
      </c>
      <c r="Q181" s="246">
        <v>0.58499999999999996</v>
      </c>
      <c r="R181" s="246">
        <f>Q181*H181</f>
        <v>3.5099999999999998</v>
      </c>
      <c r="S181" s="246">
        <v>0</v>
      </c>
      <c r="T181" s="247">
        <f>S181*H181</f>
        <v>0</v>
      </c>
      <c r="U181" s="38"/>
      <c r="V181" s="38"/>
      <c r="W181" s="38"/>
      <c r="X181" s="38"/>
      <c r="Y181" s="38"/>
      <c r="Z181" s="38"/>
      <c r="AA181" s="38"/>
      <c r="AB181" s="38"/>
      <c r="AC181" s="38"/>
      <c r="AD181" s="38"/>
      <c r="AE181" s="38"/>
      <c r="AR181" s="248" t="s">
        <v>796</v>
      </c>
      <c r="AT181" s="248" t="s">
        <v>289</v>
      </c>
      <c r="AU181" s="248" t="s">
        <v>21</v>
      </c>
      <c r="AY181" s="16" t="s">
        <v>159</v>
      </c>
      <c r="BE181" s="249">
        <f>IF(N181="základní",J181,0)</f>
        <v>0</v>
      </c>
      <c r="BF181" s="249">
        <f>IF(N181="snížená",J181,0)</f>
        <v>0</v>
      </c>
      <c r="BG181" s="249">
        <f>IF(N181="zákl. přenesená",J181,0)</f>
        <v>0</v>
      </c>
      <c r="BH181" s="249">
        <f>IF(N181="sníž. přenesená",J181,0)</f>
        <v>0</v>
      </c>
      <c r="BI181" s="249">
        <f>IF(N181="nulová",J181,0)</f>
        <v>0</v>
      </c>
      <c r="BJ181" s="16" t="s">
        <v>89</v>
      </c>
      <c r="BK181" s="249">
        <f>ROUND(I181*H181,2)</f>
        <v>0</v>
      </c>
      <c r="BL181" s="16" t="s">
        <v>796</v>
      </c>
      <c r="BM181" s="248" t="s">
        <v>797</v>
      </c>
    </row>
    <row r="182" s="13" customFormat="1">
      <c r="A182" s="13"/>
      <c r="B182" s="254"/>
      <c r="C182" s="255"/>
      <c r="D182" s="250" t="s">
        <v>174</v>
      </c>
      <c r="E182" s="255"/>
      <c r="F182" s="257" t="s">
        <v>798</v>
      </c>
      <c r="G182" s="255"/>
      <c r="H182" s="258">
        <v>6</v>
      </c>
      <c r="I182" s="259"/>
      <c r="J182" s="255"/>
      <c r="K182" s="255"/>
      <c r="L182" s="260"/>
      <c r="M182" s="261"/>
      <c r="N182" s="262"/>
      <c r="O182" s="262"/>
      <c r="P182" s="262"/>
      <c r="Q182" s="262"/>
      <c r="R182" s="262"/>
      <c r="S182" s="262"/>
      <c r="T182" s="263"/>
      <c r="U182" s="13"/>
      <c r="V182" s="13"/>
      <c r="W182" s="13"/>
      <c r="X182" s="13"/>
      <c r="Y182" s="13"/>
      <c r="Z182" s="13"/>
      <c r="AA182" s="13"/>
      <c r="AB182" s="13"/>
      <c r="AC182" s="13"/>
      <c r="AD182" s="13"/>
      <c r="AE182" s="13"/>
      <c r="AT182" s="264" t="s">
        <v>174</v>
      </c>
      <c r="AU182" s="264" t="s">
        <v>21</v>
      </c>
      <c r="AV182" s="13" t="s">
        <v>21</v>
      </c>
      <c r="AW182" s="13" t="s">
        <v>4</v>
      </c>
      <c r="AX182" s="13" t="s">
        <v>89</v>
      </c>
      <c r="AY182" s="264" t="s">
        <v>159</v>
      </c>
    </row>
    <row r="183" s="2" customFormat="1" ht="21.75" customHeight="1">
      <c r="A183" s="38"/>
      <c r="B183" s="39"/>
      <c r="C183" s="276" t="s">
        <v>347</v>
      </c>
      <c r="D183" s="276" t="s">
        <v>289</v>
      </c>
      <c r="E183" s="277" t="s">
        <v>799</v>
      </c>
      <c r="F183" s="278" t="s">
        <v>800</v>
      </c>
      <c r="G183" s="279" t="s">
        <v>179</v>
      </c>
      <c r="H183" s="280">
        <v>2</v>
      </c>
      <c r="I183" s="281"/>
      <c r="J183" s="282">
        <f>ROUND(I183*H183,2)</f>
        <v>0</v>
      </c>
      <c r="K183" s="283"/>
      <c r="L183" s="284"/>
      <c r="M183" s="285" t="s">
        <v>1</v>
      </c>
      <c r="N183" s="286" t="s">
        <v>46</v>
      </c>
      <c r="O183" s="91"/>
      <c r="P183" s="246">
        <f>O183*H183</f>
        <v>0</v>
      </c>
      <c r="Q183" s="246">
        <v>0.254</v>
      </c>
      <c r="R183" s="246">
        <f>Q183*H183</f>
        <v>0.50800000000000001</v>
      </c>
      <c r="S183" s="246">
        <v>0</v>
      </c>
      <c r="T183" s="247">
        <f>S183*H183</f>
        <v>0</v>
      </c>
      <c r="U183" s="38"/>
      <c r="V183" s="38"/>
      <c r="W183" s="38"/>
      <c r="X183" s="38"/>
      <c r="Y183" s="38"/>
      <c r="Z183" s="38"/>
      <c r="AA183" s="38"/>
      <c r="AB183" s="38"/>
      <c r="AC183" s="38"/>
      <c r="AD183" s="38"/>
      <c r="AE183" s="38"/>
      <c r="AR183" s="248" t="s">
        <v>796</v>
      </c>
      <c r="AT183" s="248" t="s">
        <v>289</v>
      </c>
      <c r="AU183" s="248" t="s">
        <v>21</v>
      </c>
      <c r="AY183" s="16" t="s">
        <v>159</v>
      </c>
      <c r="BE183" s="249">
        <f>IF(N183="základní",J183,0)</f>
        <v>0</v>
      </c>
      <c r="BF183" s="249">
        <f>IF(N183="snížená",J183,0)</f>
        <v>0</v>
      </c>
      <c r="BG183" s="249">
        <f>IF(N183="zákl. přenesená",J183,0)</f>
        <v>0</v>
      </c>
      <c r="BH183" s="249">
        <f>IF(N183="sníž. přenesená",J183,0)</f>
        <v>0</v>
      </c>
      <c r="BI183" s="249">
        <f>IF(N183="nulová",J183,0)</f>
        <v>0</v>
      </c>
      <c r="BJ183" s="16" t="s">
        <v>89</v>
      </c>
      <c r="BK183" s="249">
        <f>ROUND(I183*H183,2)</f>
        <v>0</v>
      </c>
      <c r="BL183" s="16" t="s">
        <v>796</v>
      </c>
      <c r="BM183" s="248" t="s">
        <v>801</v>
      </c>
    </row>
    <row r="184" s="2" customFormat="1" ht="21.75" customHeight="1">
      <c r="A184" s="38"/>
      <c r="B184" s="39"/>
      <c r="C184" s="276" t="s">
        <v>351</v>
      </c>
      <c r="D184" s="276" t="s">
        <v>289</v>
      </c>
      <c r="E184" s="277" t="s">
        <v>802</v>
      </c>
      <c r="F184" s="278" t="s">
        <v>803</v>
      </c>
      <c r="G184" s="279" t="s">
        <v>179</v>
      </c>
      <c r="H184" s="280">
        <v>5</v>
      </c>
      <c r="I184" s="281"/>
      <c r="J184" s="282">
        <f>ROUND(I184*H184,2)</f>
        <v>0</v>
      </c>
      <c r="K184" s="283"/>
      <c r="L184" s="284"/>
      <c r="M184" s="285" t="s">
        <v>1</v>
      </c>
      <c r="N184" s="286" t="s">
        <v>46</v>
      </c>
      <c r="O184" s="91"/>
      <c r="P184" s="246">
        <f>O184*H184</f>
        <v>0</v>
      </c>
      <c r="Q184" s="246">
        <v>0.50600000000000001</v>
      </c>
      <c r="R184" s="246">
        <f>Q184*H184</f>
        <v>2.5300000000000002</v>
      </c>
      <c r="S184" s="246">
        <v>0</v>
      </c>
      <c r="T184" s="247">
        <f>S184*H184</f>
        <v>0</v>
      </c>
      <c r="U184" s="38"/>
      <c r="V184" s="38"/>
      <c r="W184" s="38"/>
      <c r="X184" s="38"/>
      <c r="Y184" s="38"/>
      <c r="Z184" s="38"/>
      <c r="AA184" s="38"/>
      <c r="AB184" s="38"/>
      <c r="AC184" s="38"/>
      <c r="AD184" s="38"/>
      <c r="AE184" s="38"/>
      <c r="AR184" s="248" t="s">
        <v>796</v>
      </c>
      <c r="AT184" s="248" t="s">
        <v>289</v>
      </c>
      <c r="AU184" s="248" t="s">
        <v>21</v>
      </c>
      <c r="AY184" s="16" t="s">
        <v>159</v>
      </c>
      <c r="BE184" s="249">
        <f>IF(N184="základní",J184,0)</f>
        <v>0</v>
      </c>
      <c r="BF184" s="249">
        <f>IF(N184="snížená",J184,0)</f>
        <v>0</v>
      </c>
      <c r="BG184" s="249">
        <f>IF(N184="zákl. přenesená",J184,0)</f>
        <v>0</v>
      </c>
      <c r="BH184" s="249">
        <f>IF(N184="sníž. přenesená",J184,0)</f>
        <v>0</v>
      </c>
      <c r="BI184" s="249">
        <f>IF(N184="nulová",J184,0)</f>
        <v>0</v>
      </c>
      <c r="BJ184" s="16" t="s">
        <v>89</v>
      </c>
      <c r="BK184" s="249">
        <f>ROUND(I184*H184,2)</f>
        <v>0</v>
      </c>
      <c r="BL184" s="16" t="s">
        <v>796</v>
      </c>
      <c r="BM184" s="248" t="s">
        <v>804</v>
      </c>
    </row>
    <row r="185" s="2" customFormat="1" ht="16.5" customHeight="1">
      <c r="A185" s="38"/>
      <c r="B185" s="39"/>
      <c r="C185" s="276" t="s">
        <v>356</v>
      </c>
      <c r="D185" s="276" t="s">
        <v>289</v>
      </c>
      <c r="E185" s="277" t="s">
        <v>805</v>
      </c>
      <c r="F185" s="278" t="s">
        <v>806</v>
      </c>
      <c r="G185" s="279" t="s">
        <v>179</v>
      </c>
      <c r="H185" s="280">
        <v>6</v>
      </c>
      <c r="I185" s="281"/>
      <c r="J185" s="282">
        <f>ROUND(I185*H185,2)</f>
        <v>0</v>
      </c>
      <c r="K185" s="283"/>
      <c r="L185" s="284"/>
      <c r="M185" s="285" t="s">
        <v>1</v>
      </c>
      <c r="N185" s="286" t="s">
        <v>46</v>
      </c>
      <c r="O185" s="91"/>
      <c r="P185" s="246">
        <f>O185*H185</f>
        <v>0</v>
      </c>
      <c r="Q185" s="246">
        <v>1.363</v>
      </c>
      <c r="R185" s="246">
        <f>Q185*H185</f>
        <v>8.1780000000000008</v>
      </c>
      <c r="S185" s="246">
        <v>0</v>
      </c>
      <c r="T185" s="247">
        <f>S185*H185</f>
        <v>0</v>
      </c>
      <c r="U185" s="38"/>
      <c r="V185" s="38"/>
      <c r="W185" s="38"/>
      <c r="X185" s="38"/>
      <c r="Y185" s="38"/>
      <c r="Z185" s="38"/>
      <c r="AA185" s="38"/>
      <c r="AB185" s="38"/>
      <c r="AC185" s="38"/>
      <c r="AD185" s="38"/>
      <c r="AE185" s="38"/>
      <c r="AR185" s="248" t="s">
        <v>796</v>
      </c>
      <c r="AT185" s="248" t="s">
        <v>289</v>
      </c>
      <c r="AU185" s="248" t="s">
        <v>21</v>
      </c>
      <c r="AY185" s="16" t="s">
        <v>159</v>
      </c>
      <c r="BE185" s="249">
        <f>IF(N185="základní",J185,0)</f>
        <v>0</v>
      </c>
      <c r="BF185" s="249">
        <f>IF(N185="snížená",J185,0)</f>
        <v>0</v>
      </c>
      <c r="BG185" s="249">
        <f>IF(N185="zákl. přenesená",J185,0)</f>
        <v>0</v>
      </c>
      <c r="BH185" s="249">
        <f>IF(N185="sníž. přenesená",J185,0)</f>
        <v>0</v>
      </c>
      <c r="BI185" s="249">
        <f>IF(N185="nulová",J185,0)</f>
        <v>0</v>
      </c>
      <c r="BJ185" s="16" t="s">
        <v>89</v>
      </c>
      <c r="BK185" s="249">
        <f>ROUND(I185*H185,2)</f>
        <v>0</v>
      </c>
      <c r="BL185" s="16" t="s">
        <v>796</v>
      </c>
      <c r="BM185" s="248" t="s">
        <v>807</v>
      </c>
    </row>
    <row r="186" s="2" customFormat="1" ht="16.5" customHeight="1">
      <c r="A186" s="38"/>
      <c r="B186" s="39"/>
      <c r="C186" s="276" t="s">
        <v>360</v>
      </c>
      <c r="D186" s="276" t="s">
        <v>289</v>
      </c>
      <c r="E186" s="277" t="s">
        <v>808</v>
      </c>
      <c r="F186" s="278" t="s">
        <v>809</v>
      </c>
      <c r="G186" s="279" t="s">
        <v>179</v>
      </c>
      <c r="H186" s="280">
        <v>13</v>
      </c>
      <c r="I186" s="281"/>
      <c r="J186" s="282">
        <f>ROUND(I186*H186,2)</f>
        <v>0</v>
      </c>
      <c r="K186" s="283"/>
      <c r="L186" s="284"/>
      <c r="M186" s="285" t="s">
        <v>1</v>
      </c>
      <c r="N186" s="286" t="s">
        <v>46</v>
      </c>
      <c r="O186" s="91"/>
      <c r="P186" s="246">
        <f>O186*H186</f>
        <v>0</v>
      </c>
      <c r="Q186" s="246">
        <v>1.3500000000000001</v>
      </c>
      <c r="R186" s="246">
        <f>Q186*H186</f>
        <v>17.550000000000001</v>
      </c>
      <c r="S186" s="246">
        <v>0</v>
      </c>
      <c r="T186" s="247">
        <f>S186*H186</f>
        <v>0</v>
      </c>
      <c r="U186" s="38"/>
      <c r="V186" s="38"/>
      <c r="W186" s="38"/>
      <c r="X186" s="38"/>
      <c r="Y186" s="38"/>
      <c r="Z186" s="38"/>
      <c r="AA186" s="38"/>
      <c r="AB186" s="38"/>
      <c r="AC186" s="38"/>
      <c r="AD186" s="38"/>
      <c r="AE186" s="38"/>
      <c r="AR186" s="248" t="s">
        <v>796</v>
      </c>
      <c r="AT186" s="248" t="s">
        <v>289</v>
      </c>
      <c r="AU186" s="248" t="s">
        <v>21</v>
      </c>
      <c r="AY186" s="16" t="s">
        <v>159</v>
      </c>
      <c r="BE186" s="249">
        <f>IF(N186="základní",J186,0)</f>
        <v>0</v>
      </c>
      <c r="BF186" s="249">
        <f>IF(N186="snížená",J186,0)</f>
        <v>0</v>
      </c>
      <c r="BG186" s="249">
        <f>IF(N186="zákl. přenesená",J186,0)</f>
        <v>0</v>
      </c>
      <c r="BH186" s="249">
        <f>IF(N186="sníž. přenesená",J186,0)</f>
        <v>0</v>
      </c>
      <c r="BI186" s="249">
        <f>IF(N186="nulová",J186,0)</f>
        <v>0</v>
      </c>
      <c r="BJ186" s="16" t="s">
        <v>89</v>
      </c>
      <c r="BK186" s="249">
        <f>ROUND(I186*H186,2)</f>
        <v>0</v>
      </c>
      <c r="BL186" s="16" t="s">
        <v>796</v>
      </c>
      <c r="BM186" s="248" t="s">
        <v>810</v>
      </c>
    </row>
    <row r="187" s="2" customFormat="1" ht="16.5" customHeight="1">
      <c r="A187" s="38"/>
      <c r="B187" s="39"/>
      <c r="C187" s="236" t="s">
        <v>366</v>
      </c>
      <c r="D187" s="236" t="s">
        <v>161</v>
      </c>
      <c r="E187" s="237" t="s">
        <v>811</v>
      </c>
      <c r="F187" s="238" t="s">
        <v>812</v>
      </c>
      <c r="G187" s="239" t="s">
        <v>179</v>
      </c>
      <c r="H187" s="240">
        <v>13</v>
      </c>
      <c r="I187" s="241"/>
      <c r="J187" s="242">
        <f>ROUND(I187*H187,2)</f>
        <v>0</v>
      </c>
      <c r="K187" s="243"/>
      <c r="L187" s="44"/>
      <c r="M187" s="244" t="s">
        <v>1</v>
      </c>
      <c r="N187" s="245" t="s">
        <v>46</v>
      </c>
      <c r="O187" s="91"/>
      <c r="P187" s="246">
        <f>O187*H187</f>
        <v>0</v>
      </c>
      <c r="Q187" s="246">
        <v>0.14494000000000001</v>
      </c>
      <c r="R187" s="246">
        <f>Q187*H187</f>
        <v>1.8842200000000002</v>
      </c>
      <c r="S187" s="246">
        <v>0</v>
      </c>
      <c r="T187" s="247">
        <f>S187*H187</f>
        <v>0</v>
      </c>
      <c r="U187" s="38"/>
      <c r="V187" s="38"/>
      <c r="W187" s="38"/>
      <c r="X187" s="38"/>
      <c r="Y187" s="38"/>
      <c r="Z187" s="38"/>
      <c r="AA187" s="38"/>
      <c r="AB187" s="38"/>
      <c r="AC187" s="38"/>
      <c r="AD187" s="38"/>
      <c r="AE187" s="38"/>
      <c r="AR187" s="248" t="s">
        <v>165</v>
      </c>
      <c r="AT187" s="248" t="s">
        <v>161</v>
      </c>
      <c r="AU187" s="248" t="s">
        <v>21</v>
      </c>
      <c r="AY187" s="16" t="s">
        <v>159</v>
      </c>
      <c r="BE187" s="249">
        <f>IF(N187="základní",J187,0)</f>
        <v>0</v>
      </c>
      <c r="BF187" s="249">
        <f>IF(N187="snížená",J187,0)</f>
        <v>0</v>
      </c>
      <c r="BG187" s="249">
        <f>IF(N187="zákl. přenesená",J187,0)</f>
        <v>0</v>
      </c>
      <c r="BH187" s="249">
        <f>IF(N187="sníž. přenesená",J187,0)</f>
        <v>0</v>
      </c>
      <c r="BI187" s="249">
        <f>IF(N187="nulová",J187,0)</f>
        <v>0</v>
      </c>
      <c r="BJ187" s="16" t="s">
        <v>89</v>
      </c>
      <c r="BK187" s="249">
        <f>ROUND(I187*H187,2)</f>
        <v>0</v>
      </c>
      <c r="BL187" s="16" t="s">
        <v>165</v>
      </c>
      <c r="BM187" s="248" t="s">
        <v>813</v>
      </c>
    </row>
    <row r="188" s="2" customFormat="1" ht="21.75" customHeight="1">
      <c r="A188" s="38"/>
      <c r="B188" s="39"/>
      <c r="C188" s="276" t="s">
        <v>372</v>
      </c>
      <c r="D188" s="276" t="s">
        <v>289</v>
      </c>
      <c r="E188" s="277" t="s">
        <v>814</v>
      </c>
      <c r="F188" s="278" t="s">
        <v>815</v>
      </c>
      <c r="G188" s="279" t="s">
        <v>179</v>
      </c>
      <c r="H188" s="280">
        <v>6</v>
      </c>
      <c r="I188" s="281"/>
      <c r="J188" s="282">
        <f>ROUND(I188*H188,2)</f>
        <v>0</v>
      </c>
      <c r="K188" s="283"/>
      <c r="L188" s="284"/>
      <c r="M188" s="285" t="s">
        <v>1</v>
      </c>
      <c r="N188" s="286" t="s">
        <v>46</v>
      </c>
      <c r="O188" s="91"/>
      <c r="P188" s="246">
        <f>O188*H188</f>
        <v>0</v>
      </c>
      <c r="Q188" s="246">
        <v>0.10199999999999999</v>
      </c>
      <c r="R188" s="246">
        <f>Q188*H188</f>
        <v>0.61199999999999999</v>
      </c>
      <c r="S188" s="246">
        <v>0</v>
      </c>
      <c r="T188" s="247">
        <f>S188*H188</f>
        <v>0</v>
      </c>
      <c r="U188" s="38"/>
      <c r="V188" s="38"/>
      <c r="W188" s="38"/>
      <c r="X188" s="38"/>
      <c r="Y188" s="38"/>
      <c r="Z188" s="38"/>
      <c r="AA188" s="38"/>
      <c r="AB188" s="38"/>
      <c r="AC188" s="38"/>
      <c r="AD188" s="38"/>
      <c r="AE188" s="38"/>
      <c r="AR188" s="248" t="s">
        <v>203</v>
      </c>
      <c r="AT188" s="248" t="s">
        <v>289</v>
      </c>
      <c r="AU188" s="248" t="s">
        <v>21</v>
      </c>
      <c r="AY188" s="16" t="s">
        <v>159</v>
      </c>
      <c r="BE188" s="249">
        <f>IF(N188="základní",J188,0)</f>
        <v>0</v>
      </c>
      <c r="BF188" s="249">
        <f>IF(N188="snížená",J188,0)</f>
        <v>0</v>
      </c>
      <c r="BG188" s="249">
        <f>IF(N188="zákl. přenesená",J188,0)</f>
        <v>0</v>
      </c>
      <c r="BH188" s="249">
        <f>IF(N188="sníž. přenesená",J188,0)</f>
        <v>0</v>
      </c>
      <c r="BI188" s="249">
        <f>IF(N188="nulová",J188,0)</f>
        <v>0</v>
      </c>
      <c r="BJ188" s="16" t="s">
        <v>89</v>
      </c>
      <c r="BK188" s="249">
        <f>ROUND(I188*H188,2)</f>
        <v>0</v>
      </c>
      <c r="BL188" s="16" t="s">
        <v>165</v>
      </c>
      <c r="BM188" s="248" t="s">
        <v>816</v>
      </c>
    </row>
    <row r="189" s="2" customFormat="1" ht="16.5" customHeight="1">
      <c r="A189" s="38"/>
      <c r="B189" s="39"/>
      <c r="C189" s="236" t="s">
        <v>378</v>
      </c>
      <c r="D189" s="236" t="s">
        <v>161</v>
      </c>
      <c r="E189" s="237" t="s">
        <v>697</v>
      </c>
      <c r="F189" s="238" t="s">
        <v>698</v>
      </c>
      <c r="G189" s="239" t="s">
        <v>230</v>
      </c>
      <c r="H189" s="240">
        <v>121.8</v>
      </c>
      <c r="I189" s="241"/>
      <c r="J189" s="242">
        <f>ROUND(I189*H189,2)</f>
        <v>0</v>
      </c>
      <c r="K189" s="243"/>
      <c r="L189" s="44"/>
      <c r="M189" s="244" t="s">
        <v>1</v>
      </c>
      <c r="N189" s="245" t="s">
        <v>46</v>
      </c>
      <c r="O189" s="91"/>
      <c r="P189" s="246">
        <f>O189*H189</f>
        <v>0</v>
      </c>
      <c r="Q189" s="246">
        <v>9.0000000000000006E-05</v>
      </c>
      <c r="R189" s="246">
        <f>Q189*H189</f>
        <v>0.010962000000000001</v>
      </c>
      <c r="S189" s="246">
        <v>0</v>
      </c>
      <c r="T189" s="247">
        <f>S189*H189</f>
        <v>0</v>
      </c>
      <c r="U189" s="38"/>
      <c r="V189" s="38"/>
      <c r="W189" s="38"/>
      <c r="X189" s="38"/>
      <c r="Y189" s="38"/>
      <c r="Z189" s="38"/>
      <c r="AA189" s="38"/>
      <c r="AB189" s="38"/>
      <c r="AC189" s="38"/>
      <c r="AD189" s="38"/>
      <c r="AE189" s="38"/>
      <c r="AR189" s="248" t="s">
        <v>165</v>
      </c>
      <c r="AT189" s="248" t="s">
        <v>161</v>
      </c>
      <c r="AU189" s="248" t="s">
        <v>21</v>
      </c>
      <c r="AY189" s="16" t="s">
        <v>159</v>
      </c>
      <c r="BE189" s="249">
        <f>IF(N189="základní",J189,0)</f>
        <v>0</v>
      </c>
      <c r="BF189" s="249">
        <f>IF(N189="snížená",J189,0)</f>
        <v>0</v>
      </c>
      <c r="BG189" s="249">
        <f>IF(N189="zákl. přenesená",J189,0)</f>
        <v>0</v>
      </c>
      <c r="BH189" s="249">
        <f>IF(N189="sníž. přenesená",J189,0)</f>
        <v>0</v>
      </c>
      <c r="BI189" s="249">
        <f>IF(N189="nulová",J189,0)</f>
        <v>0</v>
      </c>
      <c r="BJ189" s="16" t="s">
        <v>89</v>
      </c>
      <c r="BK189" s="249">
        <f>ROUND(I189*H189,2)</f>
        <v>0</v>
      </c>
      <c r="BL189" s="16" t="s">
        <v>165</v>
      </c>
      <c r="BM189" s="248" t="s">
        <v>817</v>
      </c>
    </row>
    <row r="190" s="13" customFormat="1">
      <c r="A190" s="13"/>
      <c r="B190" s="254"/>
      <c r="C190" s="255"/>
      <c r="D190" s="250" t="s">
        <v>174</v>
      </c>
      <c r="E190" s="256" t="s">
        <v>1</v>
      </c>
      <c r="F190" s="257" t="s">
        <v>818</v>
      </c>
      <c r="G190" s="255"/>
      <c r="H190" s="258">
        <v>121.8</v>
      </c>
      <c r="I190" s="259"/>
      <c r="J190" s="255"/>
      <c r="K190" s="255"/>
      <c r="L190" s="260"/>
      <c r="M190" s="261"/>
      <c r="N190" s="262"/>
      <c r="O190" s="262"/>
      <c r="P190" s="262"/>
      <c r="Q190" s="262"/>
      <c r="R190" s="262"/>
      <c r="S190" s="262"/>
      <c r="T190" s="263"/>
      <c r="U190" s="13"/>
      <c r="V190" s="13"/>
      <c r="W190" s="13"/>
      <c r="X190" s="13"/>
      <c r="Y190" s="13"/>
      <c r="Z190" s="13"/>
      <c r="AA190" s="13"/>
      <c r="AB190" s="13"/>
      <c r="AC190" s="13"/>
      <c r="AD190" s="13"/>
      <c r="AE190" s="13"/>
      <c r="AT190" s="264" t="s">
        <v>174</v>
      </c>
      <c r="AU190" s="264" t="s">
        <v>21</v>
      </c>
      <c r="AV190" s="13" t="s">
        <v>21</v>
      </c>
      <c r="AW190" s="13" t="s">
        <v>38</v>
      </c>
      <c r="AX190" s="13" t="s">
        <v>81</v>
      </c>
      <c r="AY190" s="264" t="s">
        <v>159</v>
      </c>
    </row>
    <row r="191" s="2" customFormat="1" ht="16.5" customHeight="1">
      <c r="A191" s="38"/>
      <c r="B191" s="39"/>
      <c r="C191" s="236" t="s">
        <v>29</v>
      </c>
      <c r="D191" s="236" t="s">
        <v>161</v>
      </c>
      <c r="E191" s="237" t="s">
        <v>819</v>
      </c>
      <c r="F191" s="238" t="s">
        <v>820</v>
      </c>
      <c r="G191" s="239" t="s">
        <v>179</v>
      </c>
      <c r="H191" s="240">
        <v>4</v>
      </c>
      <c r="I191" s="241"/>
      <c r="J191" s="242">
        <f>ROUND(I191*H191,2)</f>
        <v>0</v>
      </c>
      <c r="K191" s="243"/>
      <c r="L191" s="44"/>
      <c r="M191" s="244" t="s">
        <v>1</v>
      </c>
      <c r="N191" s="245" t="s">
        <v>46</v>
      </c>
      <c r="O191" s="91"/>
      <c r="P191" s="246">
        <f>O191*H191</f>
        <v>0</v>
      </c>
      <c r="Q191" s="246">
        <v>0</v>
      </c>
      <c r="R191" s="246">
        <f>Q191*H191</f>
        <v>0</v>
      </c>
      <c r="S191" s="246">
        <v>0</v>
      </c>
      <c r="T191" s="247">
        <f>S191*H191</f>
        <v>0</v>
      </c>
      <c r="U191" s="38"/>
      <c r="V191" s="38"/>
      <c r="W191" s="38"/>
      <c r="X191" s="38"/>
      <c r="Y191" s="38"/>
      <c r="Z191" s="38"/>
      <c r="AA191" s="38"/>
      <c r="AB191" s="38"/>
      <c r="AC191" s="38"/>
      <c r="AD191" s="38"/>
      <c r="AE191" s="38"/>
      <c r="AR191" s="248" t="s">
        <v>165</v>
      </c>
      <c r="AT191" s="248" t="s">
        <v>161</v>
      </c>
      <c r="AU191" s="248" t="s">
        <v>21</v>
      </c>
      <c r="AY191" s="16" t="s">
        <v>159</v>
      </c>
      <c r="BE191" s="249">
        <f>IF(N191="základní",J191,0)</f>
        <v>0</v>
      </c>
      <c r="BF191" s="249">
        <f>IF(N191="snížená",J191,0)</f>
        <v>0</v>
      </c>
      <c r="BG191" s="249">
        <f>IF(N191="zákl. přenesená",J191,0)</f>
        <v>0</v>
      </c>
      <c r="BH191" s="249">
        <f>IF(N191="sníž. přenesená",J191,0)</f>
        <v>0</v>
      </c>
      <c r="BI191" s="249">
        <f>IF(N191="nulová",J191,0)</f>
        <v>0</v>
      </c>
      <c r="BJ191" s="16" t="s">
        <v>89</v>
      </c>
      <c r="BK191" s="249">
        <f>ROUND(I191*H191,2)</f>
        <v>0</v>
      </c>
      <c r="BL191" s="16" t="s">
        <v>165</v>
      </c>
      <c r="BM191" s="248" t="s">
        <v>821</v>
      </c>
    </row>
    <row r="192" s="2" customFormat="1">
      <c r="A192" s="38"/>
      <c r="B192" s="39"/>
      <c r="C192" s="40"/>
      <c r="D192" s="250" t="s">
        <v>167</v>
      </c>
      <c r="E192" s="40"/>
      <c r="F192" s="251" t="s">
        <v>822</v>
      </c>
      <c r="G192" s="40"/>
      <c r="H192" s="40"/>
      <c r="I192" s="144"/>
      <c r="J192" s="40"/>
      <c r="K192" s="40"/>
      <c r="L192" s="44"/>
      <c r="M192" s="252"/>
      <c r="N192" s="253"/>
      <c r="O192" s="91"/>
      <c r="P192" s="91"/>
      <c r="Q192" s="91"/>
      <c r="R192" s="91"/>
      <c r="S192" s="91"/>
      <c r="T192" s="92"/>
      <c r="U192" s="38"/>
      <c r="V192" s="38"/>
      <c r="W192" s="38"/>
      <c r="X192" s="38"/>
      <c r="Y192" s="38"/>
      <c r="Z192" s="38"/>
      <c r="AA192" s="38"/>
      <c r="AB192" s="38"/>
      <c r="AC192" s="38"/>
      <c r="AD192" s="38"/>
      <c r="AE192" s="38"/>
      <c r="AT192" s="16" t="s">
        <v>167</v>
      </c>
      <c r="AU192" s="16" t="s">
        <v>21</v>
      </c>
    </row>
    <row r="193" s="2" customFormat="1" ht="21.75" customHeight="1">
      <c r="A193" s="38"/>
      <c r="B193" s="39"/>
      <c r="C193" s="236" t="s">
        <v>387</v>
      </c>
      <c r="D193" s="236" t="s">
        <v>161</v>
      </c>
      <c r="E193" s="237" t="s">
        <v>823</v>
      </c>
      <c r="F193" s="238" t="s">
        <v>824</v>
      </c>
      <c r="G193" s="239" t="s">
        <v>179</v>
      </c>
      <c r="H193" s="240">
        <v>7</v>
      </c>
      <c r="I193" s="241"/>
      <c r="J193" s="242">
        <f>ROUND(I193*H193,2)</f>
        <v>0</v>
      </c>
      <c r="K193" s="243"/>
      <c r="L193" s="44"/>
      <c r="M193" s="244" t="s">
        <v>1</v>
      </c>
      <c r="N193" s="245" t="s">
        <v>46</v>
      </c>
      <c r="O193" s="91"/>
      <c r="P193" s="246">
        <f>O193*H193</f>
        <v>0</v>
      </c>
      <c r="Q193" s="246">
        <v>0.21734000000000001</v>
      </c>
      <c r="R193" s="246">
        <f>Q193*H193</f>
        <v>1.52138</v>
      </c>
      <c r="S193" s="246">
        <v>0</v>
      </c>
      <c r="T193" s="247">
        <f>S193*H193</f>
        <v>0</v>
      </c>
      <c r="U193" s="38"/>
      <c r="V193" s="38"/>
      <c r="W193" s="38"/>
      <c r="X193" s="38"/>
      <c r="Y193" s="38"/>
      <c r="Z193" s="38"/>
      <c r="AA193" s="38"/>
      <c r="AB193" s="38"/>
      <c r="AC193" s="38"/>
      <c r="AD193" s="38"/>
      <c r="AE193" s="38"/>
      <c r="AR193" s="248" t="s">
        <v>165</v>
      </c>
      <c r="AT193" s="248" t="s">
        <v>161</v>
      </c>
      <c r="AU193" s="248" t="s">
        <v>21</v>
      </c>
      <c r="AY193" s="16" t="s">
        <v>159</v>
      </c>
      <c r="BE193" s="249">
        <f>IF(N193="základní",J193,0)</f>
        <v>0</v>
      </c>
      <c r="BF193" s="249">
        <f>IF(N193="snížená",J193,0)</f>
        <v>0</v>
      </c>
      <c r="BG193" s="249">
        <f>IF(N193="zákl. přenesená",J193,0)</f>
        <v>0</v>
      </c>
      <c r="BH193" s="249">
        <f>IF(N193="sníž. přenesená",J193,0)</f>
        <v>0</v>
      </c>
      <c r="BI193" s="249">
        <f>IF(N193="nulová",J193,0)</f>
        <v>0</v>
      </c>
      <c r="BJ193" s="16" t="s">
        <v>89</v>
      </c>
      <c r="BK193" s="249">
        <f>ROUND(I193*H193,2)</f>
        <v>0</v>
      </c>
      <c r="BL193" s="16" t="s">
        <v>165</v>
      </c>
      <c r="BM193" s="248" t="s">
        <v>825</v>
      </c>
    </row>
    <row r="194" s="2" customFormat="1" ht="16.5" customHeight="1">
      <c r="A194" s="38"/>
      <c r="B194" s="39"/>
      <c r="C194" s="276" t="s">
        <v>391</v>
      </c>
      <c r="D194" s="276" t="s">
        <v>289</v>
      </c>
      <c r="E194" s="277" t="s">
        <v>826</v>
      </c>
      <c r="F194" s="278" t="s">
        <v>827</v>
      </c>
      <c r="G194" s="279" t="s">
        <v>179</v>
      </c>
      <c r="H194" s="280">
        <v>7</v>
      </c>
      <c r="I194" s="281"/>
      <c r="J194" s="282">
        <f>ROUND(I194*H194,2)</f>
        <v>0</v>
      </c>
      <c r="K194" s="283"/>
      <c r="L194" s="284"/>
      <c r="M194" s="285" t="s">
        <v>1</v>
      </c>
      <c r="N194" s="286" t="s">
        <v>46</v>
      </c>
      <c r="O194" s="91"/>
      <c r="P194" s="246">
        <f>O194*H194</f>
        <v>0</v>
      </c>
      <c r="Q194" s="246">
        <v>0.059999999999999998</v>
      </c>
      <c r="R194" s="246">
        <f>Q194*H194</f>
        <v>0.41999999999999998</v>
      </c>
      <c r="S194" s="246">
        <v>0</v>
      </c>
      <c r="T194" s="247">
        <f>S194*H194</f>
        <v>0</v>
      </c>
      <c r="U194" s="38"/>
      <c r="V194" s="38"/>
      <c r="W194" s="38"/>
      <c r="X194" s="38"/>
      <c r="Y194" s="38"/>
      <c r="Z194" s="38"/>
      <c r="AA194" s="38"/>
      <c r="AB194" s="38"/>
      <c r="AC194" s="38"/>
      <c r="AD194" s="38"/>
      <c r="AE194" s="38"/>
      <c r="AR194" s="248" t="s">
        <v>203</v>
      </c>
      <c r="AT194" s="248" t="s">
        <v>289</v>
      </c>
      <c r="AU194" s="248" t="s">
        <v>21</v>
      </c>
      <c r="AY194" s="16" t="s">
        <v>159</v>
      </c>
      <c r="BE194" s="249">
        <f>IF(N194="základní",J194,0)</f>
        <v>0</v>
      </c>
      <c r="BF194" s="249">
        <f>IF(N194="snížená",J194,0)</f>
        <v>0</v>
      </c>
      <c r="BG194" s="249">
        <f>IF(N194="zákl. přenesená",J194,0)</f>
        <v>0</v>
      </c>
      <c r="BH194" s="249">
        <f>IF(N194="sníž. přenesená",J194,0)</f>
        <v>0</v>
      </c>
      <c r="BI194" s="249">
        <f>IF(N194="nulová",J194,0)</f>
        <v>0</v>
      </c>
      <c r="BJ194" s="16" t="s">
        <v>89</v>
      </c>
      <c r="BK194" s="249">
        <f>ROUND(I194*H194,2)</f>
        <v>0</v>
      </c>
      <c r="BL194" s="16" t="s">
        <v>165</v>
      </c>
      <c r="BM194" s="248" t="s">
        <v>828</v>
      </c>
    </row>
    <row r="195" s="2" customFormat="1" ht="16.5" customHeight="1">
      <c r="A195" s="38"/>
      <c r="B195" s="39"/>
      <c r="C195" s="276" t="s">
        <v>232</v>
      </c>
      <c r="D195" s="276" t="s">
        <v>289</v>
      </c>
      <c r="E195" s="277" t="s">
        <v>829</v>
      </c>
      <c r="F195" s="278" t="s">
        <v>830</v>
      </c>
      <c r="G195" s="279" t="s">
        <v>179</v>
      </c>
      <c r="H195" s="280">
        <v>7</v>
      </c>
      <c r="I195" s="281"/>
      <c r="J195" s="282">
        <f>ROUND(I195*H195,2)</f>
        <v>0</v>
      </c>
      <c r="K195" s="283"/>
      <c r="L195" s="284"/>
      <c r="M195" s="285" t="s">
        <v>1</v>
      </c>
      <c r="N195" s="286" t="s">
        <v>46</v>
      </c>
      <c r="O195" s="91"/>
      <c r="P195" s="246">
        <f>O195*H195</f>
        <v>0</v>
      </c>
      <c r="Q195" s="246">
        <v>0.058000000000000003</v>
      </c>
      <c r="R195" s="246">
        <f>Q195*H195</f>
        <v>0.40600000000000003</v>
      </c>
      <c r="S195" s="246">
        <v>0</v>
      </c>
      <c r="T195" s="247">
        <f>S195*H195</f>
        <v>0</v>
      </c>
      <c r="U195" s="38"/>
      <c r="V195" s="38"/>
      <c r="W195" s="38"/>
      <c r="X195" s="38"/>
      <c r="Y195" s="38"/>
      <c r="Z195" s="38"/>
      <c r="AA195" s="38"/>
      <c r="AB195" s="38"/>
      <c r="AC195" s="38"/>
      <c r="AD195" s="38"/>
      <c r="AE195" s="38"/>
      <c r="AR195" s="248" t="s">
        <v>203</v>
      </c>
      <c r="AT195" s="248" t="s">
        <v>289</v>
      </c>
      <c r="AU195" s="248" t="s">
        <v>21</v>
      </c>
      <c r="AY195" s="16" t="s">
        <v>159</v>
      </c>
      <c r="BE195" s="249">
        <f>IF(N195="základní",J195,0)</f>
        <v>0</v>
      </c>
      <c r="BF195" s="249">
        <f>IF(N195="snížená",J195,0)</f>
        <v>0</v>
      </c>
      <c r="BG195" s="249">
        <f>IF(N195="zákl. přenesená",J195,0)</f>
        <v>0</v>
      </c>
      <c r="BH195" s="249">
        <f>IF(N195="sníž. přenesená",J195,0)</f>
        <v>0</v>
      </c>
      <c r="BI195" s="249">
        <f>IF(N195="nulová",J195,0)</f>
        <v>0</v>
      </c>
      <c r="BJ195" s="16" t="s">
        <v>89</v>
      </c>
      <c r="BK195" s="249">
        <f>ROUND(I195*H195,2)</f>
        <v>0</v>
      </c>
      <c r="BL195" s="16" t="s">
        <v>165</v>
      </c>
      <c r="BM195" s="248" t="s">
        <v>831</v>
      </c>
    </row>
    <row r="196" s="2" customFormat="1">
      <c r="A196" s="38"/>
      <c r="B196" s="39"/>
      <c r="C196" s="40"/>
      <c r="D196" s="250" t="s">
        <v>167</v>
      </c>
      <c r="E196" s="40"/>
      <c r="F196" s="251" t="s">
        <v>832</v>
      </c>
      <c r="G196" s="40"/>
      <c r="H196" s="40"/>
      <c r="I196" s="144"/>
      <c r="J196" s="40"/>
      <c r="K196" s="40"/>
      <c r="L196" s="44"/>
      <c r="M196" s="252"/>
      <c r="N196" s="253"/>
      <c r="O196" s="91"/>
      <c r="P196" s="91"/>
      <c r="Q196" s="91"/>
      <c r="R196" s="91"/>
      <c r="S196" s="91"/>
      <c r="T196" s="92"/>
      <c r="U196" s="38"/>
      <c r="V196" s="38"/>
      <c r="W196" s="38"/>
      <c r="X196" s="38"/>
      <c r="Y196" s="38"/>
      <c r="Z196" s="38"/>
      <c r="AA196" s="38"/>
      <c r="AB196" s="38"/>
      <c r="AC196" s="38"/>
      <c r="AD196" s="38"/>
      <c r="AE196" s="38"/>
      <c r="AT196" s="16" t="s">
        <v>167</v>
      </c>
      <c r="AU196" s="16" t="s">
        <v>21</v>
      </c>
    </row>
    <row r="197" s="2" customFormat="1" ht="16.5" customHeight="1">
      <c r="A197" s="38"/>
      <c r="B197" s="39"/>
      <c r="C197" s="236" t="s">
        <v>400</v>
      </c>
      <c r="D197" s="236" t="s">
        <v>161</v>
      </c>
      <c r="E197" s="237" t="s">
        <v>833</v>
      </c>
      <c r="F197" s="238" t="s">
        <v>834</v>
      </c>
      <c r="G197" s="239" t="s">
        <v>179</v>
      </c>
      <c r="H197" s="240">
        <v>7</v>
      </c>
      <c r="I197" s="241"/>
      <c r="J197" s="242">
        <f>ROUND(I197*H197,2)</f>
        <v>0</v>
      </c>
      <c r="K197" s="243"/>
      <c r="L197" s="44"/>
      <c r="M197" s="244" t="s">
        <v>1</v>
      </c>
      <c r="N197" s="245" t="s">
        <v>46</v>
      </c>
      <c r="O197" s="91"/>
      <c r="P197" s="246">
        <f>O197*H197</f>
        <v>0</v>
      </c>
      <c r="Q197" s="246">
        <v>0</v>
      </c>
      <c r="R197" s="246">
        <f>Q197*H197</f>
        <v>0</v>
      </c>
      <c r="S197" s="246">
        <v>0</v>
      </c>
      <c r="T197" s="247">
        <f>S197*H197</f>
        <v>0</v>
      </c>
      <c r="U197" s="38"/>
      <c r="V197" s="38"/>
      <c r="W197" s="38"/>
      <c r="X197" s="38"/>
      <c r="Y197" s="38"/>
      <c r="Z197" s="38"/>
      <c r="AA197" s="38"/>
      <c r="AB197" s="38"/>
      <c r="AC197" s="38"/>
      <c r="AD197" s="38"/>
      <c r="AE197" s="38"/>
      <c r="AR197" s="248" t="s">
        <v>165</v>
      </c>
      <c r="AT197" s="248" t="s">
        <v>161</v>
      </c>
      <c r="AU197" s="248" t="s">
        <v>21</v>
      </c>
      <c r="AY197" s="16" t="s">
        <v>159</v>
      </c>
      <c r="BE197" s="249">
        <f>IF(N197="základní",J197,0)</f>
        <v>0</v>
      </c>
      <c r="BF197" s="249">
        <f>IF(N197="snížená",J197,0)</f>
        <v>0</v>
      </c>
      <c r="BG197" s="249">
        <f>IF(N197="zákl. přenesená",J197,0)</f>
        <v>0</v>
      </c>
      <c r="BH197" s="249">
        <f>IF(N197="sníž. přenesená",J197,0)</f>
        <v>0</v>
      </c>
      <c r="BI197" s="249">
        <f>IF(N197="nulová",J197,0)</f>
        <v>0</v>
      </c>
      <c r="BJ197" s="16" t="s">
        <v>89</v>
      </c>
      <c r="BK197" s="249">
        <f>ROUND(I197*H197,2)</f>
        <v>0</v>
      </c>
      <c r="BL197" s="16" t="s">
        <v>165</v>
      </c>
      <c r="BM197" s="248" t="s">
        <v>835</v>
      </c>
    </row>
    <row r="198" s="2" customFormat="1" ht="21.75" customHeight="1">
      <c r="A198" s="38"/>
      <c r="B198" s="39"/>
      <c r="C198" s="276" t="s">
        <v>405</v>
      </c>
      <c r="D198" s="276" t="s">
        <v>289</v>
      </c>
      <c r="E198" s="277" t="s">
        <v>836</v>
      </c>
      <c r="F198" s="278" t="s">
        <v>837</v>
      </c>
      <c r="G198" s="279" t="s">
        <v>179</v>
      </c>
      <c r="H198" s="280">
        <v>7</v>
      </c>
      <c r="I198" s="281"/>
      <c r="J198" s="282">
        <f>ROUND(I198*H198,2)</f>
        <v>0</v>
      </c>
      <c r="K198" s="283"/>
      <c r="L198" s="284"/>
      <c r="M198" s="285" t="s">
        <v>1</v>
      </c>
      <c r="N198" s="286" t="s">
        <v>46</v>
      </c>
      <c r="O198" s="91"/>
      <c r="P198" s="246">
        <f>O198*H198</f>
        <v>0</v>
      </c>
      <c r="Q198" s="246">
        <v>0.058000000000000003</v>
      </c>
      <c r="R198" s="246">
        <f>Q198*H198</f>
        <v>0.40600000000000003</v>
      </c>
      <c r="S198" s="246">
        <v>0</v>
      </c>
      <c r="T198" s="247">
        <f>S198*H198</f>
        <v>0</v>
      </c>
      <c r="U198" s="38"/>
      <c r="V198" s="38"/>
      <c r="W198" s="38"/>
      <c r="X198" s="38"/>
      <c r="Y198" s="38"/>
      <c r="Z198" s="38"/>
      <c r="AA198" s="38"/>
      <c r="AB198" s="38"/>
      <c r="AC198" s="38"/>
      <c r="AD198" s="38"/>
      <c r="AE198" s="38"/>
      <c r="AR198" s="248" t="s">
        <v>203</v>
      </c>
      <c r="AT198" s="248" t="s">
        <v>289</v>
      </c>
      <c r="AU198" s="248" t="s">
        <v>21</v>
      </c>
      <c r="AY198" s="16" t="s">
        <v>159</v>
      </c>
      <c r="BE198" s="249">
        <f>IF(N198="základní",J198,0)</f>
        <v>0</v>
      </c>
      <c r="BF198" s="249">
        <f>IF(N198="snížená",J198,0)</f>
        <v>0</v>
      </c>
      <c r="BG198" s="249">
        <f>IF(N198="zákl. přenesená",J198,0)</f>
        <v>0</v>
      </c>
      <c r="BH198" s="249">
        <f>IF(N198="sníž. přenesená",J198,0)</f>
        <v>0</v>
      </c>
      <c r="BI198" s="249">
        <f>IF(N198="nulová",J198,0)</f>
        <v>0</v>
      </c>
      <c r="BJ198" s="16" t="s">
        <v>89</v>
      </c>
      <c r="BK198" s="249">
        <f>ROUND(I198*H198,2)</f>
        <v>0</v>
      </c>
      <c r="BL198" s="16" t="s">
        <v>165</v>
      </c>
      <c r="BM198" s="248" t="s">
        <v>838</v>
      </c>
    </row>
    <row r="199" s="2" customFormat="1" ht="21.75" customHeight="1">
      <c r="A199" s="38"/>
      <c r="B199" s="39"/>
      <c r="C199" s="276" t="s">
        <v>410</v>
      </c>
      <c r="D199" s="276" t="s">
        <v>289</v>
      </c>
      <c r="E199" s="277" t="s">
        <v>839</v>
      </c>
      <c r="F199" s="278" t="s">
        <v>840</v>
      </c>
      <c r="G199" s="279" t="s">
        <v>179</v>
      </c>
      <c r="H199" s="280">
        <v>7</v>
      </c>
      <c r="I199" s="281"/>
      <c r="J199" s="282">
        <f>ROUND(I199*H199,2)</f>
        <v>0</v>
      </c>
      <c r="K199" s="283"/>
      <c r="L199" s="284"/>
      <c r="M199" s="285" t="s">
        <v>1</v>
      </c>
      <c r="N199" s="286" t="s">
        <v>46</v>
      </c>
      <c r="O199" s="91"/>
      <c r="P199" s="246">
        <f>O199*H199</f>
        <v>0</v>
      </c>
      <c r="Q199" s="246">
        <v>0.057000000000000002</v>
      </c>
      <c r="R199" s="246">
        <f>Q199*H199</f>
        <v>0.39900000000000002</v>
      </c>
      <c r="S199" s="246">
        <v>0</v>
      </c>
      <c r="T199" s="247">
        <f>S199*H199</f>
        <v>0</v>
      </c>
      <c r="U199" s="38"/>
      <c r="V199" s="38"/>
      <c r="W199" s="38"/>
      <c r="X199" s="38"/>
      <c r="Y199" s="38"/>
      <c r="Z199" s="38"/>
      <c r="AA199" s="38"/>
      <c r="AB199" s="38"/>
      <c r="AC199" s="38"/>
      <c r="AD199" s="38"/>
      <c r="AE199" s="38"/>
      <c r="AR199" s="248" t="s">
        <v>203</v>
      </c>
      <c r="AT199" s="248" t="s">
        <v>289</v>
      </c>
      <c r="AU199" s="248" t="s">
        <v>21</v>
      </c>
      <c r="AY199" s="16" t="s">
        <v>159</v>
      </c>
      <c r="BE199" s="249">
        <f>IF(N199="základní",J199,0)</f>
        <v>0</v>
      </c>
      <c r="BF199" s="249">
        <f>IF(N199="snížená",J199,0)</f>
        <v>0</v>
      </c>
      <c r="BG199" s="249">
        <f>IF(N199="zákl. přenesená",J199,0)</f>
        <v>0</v>
      </c>
      <c r="BH199" s="249">
        <f>IF(N199="sníž. přenesená",J199,0)</f>
        <v>0</v>
      </c>
      <c r="BI199" s="249">
        <f>IF(N199="nulová",J199,0)</f>
        <v>0</v>
      </c>
      <c r="BJ199" s="16" t="s">
        <v>89</v>
      </c>
      <c r="BK199" s="249">
        <f>ROUND(I199*H199,2)</f>
        <v>0</v>
      </c>
      <c r="BL199" s="16" t="s">
        <v>165</v>
      </c>
      <c r="BM199" s="248" t="s">
        <v>841</v>
      </c>
    </row>
    <row r="200" s="2" customFormat="1" ht="21.75" customHeight="1">
      <c r="A200" s="38"/>
      <c r="B200" s="39"/>
      <c r="C200" s="276" t="s">
        <v>414</v>
      </c>
      <c r="D200" s="276" t="s">
        <v>289</v>
      </c>
      <c r="E200" s="277" t="s">
        <v>842</v>
      </c>
      <c r="F200" s="278" t="s">
        <v>843</v>
      </c>
      <c r="G200" s="279" t="s">
        <v>179</v>
      </c>
      <c r="H200" s="280">
        <v>7</v>
      </c>
      <c r="I200" s="281"/>
      <c r="J200" s="282">
        <f>ROUND(I200*H200,2)</f>
        <v>0</v>
      </c>
      <c r="K200" s="283"/>
      <c r="L200" s="284"/>
      <c r="M200" s="285" t="s">
        <v>1</v>
      </c>
      <c r="N200" s="286" t="s">
        <v>46</v>
      </c>
      <c r="O200" s="91"/>
      <c r="P200" s="246">
        <f>O200*H200</f>
        <v>0</v>
      </c>
      <c r="Q200" s="246">
        <v>0.097000000000000003</v>
      </c>
      <c r="R200" s="246">
        <f>Q200*H200</f>
        <v>0.67900000000000005</v>
      </c>
      <c r="S200" s="246">
        <v>0</v>
      </c>
      <c r="T200" s="247">
        <f>S200*H200</f>
        <v>0</v>
      </c>
      <c r="U200" s="38"/>
      <c r="V200" s="38"/>
      <c r="W200" s="38"/>
      <c r="X200" s="38"/>
      <c r="Y200" s="38"/>
      <c r="Z200" s="38"/>
      <c r="AA200" s="38"/>
      <c r="AB200" s="38"/>
      <c r="AC200" s="38"/>
      <c r="AD200" s="38"/>
      <c r="AE200" s="38"/>
      <c r="AR200" s="248" t="s">
        <v>203</v>
      </c>
      <c r="AT200" s="248" t="s">
        <v>289</v>
      </c>
      <c r="AU200" s="248" t="s">
        <v>21</v>
      </c>
      <c r="AY200" s="16" t="s">
        <v>159</v>
      </c>
      <c r="BE200" s="249">
        <f>IF(N200="základní",J200,0)</f>
        <v>0</v>
      </c>
      <c r="BF200" s="249">
        <f>IF(N200="snížená",J200,0)</f>
        <v>0</v>
      </c>
      <c r="BG200" s="249">
        <f>IF(N200="zákl. přenesená",J200,0)</f>
        <v>0</v>
      </c>
      <c r="BH200" s="249">
        <f>IF(N200="sníž. přenesená",J200,0)</f>
        <v>0</v>
      </c>
      <c r="BI200" s="249">
        <f>IF(N200="nulová",J200,0)</f>
        <v>0</v>
      </c>
      <c r="BJ200" s="16" t="s">
        <v>89</v>
      </c>
      <c r="BK200" s="249">
        <f>ROUND(I200*H200,2)</f>
        <v>0</v>
      </c>
      <c r="BL200" s="16" t="s">
        <v>165</v>
      </c>
      <c r="BM200" s="248" t="s">
        <v>844</v>
      </c>
    </row>
    <row r="201" s="2" customFormat="1" ht="21.75" customHeight="1">
      <c r="A201" s="38"/>
      <c r="B201" s="39"/>
      <c r="C201" s="236" t="s">
        <v>421</v>
      </c>
      <c r="D201" s="236" t="s">
        <v>161</v>
      </c>
      <c r="E201" s="237" t="s">
        <v>845</v>
      </c>
      <c r="F201" s="238" t="s">
        <v>846</v>
      </c>
      <c r="G201" s="239" t="s">
        <v>230</v>
      </c>
      <c r="H201" s="240">
        <v>20</v>
      </c>
      <c r="I201" s="241"/>
      <c r="J201" s="242">
        <f>ROUND(I201*H201,2)</f>
        <v>0</v>
      </c>
      <c r="K201" s="243"/>
      <c r="L201" s="44"/>
      <c r="M201" s="244" t="s">
        <v>1</v>
      </c>
      <c r="N201" s="245" t="s">
        <v>46</v>
      </c>
      <c r="O201" s="91"/>
      <c r="P201" s="246">
        <f>O201*H201</f>
        <v>0</v>
      </c>
      <c r="Q201" s="246">
        <v>0.13095999999999999</v>
      </c>
      <c r="R201" s="246">
        <f>Q201*H201</f>
        <v>2.6191999999999998</v>
      </c>
      <c r="S201" s="246">
        <v>0</v>
      </c>
      <c r="T201" s="247">
        <f>S201*H201</f>
        <v>0</v>
      </c>
      <c r="U201" s="38"/>
      <c r="V201" s="38"/>
      <c r="W201" s="38"/>
      <c r="X201" s="38"/>
      <c r="Y201" s="38"/>
      <c r="Z201" s="38"/>
      <c r="AA201" s="38"/>
      <c r="AB201" s="38"/>
      <c r="AC201" s="38"/>
      <c r="AD201" s="38"/>
      <c r="AE201" s="38"/>
      <c r="AR201" s="248" t="s">
        <v>165</v>
      </c>
      <c r="AT201" s="248" t="s">
        <v>161</v>
      </c>
      <c r="AU201" s="248" t="s">
        <v>21</v>
      </c>
      <c r="AY201" s="16" t="s">
        <v>159</v>
      </c>
      <c r="BE201" s="249">
        <f>IF(N201="základní",J201,0)</f>
        <v>0</v>
      </c>
      <c r="BF201" s="249">
        <f>IF(N201="snížená",J201,0)</f>
        <v>0</v>
      </c>
      <c r="BG201" s="249">
        <f>IF(N201="zákl. přenesená",J201,0)</f>
        <v>0</v>
      </c>
      <c r="BH201" s="249">
        <f>IF(N201="sníž. přenesená",J201,0)</f>
        <v>0</v>
      </c>
      <c r="BI201" s="249">
        <f>IF(N201="nulová",J201,0)</f>
        <v>0</v>
      </c>
      <c r="BJ201" s="16" t="s">
        <v>89</v>
      </c>
      <c r="BK201" s="249">
        <f>ROUND(I201*H201,2)</f>
        <v>0</v>
      </c>
      <c r="BL201" s="16" t="s">
        <v>165</v>
      </c>
      <c r="BM201" s="248" t="s">
        <v>847</v>
      </c>
    </row>
    <row r="202" s="2" customFormat="1" ht="16.5" customHeight="1">
      <c r="A202" s="38"/>
      <c r="B202" s="39"/>
      <c r="C202" s="276" t="s">
        <v>426</v>
      </c>
      <c r="D202" s="276" t="s">
        <v>289</v>
      </c>
      <c r="E202" s="277" t="s">
        <v>848</v>
      </c>
      <c r="F202" s="278" t="s">
        <v>849</v>
      </c>
      <c r="G202" s="279" t="s">
        <v>179</v>
      </c>
      <c r="H202" s="280">
        <v>60</v>
      </c>
      <c r="I202" s="281"/>
      <c r="J202" s="282">
        <f>ROUND(I202*H202,2)</f>
        <v>0</v>
      </c>
      <c r="K202" s="283"/>
      <c r="L202" s="284"/>
      <c r="M202" s="285" t="s">
        <v>1</v>
      </c>
      <c r="N202" s="286" t="s">
        <v>46</v>
      </c>
      <c r="O202" s="91"/>
      <c r="P202" s="246">
        <f>O202*H202</f>
        <v>0</v>
      </c>
      <c r="Q202" s="246">
        <v>0.0094999999999999998</v>
      </c>
      <c r="R202" s="246">
        <f>Q202*H202</f>
        <v>0.56999999999999995</v>
      </c>
      <c r="S202" s="246">
        <v>0</v>
      </c>
      <c r="T202" s="247">
        <f>S202*H202</f>
        <v>0</v>
      </c>
      <c r="U202" s="38"/>
      <c r="V202" s="38"/>
      <c r="W202" s="38"/>
      <c r="X202" s="38"/>
      <c r="Y202" s="38"/>
      <c r="Z202" s="38"/>
      <c r="AA202" s="38"/>
      <c r="AB202" s="38"/>
      <c r="AC202" s="38"/>
      <c r="AD202" s="38"/>
      <c r="AE202" s="38"/>
      <c r="AR202" s="248" t="s">
        <v>203</v>
      </c>
      <c r="AT202" s="248" t="s">
        <v>289</v>
      </c>
      <c r="AU202" s="248" t="s">
        <v>21</v>
      </c>
      <c r="AY202" s="16" t="s">
        <v>159</v>
      </c>
      <c r="BE202" s="249">
        <f>IF(N202="základní",J202,0)</f>
        <v>0</v>
      </c>
      <c r="BF202" s="249">
        <f>IF(N202="snížená",J202,0)</f>
        <v>0</v>
      </c>
      <c r="BG202" s="249">
        <f>IF(N202="zákl. přenesená",J202,0)</f>
        <v>0</v>
      </c>
      <c r="BH202" s="249">
        <f>IF(N202="sníž. přenesená",J202,0)</f>
        <v>0</v>
      </c>
      <c r="BI202" s="249">
        <f>IF(N202="nulová",J202,0)</f>
        <v>0</v>
      </c>
      <c r="BJ202" s="16" t="s">
        <v>89</v>
      </c>
      <c r="BK202" s="249">
        <f>ROUND(I202*H202,2)</f>
        <v>0</v>
      </c>
      <c r="BL202" s="16" t="s">
        <v>165</v>
      </c>
      <c r="BM202" s="248" t="s">
        <v>850</v>
      </c>
    </row>
    <row r="203" s="2" customFormat="1">
      <c r="A203" s="38"/>
      <c r="B203" s="39"/>
      <c r="C203" s="40"/>
      <c r="D203" s="250" t="s">
        <v>167</v>
      </c>
      <c r="E203" s="40"/>
      <c r="F203" s="251" t="s">
        <v>851</v>
      </c>
      <c r="G203" s="40"/>
      <c r="H203" s="40"/>
      <c r="I203" s="144"/>
      <c r="J203" s="40"/>
      <c r="K203" s="40"/>
      <c r="L203" s="44"/>
      <c r="M203" s="252"/>
      <c r="N203" s="253"/>
      <c r="O203" s="91"/>
      <c r="P203" s="91"/>
      <c r="Q203" s="91"/>
      <c r="R203" s="91"/>
      <c r="S203" s="91"/>
      <c r="T203" s="92"/>
      <c r="U203" s="38"/>
      <c r="V203" s="38"/>
      <c r="W203" s="38"/>
      <c r="X203" s="38"/>
      <c r="Y203" s="38"/>
      <c r="Z203" s="38"/>
      <c r="AA203" s="38"/>
      <c r="AB203" s="38"/>
      <c r="AC203" s="38"/>
      <c r="AD203" s="38"/>
      <c r="AE203" s="38"/>
      <c r="AT203" s="16" t="s">
        <v>167</v>
      </c>
      <c r="AU203" s="16" t="s">
        <v>21</v>
      </c>
    </row>
    <row r="204" s="13" customFormat="1">
      <c r="A204" s="13"/>
      <c r="B204" s="254"/>
      <c r="C204" s="255"/>
      <c r="D204" s="250" t="s">
        <v>174</v>
      </c>
      <c r="E204" s="256" t="s">
        <v>1</v>
      </c>
      <c r="F204" s="257" t="s">
        <v>852</v>
      </c>
      <c r="G204" s="255"/>
      <c r="H204" s="258">
        <v>60</v>
      </c>
      <c r="I204" s="259"/>
      <c r="J204" s="255"/>
      <c r="K204" s="255"/>
      <c r="L204" s="260"/>
      <c r="M204" s="261"/>
      <c r="N204" s="262"/>
      <c r="O204" s="262"/>
      <c r="P204" s="262"/>
      <c r="Q204" s="262"/>
      <c r="R204" s="262"/>
      <c r="S204" s="262"/>
      <c r="T204" s="263"/>
      <c r="U204" s="13"/>
      <c r="V204" s="13"/>
      <c r="W204" s="13"/>
      <c r="X204" s="13"/>
      <c r="Y204" s="13"/>
      <c r="Z204" s="13"/>
      <c r="AA204" s="13"/>
      <c r="AB204" s="13"/>
      <c r="AC204" s="13"/>
      <c r="AD204" s="13"/>
      <c r="AE204" s="13"/>
      <c r="AT204" s="264" t="s">
        <v>174</v>
      </c>
      <c r="AU204" s="264" t="s">
        <v>21</v>
      </c>
      <c r="AV204" s="13" t="s">
        <v>21</v>
      </c>
      <c r="AW204" s="13" t="s">
        <v>38</v>
      </c>
      <c r="AX204" s="13" t="s">
        <v>81</v>
      </c>
      <c r="AY204" s="264" t="s">
        <v>159</v>
      </c>
    </row>
    <row r="205" s="14" customFormat="1">
      <c r="A205" s="14"/>
      <c r="B205" s="265"/>
      <c r="C205" s="266"/>
      <c r="D205" s="250" t="s">
        <v>174</v>
      </c>
      <c r="E205" s="267" t="s">
        <v>1</v>
      </c>
      <c r="F205" s="268" t="s">
        <v>197</v>
      </c>
      <c r="G205" s="266"/>
      <c r="H205" s="269">
        <v>60</v>
      </c>
      <c r="I205" s="270"/>
      <c r="J205" s="266"/>
      <c r="K205" s="266"/>
      <c r="L205" s="271"/>
      <c r="M205" s="272"/>
      <c r="N205" s="273"/>
      <c r="O205" s="273"/>
      <c r="P205" s="273"/>
      <c r="Q205" s="273"/>
      <c r="R205" s="273"/>
      <c r="S205" s="273"/>
      <c r="T205" s="274"/>
      <c r="U205" s="14"/>
      <c r="V205" s="14"/>
      <c r="W205" s="14"/>
      <c r="X205" s="14"/>
      <c r="Y205" s="14"/>
      <c r="Z205" s="14"/>
      <c r="AA205" s="14"/>
      <c r="AB205" s="14"/>
      <c r="AC205" s="14"/>
      <c r="AD205" s="14"/>
      <c r="AE205" s="14"/>
      <c r="AT205" s="275" t="s">
        <v>174</v>
      </c>
      <c r="AU205" s="275" t="s">
        <v>21</v>
      </c>
      <c r="AV205" s="14" t="s">
        <v>165</v>
      </c>
      <c r="AW205" s="14" t="s">
        <v>38</v>
      </c>
      <c r="AX205" s="14" t="s">
        <v>89</v>
      </c>
      <c r="AY205" s="275" t="s">
        <v>159</v>
      </c>
    </row>
    <row r="206" s="2" customFormat="1" ht="21.75" customHeight="1">
      <c r="A206" s="38"/>
      <c r="B206" s="39"/>
      <c r="C206" s="276" t="s">
        <v>431</v>
      </c>
      <c r="D206" s="276" t="s">
        <v>289</v>
      </c>
      <c r="E206" s="277" t="s">
        <v>853</v>
      </c>
      <c r="F206" s="278" t="s">
        <v>854</v>
      </c>
      <c r="G206" s="279" t="s">
        <v>179</v>
      </c>
      <c r="H206" s="280">
        <v>2</v>
      </c>
      <c r="I206" s="281"/>
      <c r="J206" s="282">
        <f>ROUND(I206*H206,2)</f>
        <v>0</v>
      </c>
      <c r="K206" s="283"/>
      <c r="L206" s="284"/>
      <c r="M206" s="285" t="s">
        <v>1</v>
      </c>
      <c r="N206" s="286" t="s">
        <v>46</v>
      </c>
      <c r="O206" s="91"/>
      <c r="P206" s="246">
        <f>O206*H206</f>
        <v>0</v>
      </c>
      <c r="Q206" s="246">
        <v>0.058000000000000003</v>
      </c>
      <c r="R206" s="246">
        <f>Q206*H206</f>
        <v>0.11600000000000001</v>
      </c>
      <c r="S206" s="246">
        <v>0</v>
      </c>
      <c r="T206" s="247">
        <f>S206*H206</f>
        <v>0</v>
      </c>
      <c r="U206" s="38"/>
      <c r="V206" s="38"/>
      <c r="W206" s="38"/>
      <c r="X206" s="38"/>
      <c r="Y206" s="38"/>
      <c r="Z206" s="38"/>
      <c r="AA206" s="38"/>
      <c r="AB206" s="38"/>
      <c r="AC206" s="38"/>
      <c r="AD206" s="38"/>
      <c r="AE206" s="38"/>
      <c r="AR206" s="248" t="s">
        <v>203</v>
      </c>
      <c r="AT206" s="248" t="s">
        <v>289</v>
      </c>
      <c r="AU206" s="248" t="s">
        <v>21</v>
      </c>
      <c r="AY206" s="16" t="s">
        <v>159</v>
      </c>
      <c r="BE206" s="249">
        <f>IF(N206="základní",J206,0)</f>
        <v>0</v>
      </c>
      <c r="BF206" s="249">
        <f>IF(N206="snížená",J206,0)</f>
        <v>0</v>
      </c>
      <c r="BG206" s="249">
        <f>IF(N206="zákl. přenesená",J206,0)</f>
        <v>0</v>
      </c>
      <c r="BH206" s="249">
        <f>IF(N206="sníž. přenesená",J206,0)</f>
        <v>0</v>
      </c>
      <c r="BI206" s="249">
        <f>IF(N206="nulová",J206,0)</f>
        <v>0</v>
      </c>
      <c r="BJ206" s="16" t="s">
        <v>89</v>
      </c>
      <c r="BK206" s="249">
        <f>ROUND(I206*H206,2)</f>
        <v>0</v>
      </c>
      <c r="BL206" s="16" t="s">
        <v>165</v>
      </c>
      <c r="BM206" s="248" t="s">
        <v>855</v>
      </c>
    </row>
    <row r="207" s="2" customFormat="1">
      <c r="A207" s="38"/>
      <c r="B207" s="39"/>
      <c r="C207" s="40"/>
      <c r="D207" s="250" t="s">
        <v>167</v>
      </c>
      <c r="E207" s="40"/>
      <c r="F207" s="251" t="s">
        <v>856</v>
      </c>
      <c r="G207" s="40"/>
      <c r="H207" s="40"/>
      <c r="I207" s="144"/>
      <c r="J207" s="40"/>
      <c r="K207" s="40"/>
      <c r="L207" s="44"/>
      <c r="M207" s="252"/>
      <c r="N207" s="253"/>
      <c r="O207" s="91"/>
      <c r="P207" s="91"/>
      <c r="Q207" s="91"/>
      <c r="R207" s="91"/>
      <c r="S207" s="91"/>
      <c r="T207" s="92"/>
      <c r="U207" s="38"/>
      <c r="V207" s="38"/>
      <c r="W207" s="38"/>
      <c r="X207" s="38"/>
      <c r="Y207" s="38"/>
      <c r="Z207" s="38"/>
      <c r="AA207" s="38"/>
      <c r="AB207" s="38"/>
      <c r="AC207" s="38"/>
      <c r="AD207" s="38"/>
      <c r="AE207" s="38"/>
      <c r="AT207" s="16" t="s">
        <v>167</v>
      </c>
      <c r="AU207" s="16" t="s">
        <v>21</v>
      </c>
    </row>
    <row r="208" s="2" customFormat="1" ht="21.75" customHeight="1">
      <c r="A208" s="38"/>
      <c r="B208" s="39"/>
      <c r="C208" s="236" t="s">
        <v>436</v>
      </c>
      <c r="D208" s="236" t="s">
        <v>161</v>
      </c>
      <c r="E208" s="237" t="s">
        <v>857</v>
      </c>
      <c r="F208" s="238" t="s">
        <v>858</v>
      </c>
      <c r="G208" s="239" t="s">
        <v>179</v>
      </c>
      <c r="H208" s="240">
        <v>2</v>
      </c>
      <c r="I208" s="241"/>
      <c r="J208" s="242">
        <f>ROUND(I208*H208,2)</f>
        <v>0</v>
      </c>
      <c r="K208" s="243"/>
      <c r="L208" s="44"/>
      <c r="M208" s="244" t="s">
        <v>1</v>
      </c>
      <c r="N208" s="245" t="s">
        <v>46</v>
      </c>
      <c r="O208" s="91"/>
      <c r="P208" s="246">
        <f>O208*H208</f>
        <v>0</v>
      </c>
      <c r="Q208" s="246">
        <v>9.2261500000000005</v>
      </c>
      <c r="R208" s="246">
        <f>Q208*H208</f>
        <v>18.452300000000001</v>
      </c>
      <c r="S208" s="246">
        <v>0</v>
      </c>
      <c r="T208" s="247">
        <f>S208*H208</f>
        <v>0</v>
      </c>
      <c r="U208" s="38"/>
      <c r="V208" s="38"/>
      <c r="W208" s="38"/>
      <c r="X208" s="38"/>
      <c r="Y208" s="38"/>
      <c r="Z208" s="38"/>
      <c r="AA208" s="38"/>
      <c r="AB208" s="38"/>
      <c r="AC208" s="38"/>
      <c r="AD208" s="38"/>
      <c r="AE208" s="38"/>
      <c r="AR208" s="248" t="s">
        <v>165</v>
      </c>
      <c r="AT208" s="248" t="s">
        <v>161</v>
      </c>
      <c r="AU208" s="248" t="s">
        <v>21</v>
      </c>
      <c r="AY208" s="16" t="s">
        <v>159</v>
      </c>
      <c r="BE208" s="249">
        <f>IF(N208="základní",J208,0)</f>
        <v>0</v>
      </c>
      <c r="BF208" s="249">
        <f>IF(N208="snížená",J208,0)</f>
        <v>0</v>
      </c>
      <c r="BG208" s="249">
        <f>IF(N208="zákl. přenesená",J208,0)</f>
        <v>0</v>
      </c>
      <c r="BH208" s="249">
        <f>IF(N208="sníž. přenesená",J208,0)</f>
        <v>0</v>
      </c>
      <c r="BI208" s="249">
        <f>IF(N208="nulová",J208,0)</f>
        <v>0</v>
      </c>
      <c r="BJ208" s="16" t="s">
        <v>89</v>
      </c>
      <c r="BK208" s="249">
        <f>ROUND(I208*H208,2)</f>
        <v>0</v>
      </c>
      <c r="BL208" s="16" t="s">
        <v>165</v>
      </c>
      <c r="BM208" s="248" t="s">
        <v>859</v>
      </c>
    </row>
    <row r="209" s="2" customFormat="1">
      <c r="A209" s="38"/>
      <c r="B209" s="39"/>
      <c r="C209" s="40"/>
      <c r="D209" s="250" t="s">
        <v>167</v>
      </c>
      <c r="E209" s="40"/>
      <c r="F209" s="251" t="s">
        <v>860</v>
      </c>
      <c r="G209" s="40"/>
      <c r="H209" s="40"/>
      <c r="I209" s="144"/>
      <c r="J209" s="40"/>
      <c r="K209" s="40"/>
      <c r="L209" s="44"/>
      <c r="M209" s="252"/>
      <c r="N209" s="253"/>
      <c r="O209" s="91"/>
      <c r="P209" s="91"/>
      <c r="Q209" s="91"/>
      <c r="R209" s="91"/>
      <c r="S209" s="91"/>
      <c r="T209" s="92"/>
      <c r="U209" s="38"/>
      <c r="V209" s="38"/>
      <c r="W209" s="38"/>
      <c r="X209" s="38"/>
      <c r="Y209" s="38"/>
      <c r="Z209" s="38"/>
      <c r="AA209" s="38"/>
      <c r="AB209" s="38"/>
      <c r="AC209" s="38"/>
      <c r="AD209" s="38"/>
      <c r="AE209" s="38"/>
      <c r="AT209" s="16" t="s">
        <v>167</v>
      </c>
      <c r="AU209" s="16" t="s">
        <v>21</v>
      </c>
    </row>
    <row r="210" s="12" customFormat="1" ht="20.88" customHeight="1">
      <c r="A210" s="12"/>
      <c r="B210" s="220"/>
      <c r="C210" s="221"/>
      <c r="D210" s="222" t="s">
        <v>80</v>
      </c>
      <c r="E210" s="234" t="s">
        <v>861</v>
      </c>
      <c r="F210" s="234" t="s">
        <v>862</v>
      </c>
      <c r="G210" s="221"/>
      <c r="H210" s="221"/>
      <c r="I210" s="224"/>
      <c r="J210" s="235">
        <f>BK210</f>
        <v>0</v>
      </c>
      <c r="K210" s="221"/>
      <c r="L210" s="226"/>
      <c r="M210" s="227"/>
      <c r="N210" s="228"/>
      <c r="O210" s="228"/>
      <c r="P210" s="229">
        <f>SUM(P211:P216)</f>
        <v>0</v>
      </c>
      <c r="Q210" s="228"/>
      <c r="R210" s="229">
        <f>SUM(R211:R216)</f>
        <v>0</v>
      </c>
      <c r="S210" s="228"/>
      <c r="T210" s="230">
        <f>SUM(T211:T216)</f>
        <v>0</v>
      </c>
      <c r="U210" s="12"/>
      <c r="V210" s="12"/>
      <c r="W210" s="12"/>
      <c r="X210" s="12"/>
      <c r="Y210" s="12"/>
      <c r="Z210" s="12"/>
      <c r="AA210" s="12"/>
      <c r="AB210" s="12"/>
      <c r="AC210" s="12"/>
      <c r="AD210" s="12"/>
      <c r="AE210" s="12"/>
      <c r="AR210" s="231" t="s">
        <v>89</v>
      </c>
      <c r="AT210" s="232" t="s">
        <v>80</v>
      </c>
      <c r="AU210" s="232" t="s">
        <v>21</v>
      </c>
      <c r="AY210" s="231" t="s">
        <v>159</v>
      </c>
      <c r="BK210" s="233">
        <f>SUM(BK211:BK216)</f>
        <v>0</v>
      </c>
    </row>
    <row r="211" s="2" customFormat="1" ht="21.75" customHeight="1">
      <c r="A211" s="38"/>
      <c r="B211" s="39"/>
      <c r="C211" s="236" t="s">
        <v>441</v>
      </c>
      <c r="D211" s="236" t="s">
        <v>161</v>
      </c>
      <c r="E211" s="237" t="s">
        <v>614</v>
      </c>
      <c r="F211" s="238" t="s">
        <v>615</v>
      </c>
      <c r="G211" s="239" t="s">
        <v>171</v>
      </c>
      <c r="H211" s="240">
        <v>280</v>
      </c>
      <c r="I211" s="241"/>
      <c r="J211" s="242">
        <f>ROUND(I211*H211,2)</f>
        <v>0</v>
      </c>
      <c r="K211" s="243"/>
      <c r="L211" s="44"/>
      <c r="M211" s="244" t="s">
        <v>1</v>
      </c>
      <c r="N211" s="245" t="s">
        <v>46</v>
      </c>
      <c r="O211" s="91"/>
      <c r="P211" s="246">
        <f>O211*H211</f>
        <v>0</v>
      </c>
      <c r="Q211" s="246">
        <v>0</v>
      </c>
      <c r="R211" s="246">
        <f>Q211*H211</f>
        <v>0</v>
      </c>
      <c r="S211" s="246">
        <v>0</v>
      </c>
      <c r="T211" s="247">
        <f>S211*H211</f>
        <v>0</v>
      </c>
      <c r="U211" s="38"/>
      <c r="V211" s="38"/>
      <c r="W211" s="38"/>
      <c r="X211" s="38"/>
      <c r="Y211" s="38"/>
      <c r="Z211" s="38"/>
      <c r="AA211" s="38"/>
      <c r="AB211" s="38"/>
      <c r="AC211" s="38"/>
      <c r="AD211" s="38"/>
      <c r="AE211" s="38"/>
      <c r="AR211" s="248" t="s">
        <v>165</v>
      </c>
      <c r="AT211" s="248" t="s">
        <v>161</v>
      </c>
      <c r="AU211" s="248" t="s">
        <v>176</v>
      </c>
      <c r="AY211" s="16" t="s">
        <v>159</v>
      </c>
      <c r="BE211" s="249">
        <f>IF(N211="základní",J211,0)</f>
        <v>0</v>
      </c>
      <c r="BF211" s="249">
        <f>IF(N211="snížená",J211,0)</f>
        <v>0</v>
      </c>
      <c r="BG211" s="249">
        <f>IF(N211="zákl. přenesená",J211,0)</f>
        <v>0</v>
      </c>
      <c r="BH211" s="249">
        <f>IF(N211="sníž. přenesená",J211,0)</f>
        <v>0</v>
      </c>
      <c r="BI211" s="249">
        <f>IF(N211="nulová",J211,0)</f>
        <v>0</v>
      </c>
      <c r="BJ211" s="16" t="s">
        <v>89</v>
      </c>
      <c r="BK211" s="249">
        <f>ROUND(I211*H211,2)</f>
        <v>0</v>
      </c>
      <c r="BL211" s="16" t="s">
        <v>165</v>
      </c>
      <c r="BM211" s="248" t="s">
        <v>863</v>
      </c>
    </row>
    <row r="212" s="13" customFormat="1">
      <c r="A212" s="13"/>
      <c r="B212" s="254"/>
      <c r="C212" s="255"/>
      <c r="D212" s="250" t="s">
        <v>174</v>
      </c>
      <c r="E212" s="256" t="s">
        <v>1</v>
      </c>
      <c r="F212" s="257" t="s">
        <v>864</v>
      </c>
      <c r="G212" s="255"/>
      <c r="H212" s="258">
        <v>280</v>
      </c>
      <c r="I212" s="259"/>
      <c r="J212" s="255"/>
      <c r="K212" s="255"/>
      <c r="L212" s="260"/>
      <c r="M212" s="261"/>
      <c r="N212" s="262"/>
      <c r="O212" s="262"/>
      <c r="P212" s="262"/>
      <c r="Q212" s="262"/>
      <c r="R212" s="262"/>
      <c r="S212" s="262"/>
      <c r="T212" s="263"/>
      <c r="U212" s="13"/>
      <c r="V212" s="13"/>
      <c r="W212" s="13"/>
      <c r="X212" s="13"/>
      <c r="Y212" s="13"/>
      <c r="Z212" s="13"/>
      <c r="AA212" s="13"/>
      <c r="AB212" s="13"/>
      <c r="AC212" s="13"/>
      <c r="AD212" s="13"/>
      <c r="AE212" s="13"/>
      <c r="AT212" s="264" t="s">
        <v>174</v>
      </c>
      <c r="AU212" s="264" t="s">
        <v>176</v>
      </c>
      <c r="AV212" s="13" t="s">
        <v>21</v>
      </c>
      <c r="AW212" s="13" t="s">
        <v>38</v>
      </c>
      <c r="AX212" s="13" t="s">
        <v>81</v>
      </c>
      <c r="AY212" s="264" t="s">
        <v>159</v>
      </c>
    </row>
    <row r="213" s="14" customFormat="1">
      <c r="A213" s="14"/>
      <c r="B213" s="265"/>
      <c r="C213" s="266"/>
      <c r="D213" s="250" t="s">
        <v>174</v>
      </c>
      <c r="E213" s="267" t="s">
        <v>1</v>
      </c>
      <c r="F213" s="268" t="s">
        <v>197</v>
      </c>
      <c r="G213" s="266"/>
      <c r="H213" s="269">
        <v>280</v>
      </c>
      <c r="I213" s="270"/>
      <c r="J213" s="266"/>
      <c r="K213" s="266"/>
      <c r="L213" s="271"/>
      <c r="M213" s="272"/>
      <c r="N213" s="273"/>
      <c r="O213" s="273"/>
      <c r="P213" s="273"/>
      <c r="Q213" s="273"/>
      <c r="R213" s="273"/>
      <c r="S213" s="273"/>
      <c r="T213" s="274"/>
      <c r="U213" s="14"/>
      <c r="V213" s="14"/>
      <c r="W213" s="14"/>
      <c r="X213" s="14"/>
      <c r="Y213" s="14"/>
      <c r="Z213" s="14"/>
      <c r="AA213" s="14"/>
      <c r="AB213" s="14"/>
      <c r="AC213" s="14"/>
      <c r="AD213" s="14"/>
      <c r="AE213" s="14"/>
      <c r="AT213" s="275" t="s">
        <v>174</v>
      </c>
      <c r="AU213" s="275" t="s">
        <v>176</v>
      </c>
      <c r="AV213" s="14" t="s">
        <v>165</v>
      </c>
      <c r="AW213" s="14" t="s">
        <v>38</v>
      </c>
      <c r="AX213" s="14" t="s">
        <v>89</v>
      </c>
      <c r="AY213" s="275" t="s">
        <v>159</v>
      </c>
    </row>
    <row r="214" s="2" customFormat="1" ht="21.75" customHeight="1">
      <c r="A214" s="38"/>
      <c r="B214" s="39"/>
      <c r="C214" s="236" t="s">
        <v>445</v>
      </c>
      <c r="D214" s="236" t="s">
        <v>161</v>
      </c>
      <c r="E214" s="237" t="s">
        <v>865</v>
      </c>
      <c r="F214" s="238" t="s">
        <v>866</v>
      </c>
      <c r="G214" s="239" t="s">
        <v>171</v>
      </c>
      <c r="H214" s="240">
        <v>95</v>
      </c>
      <c r="I214" s="241"/>
      <c r="J214" s="242">
        <f>ROUND(I214*H214,2)</f>
        <v>0</v>
      </c>
      <c r="K214" s="243"/>
      <c r="L214" s="44"/>
      <c r="M214" s="244" t="s">
        <v>1</v>
      </c>
      <c r="N214" s="245" t="s">
        <v>46</v>
      </c>
      <c r="O214" s="91"/>
      <c r="P214" s="246">
        <f>O214*H214</f>
        <v>0</v>
      </c>
      <c r="Q214" s="246">
        <v>0</v>
      </c>
      <c r="R214" s="246">
        <f>Q214*H214</f>
        <v>0</v>
      </c>
      <c r="S214" s="246">
        <v>0</v>
      </c>
      <c r="T214" s="247">
        <f>S214*H214</f>
        <v>0</v>
      </c>
      <c r="U214" s="38"/>
      <c r="V214" s="38"/>
      <c r="W214" s="38"/>
      <c r="X214" s="38"/>
      <c r="Y214" s="38"/>
      <c r="Z214" s="38"/>
      <c r="AA214" s="38"/>
      <c r="AB214" s="38"/>
      <c r="AC214" s="38"/>
      <c r="AD214" s="38"/>
      <c r="AE214" s="38"/>
      <c r="AR214" s="248" t="s">
        <v>165</v>
      </c>
      <c r="AT214" s="248" t="s">
        <v>161</v>
      </c>
      <c r="AU214" s="248" t="s">
        <v>176</v>
      </c>
      <c r="AY214" s="16" t="s">
        <v>159</v>
      </c>
      <c r="BE214" s="249">
        <f>IF(N214="základní",J214,0)</f>
        <v>0</v>
      </c>
      <c r="BF214" s="249">
        <f>IF(N214="snížená",J214,0)</f>
        <v>0</v>
      </c>
      <c r="BG214" s="249">
        <f>IF(N214="zákl. přenesená",J214,0)</f>
        <v>0</v>
      </c>
      <c r="BH214" s="249">
        <f>IF(N214="sníž. přenesená",J214,0)</f>
        <v>0</v>
      </c>
      <c r="BI214" s="249">
        <f>IF(N214="nulová",J214,0)</f>
        <v>0</v>
      </c>
      <c r="BJ214" s="16" t="s">
        <v>89</v>
      </c>
      <c r="BK214" s="249">
        <f>ROUND(I214*H214,2)</f>
        <v>0</v>
      </c>
      <c r="BL214" s="16" t="s">
        <v>165</v>
      </c>
      <c r="BM214" s="248" t="s">
        <v>867</v>
      </c>
    </row>
    <row r="215" s="13" customFormat="1">
      <c r="A215" s="13"/>
      <c r="B215" s="254"/>
      <c r="C215" s="255"/>
      <c r="D215" s="250" t="s">
        <v>174</v>
      </c>
      <c r="E215" s="256" t="s">
        <v>1</v>
      </c>
      <c r="F215" s="257" t="s">
        <v>868</v>
      </c>
      <c r="G215" s="255"/>
      <c r="H215" s="258">
        <v>95</v>
      </c>
      <c r="I215" s="259"/>
      <c r="J215" s="255"/>
      <c r="K215" s="255"/>
      <c r="L215" s="260"/>
      <c r="M215" s="261"/>
      <c r="N215" s="262"/>
      <c r="O215" s="262"/>
      <c r="P215" s="262"/>
      <c r="Q215" s="262"/>
      <c r="R215" s="262"/>
      <c r="S215" s="262"/>
      <c r="T215" s="263"/>
      <c r="U215" s="13"/>
      <c r="V215" s="13"/>
      <c r="W215" s="13"/>
      <c r="X215" s="13"/>
      <c r="Y215" s="13"/>
      <c r="Z215" s="13"/>
      <c r="AA215" s="13"/>
      <c r="AB215" s="13"/>
      <c r="AC215" s="13"/>
      <c r="AD215" s="13"/>
      <c r="AE215" s="13"/>
      <c r="AT215" s="264" t="s">
        <v>174</v>
      </c>
      <c r="AU215" s="264" t="s">
        <v>176</v>
      </c>
      <c r="AV215" s="13" t="s">
        <v>21</v>
      </c>
      <c r="AW215" s="13" t="s">
        <v>38</v>
      </c>
      <c r="AX215" s="13" t="s">
        <v>81</v>
      </c>
      <c r="AY215" s="264" t="s">
        <v>159</v>
      </c>
    </row>
    <row r="216" s="14" customFormat="1">
      <c r="A216" s="14"/>
      <c r="B216" s="265"/>
      <c r="C216" s="266"/>
      <c r="D216" s="250" t="s">
        <v>174</v>
      </c>
      <c r="E216" s="267" t="s">
        <v>1</v>
      </c>
      <c r="F216" s="268" t="s">
        <v>197</v>
      </c>
      <c r="G216" s="266"/>
      <c r="H216" s="269">
        <v>95</v>
      </c>
      <c r="I216" s="270"/>
      <c r="J216" s="266"/>
      <c r="K216" s="266"/>
      <c r="L216" s="271"/>
      <c r="M216" s="292"/>
      <c r="N216" s="293"/>
      <c r="O216" s="293"/>
      <c r="P216" s="293"/>
      <c r="Q216" s="293"/>
      <c r="R216" s="293"/>
      <c r="S216" s="293"/>
      <c r="T216" s="294"/>
      <c r="U216" s="14"/>
      <c r="V216" s="14"/>
      <c r="W216" s="14"/>
      <c r="X216" s="14"/>
      <c r="Y216" s="14"/>
      <c r="Z216" s="14"/>
      <c r="AA216" s="14"/>
      <c r="AB216" s="14"/>
      <c r="AC216" s="14"/>
      <c r="AD216" s="14"/>
      <c r="AE216" s="14"/>
      <c r="AT216" s="275" t="s">
        <v>174</v>
      </c>
      <c r="AU216" s="275" t="s">
        <v>176</v>
      </c>
      <c r="AV216" s="14" t="s">
        <v>165</v>
      </c>
      <c r="AW216" s="14" t="s">
        <v>38</v>
      </c>
      <c r="AX216" s="14" t="s">
        <v>89</v>
      </c>
      <c r="AY216" s="275" t="s">
        <v>159</v>
      </c>
    </row>
    <row r="217" s="2" customFormat="1" ht="6.96" customHeight="1">
      <c r="A217" s="38"/>
      <c r="B217" s="66"/>
      <c r="C217" s="67"/>
      <c r="D217" s="67"/>
      <c r="E217" s="67"/>
      <c r="F217" s="67"/>
      <c r="G217" s="67"/>
      <c r="H217" s="67"/>
      <c r="I217" s="183"/>
      <c r="J217" s="67"/>
      <c r="K217" s="67"/>
      <c r="L217" s="44"/>
      <c r="M217" s="38"/>
      <c r="O217" s="38"/>
      <c r="P217" s="38"/>
      <c r="Q217" s="38"/>
      <c r="R217" s="38"/>
      <c r="S217" s="38"/>
      <c r="T217" s="38"/>
      <c r="U217" s="38"/>
      <c r="V217" s="38"/>
      <c r="W217" s="38"/>
      <c r="X217" s="38"/>
      <c r="Y217" s="38"/>
      <c r="Z217" s="38"/>
      <c r="AA217" s="38"/>
      <c r="AB217" s="38"/>
      <c r="AC217" s="38"/>
      <c r="AD217" s="38"/>
      <c r="AE217" s="38"/>
    </row>
  </sheetData>
  <sheetProtection sheet="1" autoFilter="0" formatColumns="0" formatRows="0" objects="1" scenarios="1" spinCount="100000" saltValue="3CNbzkzLImZNh8+uJtf65GyauRQw7Ym3IYCS3mlnR7lA/9XeZ7OY6/8ZYMWAuIx4uPf2FBbamwKqgSXr9+EtnA==" hashValue="PVvhN0zfQH6kqy3gBeof/91VWcOd3ja7SqgRCZAwUYG3AZ1hes8mwag4YStIqN9knDXsxoAA0dx3oDPrHTW3JA==" algorithmName="SHA-512" password="CC35"/>
  <autoFilter ref="C120:K216"/>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6" t="s">
        <v>99</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869</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618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618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ROUND(J121,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ROUND((SUM(BE121:BE201)),  2)</f>
        <v>0</v>
      </c>
      <c r="G33" s="38"/>
      <c r="H33" s="38"/>
      <c r="I33" s="162">
        <v>0.20999999999999999</v>
      </c>
      <c r="J33" s="161">
        <f>ROUND(((SUM(BE121:BE201))*I33),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ROUND((SUM(BF121:BF201)),  2)</f>
        <v>0</v>
      </c>
      <c r="G34" s="38"/>
      <c r="H34" s="38"/>
      <c r="I34" s="162">
        <v>0.14999999999999999</v>
      </c>
      <c r="J34" s="161">
        <f>ROUND(((SUM(BF121:BF201))*I34),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ROUND((SUM(BG121:BG201)),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ROUND((SUM(BH121:BH201)),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ROUND((SUM(BI121:BI201)),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301-3 - SO 301-3 Stoka B</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pan Stejskal</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pan Stejskal</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J121</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135</v>
      </c>
      <c r="E97" s="196"/>
      <c r="F97" s="196"/>
      <c r="G97" s="196"/>
      <c r="H97" s="196"/>
      <c r="I97" s="197"/>
      <c r="J97" s="198">
        <f>J122</f>
        <v>0</v>
      </c>
      <c r="K97" s="194"/>
      <c r="L97" s="199"/>
      <c r="S97" s="9"/>
      <c r="T97" s="9"/>
      <c r="U97" s="9"/>
      <c r="V97" s="9"/>
      <c r="W97" s="9"/>
      <c r="X97" s="9"/>
      <c r="Y97" s="9"/>
      <c r="Z97" s="9"/>
      <c r="AA97" s="9"/>
      <c r="AB97" s="9"/>
      <c r="AC97" s="9"/>
      <c r="AD97" s="9"/>
      <c r="AE97" s="9"/>
    </row>
    <row r="98" s="10" customFormat="1" ht="19.92" customHeight="1">
      <c r="A98" s="10"/>
      <c r="B98" s="200"/>
      <c r="C98" s="201"/>
      <c r="D98" s="202" t="s">
        <v>619</v>
      </c>
      <c r="E98" s="203"/>
      <c r="F98" s="203"/>
      <c r="G98" s="203"/>
      <c r="H98" s="203"/>
      <c r="I98" s="204"/>
      <c r="J98" s="205">
        <f>J123</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139</v>
      </c>
      <c r="E99" s="203"/>
      <c r="F99" s="203"/>
      <c r="G99" s="203"/>
      <c r="H99" s="203"/>
      <c r="I99" s="204"/>
      <c r="J99" s="205">
        <f>J154</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620</v>
      </c>
      <c r="E100" s="203"/>
      <c r="F100" s="203"/>
      <c r="G100" s="203"/>
      <c r="H100" s="203"/>
      <c r="I100" s="204"/>
      <c r="J100" s="205">
        <f>J161</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143</v>
      </c>
      <c r="E101" s="203"/>
      <c r="F101" s="203"/>
      <c r="G101" s="203"/>
      <c r="H101" s="203"/>
      <c r="I101" s="204"/>
      <c r="J101" s="205">
        <f>J195</f>
        <v>0</v>
      </c>
      <c r="K101" s="201"/>
      <c r="L101" s="206"/>
      <c r="S101" s="10"/>
      <c r="T101" s="10"/>
      <c r="U101" s="10"/>
      <c r="V101" s="10"/>
      <c r="W101" s="10"/>
      <c r="X101" s="10"/>
      <c r="Y101" s="10"/>
      <c r="Z101" s="10"/>
      <c r="AA101" s="10"/>
      <c r="AB101" s="10"/>
      <c r="AC101" s="10"/>
      <c r="AD101" s="10"/>
      <c r="AE101" s="10"/>
    </row>
    <row r="102" s="2" customFormat="1" ht="21.84" customHeight="1">
      <c r="A102" s="38"/>
      <c r="B102" s="39"/>
      <c r="C102" s="40"/>
      <c r="D102" s="40"/>
      <c r="E102" s="40"/>
      <c r="F102" s="40"/>
      <c r="G102" s="40"/>
      <c r="H102" s="40"/>
      <c r="I102" s="144"/>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183"/>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186"/>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2" t="s">
        <v>144</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1" t="s">
        <v>16</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7" t="str">
        <f>E7</f>
        <v xml:space="preserve">822018  Odstavná a parkovací plocha u lékárny v Rotavě</v>
      </c>
      <c r="F111" s="31"/>
      <c r="G111" s="31"/>
      <c r="H111" s="31"/>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1" t="s">
        <v>128</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SO 301-3 - SO 301-3 Stoka B</v>
      </c>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1" t="s">
        <v>22</v>
      </c>
      <c r="D115" s="40"/>
      <c r="E115" s="40"/>
      <c r="F115" s="26" t="str">
        <f>F12</f>
        <v>Rotava</v>
      </c>
      <c r="G115" s="40"/>
      <c r="H115" s="40"/>
      <c r="I115" s="147" t="s">
        <v>24</v>
      </c>
      <c r="J115" s="79" t="str">
        <f>IF(J12="","",J12)</f>
        <v>30. 6. 2019</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1" t="s">
        <v>30</v>
      </c>
      <c r="D117" s="40"/>
      <c r="E117" s="40"/>
      <c r="F117" s="26" t="str">
        <f>E15</f>
        <v>Město Rotava</v>
      </c>
      <c r="G117" s="40"/>
      <c r="H117" s="40"/>
      <c r="I117" s="147" t="s">
        <v>36</v>
      </c>
      <c r="J117" s="36" t="str">
        <f>E21</f>
        <v>pan Stejskal</v>
      </c>
      <c r="K117" s="40"/>
      <c r="L117" s="63"/>
      <c r="S117" s="38"/>
      <c r="T117" s="38"/>
      <c r="U117" s="38"/>
      <c r="V117" s="38"/>
      <c r="W117" s="38"/>
      <c r="X117" s="38"/>
      <c r="Y117" s="38"/>
      <c r="Z117" s="38"/>
      <c r="AA117" s="38"/>
      <c r="AB117" s="38"/>
      <c r="AC117" s="38"/>
      <c r="AD117" s="38"/>
      <c r="AE117" s="38"/>
    </row>
    <row r="118" s="2" customFormat="1" ht="15.15" customHeight="1">
      <c r="A118" s="38"/>
      <c r="B118" s="39"/>
      <c r="C118" s="31" t="s">
        <v>34</v>
      </c>
      <c r="D118" s="40"/>
      <c r="E118" s="40"/>
      <c r="F118" s="26" t="str">
        <f>IF(E18="","",E18)</f>
        <v>Vyplň údaj</v>
      </c>
      <c r="G118" s="40"/>
      <c r="H118" s="40"/>
      <c r="I118" s="147" t="s">
        <v>39</v>
      </c>
      <c r="J118" s="36" t="str">
        <f>E24</f>
        <v>pan Stejskal</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11" customFormat="1" ht="29.28" customHeight="1">
      <c r="A120" s="207"/>
      <c r="B120" s="208"/>
      <c r="C120" s="209" t="s">
        <v>145</v>
      </c>
      <c r="D120" s="210" t="s">
        <v>66</v>
      </c>
      <c r="E120" s="210" t="s">
        <v>62</v>
      </c>
      <c r="F120" s="210" t="s">
        <v>63</v>
      </c>
      <c r="G120" s="210" t="s">
        <v>146</v>
      </c>
      <c r="H120" s="210" t="s">
        <v>147</v>
      </c>
      <c r="I120" s="211" t="s">
        <v>148</v>
      </c>
      <c r="J120" s="212" t="s">
        <v>132</v>
      </c>
      <c r="K120" s="213" t="s">
        <v>149</v>
      </c>
      <c r="L120" s="214"/>
      <c r="M120" s="100" t="s">
        <v>1</v>
      </c>
      <c r="N120" s="101" t="s">
        <v>45</v>
      </c>
      <c r="O120" s="101" t="s">
        <v>150</v>
      </c>
      <c r="P120" s="101" t="s">
        <v>151</v>
      </c>
      <c r="Q120" s="101" t="s">
        <v>152</v>
      </c>
      <c r="R120" s="101" t="s">
        <v>153</v>
      </c>
      <c r="S120" s="101" t="s">
        <v>154</v>
      </c>
      <c r="T120" s="102" t="s">
        <v>155</v>
      </c>
      <c r="U120" s="207"/>
      <c r="V120" s="207"/>
      <c r="W120" s="207"/>
      <c r="X120" s="207"/>
      <c r="Y120" s="207"/>
      <c r="Z120" s="207"/>
      <c r="AA120" s="207"/>
      <c r="AB120" s="207"/>
      <c r="AC120" s="207"/>
      <c r="AD120" s="207"/>
      <c r="AE120" s="207"/>
    </row>
    <row r="121" s="2" customFormat="1" ht="22.8" customHeight="1">
      <c r="A121" s="38"/>
      <c r="B121" s="39"/>
      <c r="C121" s="107" t="s">
        <v>156</v>
      </c>
      <c r="D121" s="40"/>
      <c r="E121" s="40"/>
      <c r="F121" s="40"/>
      <c r="G121" s="40"/>
      <c r="H121" s="40"/>
      <c r="I121" s="144"/>
      <c r="J121" s="215">
        <f>BK121</f>
        <v>0</v>
      </c>
      <c r="K121" s="40"/>
      <c r="L121" s="44"/>
      <c r="M121" s="103"/>
      <c r="N121" s="216"/>
      <c r="O121" s="104"/>
      <c r="P121" s="217">
        <f>P122</f>
        <v>0</v>
      </c>
      <c r="Q121" s="104"/>
      <c r="R121" s="217">
        <f>R122</f>
        <v>106.79725664</v>
      </c>
      <c r="S121" s="104"/>
      <c r="T121" s="218">
        <f>T122</f>
        <v>0</v>
      </c>
      <c r="U121" s="38"/>
      <c r="V121" s="38"/>
      <c r="W121" s="38"/>
      <c r="X121" s="38"/>
      <c r="Y121" s="38"/>
      <c r="Z121" s="38"/>
      <c r="AA121" s="38"/>
      <c r="AB121" s="38"/>
      <c r="AC121" s="38"/>
      <c r="AD121" s="38"/>
      <c r="AE121" s="38"/>
      <c r="AT121" s="16" t="s">
        <v>80</v>
      </c>
      <c r="AU121" s="16" t="s">
        <v>134</v>
      </c>
      <c r="BK121" s="219">
        <f>BK122</f>
        <v>0</v>
      </c>
    </row>
    <row r="122" s="12" customFormat="1" ht="25.92" customHeight="1">
      <c r="A122" s="12"/>
      <c r="B122" s="220"/>
      <c r="C122" s="221"/>
      <c r="D122" s="222" t="s">
        <v>80</v>
      </c>
      <c r="E122" s="223" t="s">
        <v>157</v>
      </c>
      <c r="F122" s="223" t="s">
        <v>158</v>
      </c>
      <c r="G122" s="221"/>
      <c r="H122" s="221"/>
      <c r="I122" s="224"/>
      <c r="J122" s="225">
        <f>BK122</f>
        <v>0</v>
      </c>
      <c r="K122" s="221"/>
      <c r="L122" s="226"/>
      <c r="M122" s="227"/>
      <c r="N122" s="228"/>
      <c r="O122" s="228"/>
      <c r="P122" s="229">
        <f>P123+P154+P161+P195</f>
        <v>0</v>
      </c>
      <c r="Q122" s="228"/>
      <c r="R122" s="229">
        <f>R123+R154+R161+R195</f>
        <v>106.79725664</v>
      </c>
      <c r="S122" s="228"/>
      <c r="T122" s="230">
        <f>T123+T154+T161+T195</f>
        <v>0</v>
      </c>
      <c r="U122" s="12"/>
      <c r="V122" s="12"/>
      <c r="W122" s="12"/>
      <c r="X122" s="12"/>
      <c r="Y122" s="12"/>
      <c r="Z122" s="12"/>
      <c r="AA122" s="12"/>
      <c r="AB122" s="12"/>
      <c r="AC122" s="12"/>
      <c r="AD122" s="12"/>
      <c r="AE122" s="12"/>
      <c r="AR122" s="231" t="s">
        <v>89</v>
      </c>
      <c r="AT122" s="232" t="s">
        <v>80</v>
      </c>
      <c r="AU122" s="232" t="s">
        <v>81</v>
      </c>
      <c r="AY122" s="231" t="s">
        <v>159</v>
      </c>
      <c r="BK122" s="233">
        <f>BK123+BK154+BK161+BK195</f>
        <v>0</v>
      </c>
    </row>
    <row r="123" s="12" customFormat="1" ht="22.8" customHeight="1">
      <c r="A123" s="12"/>
      <c r="B123" s="220"/>
      <c r="C123" s="221"/>
      <c r="D123" s="222" t="s">
        <v>80</v>
      </c>
      <c r="E123" s="234" t="s">
        <v>89</v>
      </c>
      <c r="F123" s="234" t="s">
        <v>621</v>
      </c>
      <c r="G123" s="221"/>
      <c r="H123" s="221"/>
      <c r="I123" s="224"/>
      <c r="J123" s="235">
        <f>BK123</f>
        <v>0</v>
      </c>
      <c r="K123" s="221"/>
      <c r="L123" s="226"/>
      <c r="M123" s="227"/>
      <c r="N123" s="228"/>
      <c r="O123" s="228"/>
      <c r="P123" s="229">
        <f>SUM(P124:P153)</f>
        <v>0</v>
      </c>
      <c r="Q123" s="228"/>
      <c r="R123" s="229">
        <f>SUM(R124:R153)</f>
        <v>85.746679999999998</v>
      </c>
      <c r="S123" s="228"/>
      <c r="T123" s="230">
        <f>SUM(T124:T153)</f>
        <v>0</v>
      </c>
      <c r="U123" s="12"/>
      <c r="V123" s="12"/>
      <c r="W123" s="12"/>
      <c r="X123" s="12"/>
      <c r="Y123" s="12"/>
      <c r="Z123" s="12"/>
      <c r="AA123" s="12"/>
      <c r="AB123" s="12"/>
      <c r="AC123" s="12"/>
      <c r="AD123" s="12"/>
      <c r="AE123" s="12"/>
      <c r="AR123" s="231" t="s">
        <v>89</v>
      </c>
      <c r="AT123" s="232" t="s">
        <v>80</v>
      </c>
      <c r="AU123" s="232" t="s">
        <v>89</v>
      </c>
      <c r="AY123" s="231" t="s">
        <v>159</v>
      </c>
      <c r="BK123" s="233">
        <f>SUM(BK124:BK153)</f>
        <v>0</v>
      </c>
    </row>
    <row r="124" s="2" customFormat="1" ht="21.75" customHeight="1">
      <c r="A124" s="38"/>
      <c r="B124" s="39"/>
      <c r="C124" s="236" t="s">
        <v>89</v>
      </c>
      <c r="D124" s="236" t="s">
        <v>161</v>
      </c>
      <c r="E124" s="237" t="s">
        <v>622</v>
      </c>
      <c r="F124" s="238" t="s">
        <v>623</v>
      </c>
      <c r="G124" s="239" t="s">
        <v>206</v>
      </c>
      <c r="H124" s="240">
        <v>5</v>
      </c>
      <c r="I124" s="241"/>
      <c r="J124" s="242">
        <f>ROUND(I124*H124,2)</f>
        <v>0</v>
      </c>
      <c r="K124" s="243"/>
      <c r="L124" s="44"/>
      <c r="M124" s="244" t="s">
        <v>1</v>
      </c>
      <c r="N124" s="245" t="s">
        <v>46</v>
      </c>
      <c r="O124" s="91"/>
      <c r="P124" s="246">
        <f>O124*H124</f>
        <v>0</v>
      </c>
      <c r="Q124" s="246">
        <v>0</v>
      </c>
      <c r="R124" s="246">
        <f>Q124*H124</f>
        <v>0</v>
      </c>
      <c r="S124" s="246">
        <v>0</v>
      </c>
      <c r="T124" s="247">
        <f>S124*H124</f>
        <v>0</v>
      </c>
      <c r="U124" s="38"/>
      <c r="V124" s="38"/>
      <c r="W124" s="38"/>
      <c r="X124" s="38"/>
      <c r="Y124" s="38"/>
      <c r="Z124" s="38"/>
      <c r="AA124" s="38"/>
      <c r="AB124" s="38"/>
      <c r="AC124" s="38"/>
      <c r="AD124" s="38"/>
      <c r="AE124" s="38"/>
      <c r="AR124" s="248" t="s">
        <v>165</v>
      </c>
      <c r="AT124" s="248" t="s">
        <v>161</v>
      </c>
      <c r="AU124" s="248" t="s">
        <v>21</v>
      </c>
      <c r="AY124" s="16" t="s">
        <v>159</v>
      </c>
      <c r="BE124" s="249">
        <f>IF(N124="základní",J124,0)</f>
        <v>0</v>
      </c>
      <c r="BF124" s="249">
        <f>IF(N124="snížená",J124,0)</f>
        <v>0</v>
      </c>
      <c r="BG124" s="249">
        <f>IF(N124="zákl. přenesená",J124,0)</f>
        <v>0</v>
      </c>
      <c r="BH124" s="249">
        <f>IF(N124="sníž. přenesená",J124,0)</f>
        <v>0</v>
      </c>
      <c r="BI124" s="249">
        <f>IF(N124="nulová",J124,0)</f>
        <v>0</v>
      </c>
      <c r="BJ124" s="16" t="s">
        <v>89</v>
      </c>
      <c r="BK124" s="249">
        <f>ROUND(I124*H124,2)</f>
        <v>0</v>
      </c>
      <c r="BL124" s="16" t="s">
        <v>165</v>
      </c>
      <c r="BM124" s="248" t="s">
        <v>870</v>
      </c>
    </row>
    <row r="125" s="2" customFormat="1" ht="21.75" customHeight="1">
      <c r="A125" s="38"/>
      <c r="B125" s="39"/>
      <c r="C125" s="236" t="s">
        <v>21</v>
      </c>
      <c r="D125" s="236" t="s">
        <v>161</v>
      </c>
      <c r="E125" s="237" t="s">
        <v>625</v>
      </c>
      <c r="F125" s="238" t="s">
        <v>626</v>
      </c>
      <c r="G125" s="239" t="s">
        <v>206</v>
      </c>
      <c r="H125" s="240">
        <v>11.880000000000001</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21</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871</v>
      </c>
    </row>
    <row r="126" s="13" customFormat="1">
      <c r="A126" s="13"/>
      <c r="B126" s="254"/>
      <c r="C126" s="255"/>
      <c r="D126" s="250" t="s">
        <v>174</v>
      </c>
      <c r="E126" s="256" t="s">
        <v>1</v>
      </c>
      <c r="F126" s="257" t="s">
        <v>872</v>
      </c>
      <c r="G126" s="255"/>
      <c r="H126" s="258">
        <v>11.880000000000001</v>
      </c>
      <c r="I126" s="259"/>
      <c r="J126" s="255"/>
      <c r="K126" s="255"/>
      <c r="L126" s="260"/>
      <c r="M126" s="261"/>
      <c r="N126" s="262"/>
      <c r="O126" s="262"/>
      <c r="P126" s="262"/>
      <c r="Q126" s="262"/>
      <c r="R126" s="262"/>
      <c r="S126" s="262"/>
      <c r="T126" s="263"/>
      <c r="U126" s="13"/>
      <c r="V126" s="13"/>
      <c r="W126" s="13"/>
      <c r="X126" s="13"/>
      <c r="Y126" s="13"/>
      <c r="Z126" s="13"/>
      <c r="AA126" s="13"/>
      <c r="AB126" s="13"/>
      <c r="AC126" s="13"/>
      <c r="AD126" s="13"/>
      <c r="AE126" s="13"/>
      <c r="AT126" s="264" t="s">
        <v>174</v>
      </c>
      <c r="AU126" s="264" t="s">
        <v>21</v>
      </c>
      <c r="AV126" s="13" t="s">
        <v>21</v>
      </c>
      <c r="AW126" s="13" t="s">
        <v>38</v>
      </c>
      <c r="AX126" s="13" t="s">
        <v>89</v>
      </c>
      <c r="AY126" s="264" t="s">
        <v>159</v>
      </c>
    </row>
    <row r="127" s="2" customFormat="1" ht="21.75" customHeight="1">
      <c r="A127" s="38"/>
      <c r="B127" s="39"/>
      <c r="C127" s="236" t="s">
        <v>176</v>
      </c>
      <c r="D127" s="236" t="s">
        <v>161</v>
      </c>
      <c r="E127" s="237" t="s">
        <v>706</v>
      </c>
      <c r="F127" s="238" t="s">
        <v>707</v>
      </c>
      <c r="G127" s="239" t="s">
        <v>206</v>
      </c>
      <c r="H127" s="240">
        <v>34.960000000000001</v>
      </c>
      <c r="I127" s="241"/>
      <c r="J127" s="242">
        <f>ROUND(I127*H127,2)</f>
        <v>0</v>
      </c>
      <c r="K127" s="243"/>
      <c r="L127" s="44"/>
      <c r="M127" s="244" t="s">
        <v>1</v>
      </c>
      <c r="N127" s="245" t="s">
        <v>46</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165</v>
      </c>
      <c r="AT127" s="248" t="s">
        <v>161</v>
      </c>
      <c r="AU127" s="248" t="s">
        <v>21</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165</v>
      </c>
      <c r="BM127" s="248" t="s">
        <v>873</v>
      </c>
    </row>
    <row r="128" s="13" customFormat="1">
      <c r="A128" s="13"/>
      <c r="B128" s="254"/>
      <c r="C128" s="255"/>
      <c r="D128" s="250" t="s">
        <v>174</v>
      </c>
      <c r="E128" s="256" t="s">
        <v>1</v>
      </c>
      <c r="F128" s="257" t="s">
        <v>874</v>
      </c>
      <c r="G128" s="255"/>
      <c r="H128" s="258">
        <v>34.960000000000001</v>
      </c>
      <c r="I128" s="259"/>
      <c r="J128" s="255"/>
      <c r="K128" s="255"/>
      <c r="L128" s="260"/>
      <c r="M128" s="261"/>
      <c r="N128" s="262"/>
      <c r="O128" s="262"/>
      <c r="P128" s="262"/>
      <c r="Q128" s="262"/>
      <c r="R128" s="262"/>
      <c r="S128" s="262"/>
      <c r="T128" s="263"/>
      <c r="U128" s="13"/>
      <c r="V128" s="13"/>
      <c r="W128" s="13"/>
      <c r="X128" s="13"/>
      <c r="Y128" s="13"/>
      <c r="Z128" s="13"/>
      <c r="AA128" s="13"/>
      <c r="AB128" s="13"/>
      <c r="AC128" s="13"/>
      <c r="AD128" s="13"/>
      <c r="AE128" s="13"/>
      <c r="AT128" s="264" t="s">
        <v>174</v>
      </c>
      <c r="AU128" s="264" t="s">
        <v>21</v>
      </c>
      <c r="AV128" s="13" t="s">
        <v>21</v>
      </c>
      <c r="AW128" s="13" t="s">
        <v>38</v>
      </c>
      <c r="AX128" s="13" t="s">
        <v>81</v>
      </c>
      <c r="AY128" s="264" t="s">
        <v>159</v>
      </c>
    </row>
    <row r="129" s="2" customFormat="1" ht="16.5" customHeight="1">
      <c r="A129" s="38"/>
      <c r="B129" s="39"/>
      <c r="C129" s="236" t="s">
        <v>165</v>
      </c>
      <c r="D129" s="236" t="s">
        <v>161</v>
      </c>
      <c r="E129" s="237" t="s">
        <v>629</v>
      </c>
      <c r="F129" s="238" t="s">
        <v>630</v>
      </c>
      <c r="G129" s="239" t="s">
        <v>164</v>
      </c>
      <c r="H129" s="240">
        <v>127</v>
      </c>
      <c r="I129" s="241"/>
      <c r="J129" s="242">
        <f>ROUND(I129*H129,2)</f>
        <v>0</v>
      </c>
      <c r="K129" s="243"/>
      <c r="L129" s="44"/>
      <c r="M129" s="244" t="s">
        <v>1</v>
      </c>
      <c r="N129" s="245" t="s">
        <v>46</v>
      </c>
      <c r="O129" s="91"/>
      <c r="P129" s="246">
        <f>O129*H129</f>
        <v>0</v>
      </c>
      <c r="Q129" s="246">
        <v>0.00084000000000000003</v>
      </c>
      <c r="R129" s="246">
        <f>Q129*H129</f>
        <v>0.10668000000000001</v>
      </c>
      <c r="S129" s="246">
        <v>0</v>
      </c>
      <c r="T129" s="247">
        <f>S129*H129</f>
        <v>0</v>
      </c>
      <c r="U129" s="38"/>
      <c r="V129" s="38"/>
      <c r="W129" s="38"/>
      <c r="X129" s="38"/>
      <c r="Y129" s="38"/>
      <c r="Z129" s="38"/>
      <c r="AA129" s="38"/>
      <c r="AB129" s="38"/>
      <c r="AC129" s="38"/>
      <c r="AD129" s="38"/>
      <c r="AE129" s="38"/>
      <c r="AR129" s="248" t="s">
        <v>165</v>
      </c>
      <c r="AT129" s="248" t="s">
        <v>161</v>
      </c>
      <c r="AU129" s="248" t="s">
        <v>21</v>
      </c>
      <c r="AY129" s="16" t="s">
        <v>159</v>
      </c>
      <c r="BE129" s="249">
        <f>IF(N129="základní",J129,0)</f>
        <v>0</v>
      </c>
      <c r="BF129" s="249">
        <f>IF(N129="snížená",J129,0)</f>
        <v>0</v>
      </c>
      <c r="BG129" s="249">
        <f>IF(N129="zákl. přenesená",J129,0)</f>
        <v>0</v>
      </c>
      <c r="BH129" s="249">
        <f>IF(N129="sníž. přenesená",J129,0)</f>
        <v>0</v>
      </c>
      <c r="BI129" s="249">
        <f>IF(N129="nulová",J129,0)</f>
        <v>0</v>
      </c>
      <c r="BJ129" s="16" t="s">
        <v>89</v>
      </c>
      <c r="BK129" s="249">
        <f>ROUND(I129*H129,2)</f>
        <v>0</v>
      </c>
      <c r="BL129" s="16" t="s">
        <v>165</v>
      </c>
      <c r="BM129" s="248" t="s">
        <v>875</v>
      </c>
    </row>
    <row r="130" s="13" customFormat="1">
      <c r="A130" s="13"/>
      <c r="B130" s="254"/>
      <c r="C130" s="255"/>
      <c r="D130" s="250" t="s">
        <v>174</v>
      </c>
      <c r="E130" s="256" t="s">
        <v>1</v>
      </c>
      <c r="F130" s="257" t="s">
        <v>876</v>
      </c>
      <c r="G130" s="255"/>
      <c r="H130" s="258">
        <v>87.400000000000006</v>
      </c>
      <c r="I130" s="259"/>
      <c r="J130" s="255"/>
      <c r="K130" s="255"/>
      <c r="L130" s="260"/>
      <c r="M130" s="261"/>
      <c r="N130" s="262"/>
      <c r="O130" s="262"/>
      <c r="P130" s="262"/>
      <c r="Q130" s="262"/>
      <c r="R130" s="262"/>
      <c r="S130" s="262"/>
      <c r="T130" s="263"/>
      <c r="U130" s="13"/>
      <c r="V130" s="13"/>
      <c r="W130" s="13"/>
      <c r="X130" s="13"/>
      <c r="Y130" s="13"/>
      <c r="Z130" s="13"/>
      <c r="AA130" s="13"/>
      <c r="AB130" s="13"/>
      <c r="AC130" s="13"/>
      <c r="AD130" s="13"/>
      <c r="AE130" s="13"/>
      <c r="AT130" s="264" t="s">
        <v>174</v>
      </c>
      <c r="AU130" s="264" t="s">
        <v>21</v>
      </c>
      <c r="AV130" s="13" t="s">
        <v>21</v>
      </c>
      <c r="AW130" s="13" t="s">
        <v>38</v>
      </c>
      <c r="AX130" s="13" t="s">
        <v>81</v>
      </c>
      <c r="AY130" s="264" t="s">
        <v>159</v>
      </c>
    </row>
    <row r="131" s="13" customFormat="1">
      <c r="A131" s="13"/>
      <c r="B131" s="254"/>
      <c r="C131" s="255"/>
      <c r="D131" s="250" t="s">
        <v>174</v>
      </c>
      <c r="E131" s="256" t="s">
        <v>1</v>
      </c>
      <c r="F131" s="257" t="s">
        <v>877</v>
      </c>
      <c r="G131" s="255"/>
      <c r="H131" s="258">
        <v>39.600000000000001</v>
      </c>
      <c r="I131" s="259"/>
      <c r="J131" s="255"/>
      <c r="K131" s="255"/>
      <c r="L131" s="260"/>
      <c r="M131" s="261"/>
      <c r="N131" s="262"/>
      <c r="O131" s="262"/>
      <c r="P131" s="262"/>
      <c r="Q131" s="262"/>
      <c r="R131" s="262"/>
      <c r="S131" s="262"/>
      <c r="T131" s="263"/>
      <c r="U131" s="13"/>
      <c r="V131" s="13"/>
      <c r="W131" s="13"/>
      <c r="X131" s="13"/>
      <c r="Y131" s="13"/>
      <c r="Z131" s="13"/>
      <c r="AA131" s="13"/>
      <c r="AB131" s="13"/>
      <c r="AC131" s="13"/>
      <c r="AD131" s="13"/>
      <c r="AE131" s="13"/>
      <c r="AT131" s="264" t="s">
        <v>174</v>
      </c>
      <c r="AU131" s="264" t="s">
        <v>21</v>
      </c>
      <c r="AV131" s="13" t="s">
        <v>21</v>
      </c>
      <c r="AW131" s="13" t="s">
        <v>38</v>
      </c>
      <c r="AX131" s="13" t="s">
        <v>81</v>
      </c>
      <c r="AY131" s="264" t="s">
        <v>159</v>
      </c>
    </row>
    <row r="132" s="2" customFormat="1" ht="21.75" customHeight="1">
      <c r="A132" s="38"/>
      <c r="B132" s="39"/>
      <c r="C132" s="236" t="s">
        <v>186</v>
      </c>
      <c r="D132" s="236" t="s">
        <v>161</v>
      </c>
      <c r="E132" s="237" t="s">
        <v>633</v>
      </c>
      <c r="F132" s="238" t="s">
        <v>634</v>
      </c>
      <c r="G132" s="239" t="s">
        <v>164</v>
      </c>
      <c r="H132" s="240">
        <v>127</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21</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878</v>
      </c>
    </row>
    <row r="133" s="2" customFormat="1" ht="21.75" customHeight="1">
      <c r="A133" s="38"/>
      <c r="B133" s="39"/>
      <c r="C133" s="236" t="s">
        <v>191</v>
      </c>
      <c r="D133" s="236" t="s">
        <v>161</v>
      </c>
      <c r="E133" s="237" t="s">
        <v>264</v>
      </c>
      <c r="F133" s="238" t="s">
        <v>265</v>
      </c>
      <c r="G133" s="239" t="s">
        <v>206</v>
      </c>
      <c r="H133" s="240">
        <v>46.840000000000003</v>
      </c>
      <c r="I133" s="241"/>
      <c r="J133" s="242">
        <f>ROUND(I133*H133,2)</f>
        <v>0</v>
      </c>
      <c r="K133" s="243"/>
      <c r="L133" s="44"/>
      <c r="M133" s="244" t="s">
        <v>1</v>
      </c>
      <c r="N133" s="245" t="s">
        <v>46</v>
      </c>
      <c r="O133" s="91"/>
      <c r="P133" s="246">
        <f>O133*H133</f>
        <v>0</v>
      </c>
      <c r="Q133" s="246">
        <v>0</v>
      </c>
      <c r="R133" s="246">
        <f>Q133*H133</f>
        <v>0</v>
      </c>
      <c r="S133" s="246">
        <v>0</v>
      </c>
      <c r="T133" s="247">
        <f>S133*H133</f>
        <v>0</v>
      </c>
      <c r="U133" s="38"/>
      <c r="V133" s="38"/>
      <c r="W133" s="38"/>
      <c r="X133" s="38"/>
      <c r="Y133" s="38"/>
      <c r="Z133" s="38"/>
      <c r="AA133" s="38"/>
      <c r="AB133" s="38"/>
      <c r="AC133" s="38"/>
      <c r="AD133" s="38"/>
      <c r="AE133" s="38"/>
      <c r="AR133" s="248" t="s">
        <v>165</v>
      </c>
      <c r="AT133" s="248" t="s">
        <v>161</v>
      </c>
      <c r="AU133" s="248" t="s">
        <v>21</v>
      </c>
      <c r="AY133" s="16" t="s">
        <v>159</v>
      </c>
      <c r="BE133" s="249">
        <f>IF(N133="základní",J133,0)</f>
        <v>0</v>
      </c>
      <c r="BF133" s="249">
        <f>IF(N133="snížená",J133,0)</f>
        <v>0</v>
      </c>
      <c r="BG133" s="249">
        <f>IF(N133="zákl. přenesená",J133,0)</f>
        <v>0</v>
      </c>
      <c r="BH133" s="249">
        <f>IF(N133="sníž. přenesená",J133,0)</f>
        <v>0</v>
      </c>
      <c r="BI133" s="249">
        <f>IF(N133="nulová",J133,0)</f>
        <v>0</v>
      </c>
      <c r="BJ133" s="16" t="s">
        <v>89</v>
      </c>
      <c r="BK133" s="249">
        <f>ROUND(I133*H133,2)</f>
        <v>0</v>
      </c>
      <c r="BL133" s="16" t="s">
        <v>165</v>
      </c>
      <c r="BM133" s="248" t="s">
        <v>879</v>
      </c>
    </row>
    <row r="134" s="13" customFormat="1">
      <c r="A134" s="13"/>
      <c r="B134" s="254"/>
      <c r="C134" s="255"/>
      <c r="D134" s="250" t="s">
        <v>174</v>
      </c>
      <c r="E134" s="256" t="s">
        <v>1</v>
      </c>
      <c r="F134" s="257" t="s">
        <v>880</v>
      </c>
      <c r="G134" s="255"/>
      <c r="H134" s="258">
        <v>46.840000000000003</v>
      </c>
      <c r="I134" s="259"/>
      <c r="J134" s="255"/>
      <c r="K134" s="255"/>
      <c r="L134" s="260"/>
      <c r="M134" s="261"/>
      <c r="N134" s="262"/>
      <c r="O134" s="262"/>
      <c r="P134" s="262"/>
      <c r="Q134" s="262"/>
      <c r="R134" s="262"/>
      <c r="S134" s="262"/>
      <c r="T134" s="263"/>
      <c r="U134" s="13"/>
      <c r="V134" s="13"/>
      <c r="W134" s="13"/>
      <c r="X134" s="13"/>
      <c r="Y134" s="13"/>
      <c r="Z134" s="13"/>
      <c r="AA134" s="13"/>
      <c r="AB134" s="13"/>
      <c r="AC134" s="13"/>
      <c r="AD134" s="13"/>
      <c r="AE134" s="13"/>
      <c r="AT134" s="264" t="s">
        <v>174</v>
      </c>
      <c r="AU134" s="264" t="s">
        <v>21</v>
      </c>
      <c r="AV134" s="13" t="s">
        <v>21</v>
      </c>
      <c r="AW134" s="13" t="s">
        <v>38</v>
      </c>
      <c r="AX134" s="13" t="s">
        <v>89</v>
      </c>
      <c r="AY134" s="264" t="s">
        <v>159</v>
      </c>
    </row>
    <row r="135" s="2" customFormat="1" ht="21.75" customHeight="1">
      <c r="A135" s="38"/>
      <c r="B135" s="39"/>
      <c r="C135" s="236" t="s">
        <v>198</v>
      </c>
      <c r="D135" s="236" t="s">
        <v>161</v>
      </c>
      <c r="E135" s="237" t="s">
        <v>268</v>
      </c>
      <c r="F135" s="238" t="s">
        <v>269</v>
      </c>
      <c r="G135" s="239" t="s">
        <v>206</v>
      </c>
      <c r="H135" s="240">
        <v>46.840000000000003</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881</v>
      </c>
    </row>
    <row r="136" s="2" customFormat="1" ht="21.75" customHeight="1">
      <c r="A136" s="38"/>
      <c r="B136" s="39"/>
      <c r="C136" s="236" t="s">
        <v>203</v>
      </c>
      <c r="D136" s="236" t="s">
        <v>161</v>
      </c>
      <c r="E136" s="237" t="s">
        <v>273</v>
      </c>
      <c r="F136" s="238" t="s">
        <v>274</v>
      </c>
      <c r="G136" s="239" t="s">
        <v>206</v>
      </c>
      <c r="H136" s="240">
        <v>936.79999999999995</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21</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882</v>
      </c>
    </row>
    <row r="137" s="13" customFormat="1">
      <c r="A137" s="13"/>
      <c r="B137" s="254"/>
      <c r="C137" s="255"/>
      <c r="D137" s="250" t="s">
        <v>174</v>
      </c>
      <c r="E137" s="256" t="s">
        <v>1</v>
      </c>
      <c r="F137" s="257" t="s">
        <v>883</v>
      </c>
      <c r="G137" s="255"/>
      <c r="H137" s="258">
        <v>936.79999999999995</v>
      </c>
      <c r="I137" s="259"/>
      <c r="J137" s="255"/>
      <c r="K137" s="255"/>
      <c r="L137" s="260"/>
      <c r="M137" s="261"/>
      <c r="N137" s="262"/>
      <c r="O137" s="262"/>
      <c r="P137" s="262"/>
      <c r="Q137" s="262"/>
      <c r="R137" s="262"/>
      <c r="S137" s="262"/>
      <c r="T137" s="263"/>
      <c r="U137" s="13"/>
      <c r="V137" s="13"/>
      <c r="W137" s="13"/>
      <c r="X137" s="13"/>
      <c r="Y137" s="13"/>
      <c r="Z137" s="13"/>
      <c r="AA137" s="13"/>
      <c r="AB137" s="13"/>
      <c r="AC137" s="13"/>
      <c r="AD137" s="13"/>
      <c r="AE137" s="13"/>
      <c r="AT137" s="264" t="s">
        <v>174</v>
      </c>
      <c r="AU137" s="264" t="s">
        <v>21</v>
      </c>
      <c r="AV137" s="13" t="s">
        <v>21</v>
      </c>
      <c r="AW137" s="13" t="s">
        <v>38</v>
      </c>
      <c r="AX137" s="13" t="s">
        <v>81</v>
      </c>
      <c r="AY137" s="264" t="s">
        <v>159</v>
      </c>
    </row>
    <row r="138" s="14" customFormat="1">
      <c r="A138" s="14"/>
      <c r="B138" s="265"/>
      <c r="C138" s="266"/>
      <c r="D138" s="250" t="s">
        <v>174</v>
      </c>
      <c r="E138" s="267" t="s">
        <v>1</v>
      </c>
      <c r="F138" s="268" t="s">
        <v>197</v>
      </c>
      <c r="G138" s="266"/>
      <c r="H138" s="269">
        <v>936.79999999999995</v>
      </c>
      <c r="I138" s="270"/>
      <c r="J138" s="266"/>
      <c r="K138" s="266"/>
      <c r="L138" s="271"/>
      <c r="M138" s="272"/>
      <c r="N138" s="273"/>
      <c r="O138" s="273"/>
      <c r="P138" s="273"/>
      <c r="Q138" s="273"/>
      <c r="R138" s="273"/>
      <c r="S138" s="273"/>
      <c r="T138" s="274"/>
      <c r="U138" s="14"/>
      <c r="V138" s="14"/>
      <c r="W138" s="14"/>
      <c r="X138" s="14"/>
      <c r="Y138" s="14"/>
      <c r="Z138" s="14"/>
      <c r="AA138" s="14"/>
      <c r="AB138" s="14"/>
      <c r="AC138" s="14"/>
      <c r="AD138" s="14"/>
      <c r="AE138" s="14"/>
      <c r="AT138" s="275" t="s">
        <v>174</v>
      </c>
      <c r="AU138" s="275" t="s">
        <v>21</v>
      </c>
      <c r="AV138" s="14" t="s">
        <v>165</v>
      </c>
      <c r="AW138" s="14" t="s">
        <v>38</v>
      </c>
      <c r="AX138" s="14" t="s">
        <v>89</v>
      </c>
      <c r="AY138" s="275" t="s">
        <v>159</v>
      </c>
    </row>
    <row r="139" s="2" customFormat="1" ht="16.5" customHeight="1">
      <c r="A139" s="38"/>
      <c r="B139" s="39"/>
      <c r="C139" s="236" t="s">
        <v>209</v>
      </c>
      <c r="D139" s="236" t="s">
        <v>161</v>
      </c>
      <c r="E139" s="237" t="s">
        <v>640</v>
      </c>
      <c r="F139" s="238" t="s">
        <v>641</v>
      </c>
      <c r="G139" s="239" t="s">
        <v>206</v>
      </c>
      <c r="H139" s="240">
        <v>46.840000000000003</v>
      </c>
      <c r="I139" s="241"/>
      <c r="J139" s="242">
        <f>ROUND(I139*H139,2)</f>
        <v>0</v>
      </c>
      <c r="K139" s="243"/>
      <c r="L139" s="44"/>
      <c r="M139" s="244" t="s">
        <v>1</v>
      </c>
      <c r="N139" s="245" t="s">
        <v>46</v>
      </c>
      <c r="O139" s="91"/>
      <c r="P139" s="246">
        <f>O139*H139</f>
        <v>0</v>
      </c>
      <c r="Q139" s="246">
        <v>0</v>
      </c>
      <c r="R139" s="246">
        <f>Q139*H139</f>
        <v>0</v>
      </c>
      <c r="S139" s="246">
        <v>0</v>
      </c>
      <c r="T139" s="247">
        <f>S139*H139</f>
        <v>0</v>
      </c>
      <c r="U139" s="38"/>
      <c r="V139" s="38"/>
      <c r="W139" s="38"/>
      <c r="X139" s="38"/>
      <c r="Y139" s="38"/>
      <c r="Z139" s="38"/>
      <c r="AA139" s="38"/>
      <c r="AB139" s="38"/>
      <c r="AC139" s="38"/>
      <c r="AD139" s="38"/>
      <c r="AE139" s="38"/>
      <c r="AR139" s="248" t="s">
        <v>165</v>
      </c>
      <c r="AT139" s="248" t="s">
        <v>161</v>
      </c>
      <c r="AU139" s="248" t="s">
        <v>21</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884</v>
      </c>
    </row>
    <row r="140" s="2" customFormat="1" ht="21.75" customHeight="1">
      <c r="A140" s="38"/>
      <c r="B140" s="39"/>
      <c r="C140" s="236" t="s">
        <v>175</v>
      </c>
      <c r="D140" s="236" t="s">
        <v>161</v>
      </c>
      <c r="E140" s="237" t="s">
        <v>643</v>
      </c>
      <c r="F140" s="238" t="s">
        <v>644</v>
      </c>
      <c r="G140" s="239" t="s">
        <v>171</v>
      </c>
      <c r="H140" s="240">
        <v>93.680000000000007</v>
      </c>
      <c r="I140" s="241"/>
      <c r="J140" s="242">
        <f>ROUND(I140*H140,2)</f>
        <v>0</v>
      </c>
      <c r="K140" s="243"/>
      <c r="L140" s="44"/>
      <c r="M140" s="244" t="s">
        <v>1</v>
      </c>
      <c r="N140" s="245" t="s">
        <v>46</v>
      </c>
      <c r="O140" s="91"/>
      <c r="P140" s="246">
        <f>O140*H140</f>
        <v>0</v>
      </c>
      <c r="Q140" s="246">
        <v>0</v>
      </c>
      <c r="R140" s="246">
        <f>Q140*H140</f>
        <v>0</v>
      </c>
      <c r="S140" s="246">
        <v>0</v>
      </c>
      <c r="T140" s="247">
        <f>S140*H140</f>
        <v>0</v>
      </c>
      <c r="U140" s="38"/>
      <c r="V140" s="38"/>
      <c r="W140" s="38"/>
      <c r="X140" s="38"/>
      <c r="Y140" s="38"/>
      <c r="Z140" s="38"/>
      <c r="AA140" s="38"/>
      <c r="AB140" s="38"/>
      <c r="AC140" s="38"/>
      <c r="AD140" s="38"/>
      <c r="AE140" s="38"/>
      <c r="AR140" s="248" t="s">
        <v>165</v>
      </c>
      <c r="AT140" s="248" t="s">
        <v>161</v>
      </c>
      <c r="AU140" s="248" t="s">
        <v>21</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165</v>
      </c>
      <c r="BM140" s="248" t="s">
        <v>885</v>
      </c>
    </row>
    <row r="141" s="13" customFormat="1">
      <c r="A141" s="13"/>
      <c r="B141" s="254"/>
      <c r="C141" s="255"/>
      <c r="D141" s="250" t="s">
        <v>174</v>
      </c>
      <c r="E141" s="255"/>
      <c r="F141" s="257" t="s">
        <v>886</v>
      </c>
      <c r="G141" s="255"/>
      <c r="H141" s="258">
        <v>93.680000000000007</v>
      </c>
      <c r="I141" s="259"/>
      <c r="J141" s="255"/>
      <c r="K141" s="255"/>
      <c r="L141" s="260"/>
      <c r="M141" s="261"/>
      <c r="N141" s="262"/>
      <c r="O141" s="262"/>
      <c r="P141" s="262"/>
      <c r="Q141" s="262"/>
      <c r="R141" s="262"/>
      <c r="S141" s="262"/>
      <c r="T141" s="263"/>
      <c r="U141" s="13"/>
      <c r="V141" s="13"/>
      <c r="W141" s="13"/>
      <c r="X141" s="13"/>
      <c r="Y141" s="13"/>
      <c r="Z141" s="13"/>
      <c r="AA141" s="13"/>
      <c r="AB141" s="13"/>
      <c r="AC141" s="13"/>
      <c r="AD141" s="13"/>
      <c r="AE141" s="13"/>
      <c r="AT141" s="264" t="s">
        <v>174</v>
      </c>
      <c r="AU141" s="264" t="s">
        <v>21</v>
      </c>
      <c r="AV141" s="13" t="s">
        <v>21</v>
      </c>
      <c r="AW141" s="13" t="s">
        <v>4</v>
      </c>
      <c r="AX141" s="13" t="s">
        <v>89</v>
      </c>
      <c r="AY141" s="264" t="s">
        <v>159</v>
      </c>
    </row>
    <row r="142" s="2" customFormat="1" ht="21.75" customHeight="1">
      <c r="A142" s="38"/>
      <c r="B142" s="39"/>
      <c r="C142" s="236" t="s">
        <v>222</v>
      </c>
      <c r="D142" s="236" t="s">
        <v>161</v>
      </c>
      <c r="E142" s="237" t="s">
        <v>278</v>
      </c>
      <c r="F142" s="238" t="s">
        <v>279</v>
      </c>
      <c r="G142" s="239" t="s">
        <v>206</v>
      </c>
      <c r="H142" s="240">
        <v>28.684000000000001</v>
      </c>
      <c r="I142" s="241"/>
      <c r="J142" s="242">
        <f>ROUND(I142*H142,2)</f>
        <v>0</v>
      </c>
      <c r="K142" s="243"/>
      <c r="L142" s="44"/>
      <c r="M142" s="244" t="s">
        <v>1</v>
      </c>
      <c r="N142" s="245" t="s">
        <v>46</v>
      </c>
      <c r="O142" s="91"/>
      <c r="P142" s="246">
        <f>O142*H142</f>
        <v>0</v>
      </c>
      <c r="Q142" s="246">
        <v>0</v>
      </c>
      <c r="R142" s="246">
        <f>Q142*H142</f>
        <v>0</v>
      </c>
      <c r="S142" s="246">
        <v>0</v>
      </c>
      <c r="T142" s="247">
        <f>S142*H142</f>
        <v>0</v>
      </c>
      <c r="U142" s="38"/>
      <c r="V142" s="38"/>
      <c r="W142" s="38"/>
      <c r="X142" s="38"/>
      <c r="Y142" s="38"/>
      <c r="Z142" s="38"/>
      <c r="AA142" s="38"/>
      <c r="AB142" s="38"/>
      <c r="AC142" s="38"/>
      <c r="AD142" s="38"/>
      <c r="AE142" s="38"/>
      <c r="AR142" s="248" t="s">
        <v>165</v>
      </c>
      <c r="AT142" s="248" t="s">
        <v>161</v>
      </c>
      <c r="AU142" s="248" t="s">
        <v>21</v>
      </c>
      <c r="AY142" s="16" t="s">
        <v>159</v>
      </c>
      <c r="BE142" s="249">
        <f>IF(N142="základní",J142,0)</f>
        <v>0</v>
      </c>
      <c r="BF142" s="249">
        <f>IF(N142="snížená",J142,0)</f>
        <v>0</v>
      </c>
      <c r="BG142" s="249">
        <f>IF(N142="zákl. přenesená",J142,0)</f>
        <v>0</v>
      </c>
      <c r="BH142" s="249">
        <f>IF(N142="sníž. přenesená",J142,0)</f>
        <v>0</v>
      </c>
      <c r="BI142" s="249">
        <f>IF(N142="nulová",J142,0)</f>
        <v>0</v>
      </c>
      <c r="BJ142" s="16" t="s">
        <v>89</v>
      </c>
      <c r="BK142" s="249">
        <f>ROUND(I142*H142,2)</f>
        <v>0</v>
      </c>
      <c r="BL142" s="16" t="s">
        <v>165</v>
      </c>
      <c r="BM142" s="248" t="s">
        <v>887</v>
      </c>
    </row>
    <row r="143" s="13" customFormat="1">
      <c r="A143" s="13"/>
      <c r="B143" s="254"/>
      <c r="C143" s="255"/>
      <c r="D143" s="250" t="s">
        <v>174</v>
      </c>
      <c r="E143" s="256" t="s">
        <v>1</v>
      </c>
      <c r="F143" s="257" t="s">
        <v>888</v>
      </c>
      <c r="G143" s="255"/>
      <c r="H143" s="258">
        <v>7.524</v>
      </c>
      <c r="I143" s="259"/>
      <c r="J143" s="255"/>
      <c r="K143" s="255"/>
      <c r="L143" s="260"/>
      <c r="M143" s="261"/>
      <c r="N143" s="262"/>
      <c r="O143" s="262"/>
      <c r="P143" s="262"/>
      <c r="Q143" s="262"/>
      <c r="R143" s="262"/>
      <c r="S143" s="262"/>
      <c r="T143" s="263"/>
      <c r="U143" s="13"/>
      <c r="V143" s="13"/>
      <c r="W143" s="13"/>
      <c r="X143" s="13"/>
      <c r="Y143" s="13"/>
      <c r="Z143" s="13"/>
      <c r="AA143" s="13"/>
      <c r="AB143" s="13"/>
      <c r="AC143" s="13"/>
      <c r="AD143" s="13"/>
      <c r="AE143" s="13"/>
      <c r="AT143" s="264" t="s">
        <v>174</v>
      </c>
      <c r="AU143" s="264" t="s">
        <v>21</v>
      </c>
      <c r="AV143" s="13" t="s">
        <v>21</v>
      </c>
      <c r="AW143" s="13" t="s">
        <v>38</v>
      </c>
      <c r="AX143" s="13" t="s">
        <v>81</v>
      </c>
      <c r="AY143" s="264" t="s">
        <v>159</v>
      </c>
    </row>
    <row r="144" s="13" customFormat="1">
      <c r="A144" s="13"/>
      <c r="B144" s="254"/>
      <c r="C144" s="255"/>
      <c r="D144" s="250" t="s">
        <v>174</v>
      </c>
      <c r="E144" s="256" t="s">
        <v>1</v>
      </c>
      <c r="F144" s="257" t="s">
        <v>889</v>
      </c>
      <c r="G144" s="255"/>
      <c r="H144" s="258">
        <v>21.16</v>
      </c>
      <c r="I144" s="259"/>
      <c r="J144" s="255"/>
      <c r="K144" s="255"/>
      <c r="L144" s="260"/>
      <c r="M144" s="261"/>
      <c r="N144" s="262"/>
      <c r="O144" s="262"/>
      <c r="P144" s="262"/>
      <c r="Q144" s="262"/>
      <c r="R144" s="262"/>
      <c r="S144" s="262"/>
      <c r="T144" s="263"/>
      <c r="U144" s="13"/>
      <c r="V144" s="13"/>
      <c r="W144" s="13"/>
      <c r="X144" s="13"/>
      <c r="Y144" s="13"/>
      <c r="Z144" s="13"/>
      <c r="AA144" s="13"/>
      <c r="AB144" s="13"/>
      <c r="AC144" s="13"/>
      <c r="AD144" s="13"/>
      <c r="AE144" s="13"/>
      <c r="AT144" s="264" t="s">
        <v>174</v>
      </c>
      <c r="AU144" s="264" t="s">
        <v>21</v>
      </c>
      <c r="AV144" s="13" t="s">
        <v>21</v>
      </c>
      <c r="AW144" s="13" t="s">
        <v>38</v>
      </c>
      <c r="AX144" s="13" t="s">
        <v>81</v>
      </c>
      <c r="AY144" s="264" t="s">
        <v>159</v>
      </c>
    </row>
    <row r="145" s="2" customFormat="1" ht="16.5" customHeight="1">
      <c r="A145" s="38"/>
      <c r="B145" s="39"/>
      <c r="C145" s="276" t="s">
        <v>227</v>
      </c>
      <c r="D145" s="276" t="s">
        <v>289</v>
      </c>
      <c r="E145" s="277" t="s">
        <v>290</v>
      </c>
      <c r="F145" s="278" t="s">
        <v>291</v>
      </c>
      <c r="G145" s="279" t="s">
        <v>171</v>
      </c>
      <c r="H145" s="280">
        <v>57.368000000000002</v>
      </c>
      <c r="I145" s="281"/>
      <c r="J145" s="282">
        <f>ROUND(I145*H145,2)</f>
        <v>0</v>
      </c>
      <c r="K145" s="283"/>
      <c r="L145" s="284"/>
      <c r="M145" s="285" t="s">
        <v>1</v>
      </c>
      <c r="N145" s="286" t="s">
        <v>46</v>
      </c>
      <c r="O145" s="91"/>
      <c r="P145" s="246">
        <f>O145*H145</f>
        <v>0</v>
      </c>
      <c r="Q145" s="246">
        <v>1</v>
      </c>
      <c r="R145" s="246">
        <f>Q145*H145</f>
        <v>57.368000000000002</v>
      </c>
      <c r="S145" s="246">
        <v>0</v>
      </c>
      <c r="T145" s="247">
        <f>S145*H145</f>
        <v>0</v>
      </c>
      <c r="U145" s="38"/>
      <c r="V145" s="38"/>
      <c r="W145" s="38"/>
      <c r="X145" s="38"/>
      <c r="Y145" s="38"/>
      <c r="Z145" s="38"/>
      <c r="AA145" s="38"/>
      <c r="AB145" s="38"/>
      <c r="AC145" s="38"/>
      <c r="AD145" s="38"/>
      <c r="AE145" s="38"/>
      <c r="AR145" s="248" t="s">
        <v>203</v>
      </c>
      <c r="AT145" s="248" t="s">
        <v>289</v>
      </c>
      <c r="AU145" s="248" t="s">
        <v>21</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165</v>
      </c>
      <c r="BM145" s="248" t="s">
        <v>890</v>
      </c>
    </row>
    <row r="146" s="13" customFormat="1">
      <c r="A146" s="13"/>
      <c r="B146" s="254"/>
      <c r="C146" s="255"/>
      <c r="D146" s="250" t="s">
        <v>174</v>
      </c>
      <c r="E146" s="255"/>
      <c r="F146" s="257" t="s">
        <v>891</v>
      </c>
      <c r="G146" s="255"/>
      <c r="H146" s="258">
        <v>57.368000000000002</v>
      </c>
      <c r="I146" s="259"/>
      <c r="J146" s="255"/>
      <c r="K146" s="255"/>
      <c r="L146" s="260"/>
      <c r="M146" s="261"/>
      <c r="N146" s="262"/>
      <c r="O146" s="262"/>
      <c r="P146" s="262"/>
      <c r="Q146" s="262"/>
      <c r="R146" s="262"/>
      <c r="S146" s="262"/>
      <c r="T146" s="263"/>
      <c r="U146" s="13"/>
      <c r="V146" s="13"/>
      <c r="W146" s="13"/>
      <c r="X146" s="13"/>
      <c r="Y146" s="13"/>
      <c r="Z146" s="13"/>
      <c r="AA146" s="13"/>
      <c r="AB146" s="13"/>
      <c r="AC146" s="13"/>
      <c r="AD146" s="13"/>
      <c r="AE146" s="13"/>
      <c r="AT146" s="264" t="s">
        <v>174</v>
      </c>
      <c r="AU146" s="264" t="s">
        <v>21</v>
      </c>
      <c r="AV146" s="13" t="s">
        <v>21</v>
      </c>
      <c r="AW146" s="13" t="s">
        <v>4</v>
      </c>
      <c r="AX146" s="13" t="s">
        <v>89</v>
      </c>
      <c r="AY146" s="264" t="s">
        <v>159</v>
      </c>
    </row>
    <row r="147" s="2" customFormat="1" ht="21.75" customHeight="1">
      <c r="A147" s="38"/>
      <c r="B147" s="39"/>
      <c r="C147" s="236" t="s">
        <v>233</v>
      </c>
      <c r="D147" s="236" t="s">
        <v>161</v>
      </c>
      <c r="E147" s="237" t="s">
        <v>651</v>
      </c>
      <c r="F147" s="238" t="s">
        <v>652</v>
      </c>
      <c r="G147" s="239" t="s">
        <v>206</v>
      </c>
      <c r="H147" s="240">
        <v>14.135999999999999</v>
      </c>
      <c r="I147" s="241"/>
      <c r="J147" s="242">
        <f>ROUND(I147*H147,2)</f>
        <v>0</v>
      </c>
      <c r="K147" s="243"/>
      <c r="L147" s="44"/>
      <c r="M147" s="244" t="s">
        <v>1</v>
      </c>
      <c r="N147" s="245" t="s">
        <v>46</v>
      </c>
      <c r="O147" s="91"/>
      <c r="P147" s="246">
        <f>O147*H147</f>
        <v>0</v>
      </c>
      <c r="Q147" s="246">
        <v>0</v>
      </c>
      <c r="R147" s="246">
        <f>Q147*H147</f>
        <v>0</v>
      </c>
      <c r="S147" s="246">
        <v>0</v>
      </c>
      <c r="T147" s="247">
        <f>S147*H147</f>
        <v>0</v>
      </c>
      <c r="U147" s="38"/>
      <c r="V147" s="38"/>
      <c r="W147" s="38"/>
      <c r="X147" s="38"/>
      <c r="Y147" s="38"/>
      <c r="Z147" s="38"/>
      <c r="AA147" s="38"/>
      <c r="AB147" s="38"/>
      <c r="AC147" s="38"/>
      <c r="AD147" s="38"/>
      <c r="AE147" s="38"/>
      <c r="AR147" s="248" t="s">
        <v>165</v>
      </c>
      <c r="AT147" s="248" t="s">
        <v>161</v>
      </c>
      <c r="AU147" s="248" t="s">
        <v>21</v>
      </c>
      <c r="AY147" s="16" t="s">
        <v>159</v>
      </c>
      <c r="BE147" s="249">
        <f>IF(N147="základní",J147,0)</f>
        <v>0</v>
      </c>
      <c r="BF147" s="249">
        <f>IF(N147="snížená",J147,0)</f>
        <v>0</v>
      </c>
      <c r="BG147" s="249">
        <f>IF(N147="zákl. přenesená",J147,0)</f>
        <v>0</v>
      </c>
      <c r="BH147" s="249">
        <f>IF(N147="sníž. přenesená",J147,0)</f>
        <v>0</v>
      </c>
      <c r="BI147" s="249">
        <f>IF(N147="nulová",J147,0)</f>
        <v>0</v>
      </c>
      <c r="BJ147" s="16" t="s">
        <v>89</v>
      </c>
      <c r="BK147" s="249">
        <f>ROUND(I147*H147,2)</f>
        <v>0</v>
      </c>
      <c r="BL147" s="16" t="s">
        <v>165</v>
      </c>
      <c r="BM147" s="248" t="s">
        <v>892</v>
      </c>
    </row>
    <row r="148" s="13" customFormat="1">
      <c r="A148" s="13"/>
      <c r="B148" s="254"/>
      <c r="C148" s="255"/>
      <c r="D148" s="250" t="s">
        <v>174</v>
      </c>
      <c r="E148" s="256" t="s">
        <v>1</v>
      </c>
      <c r="F148" s="257" t="s">
        <v>893</v>
      </c>
      <c r="G148" s="255"/>
      <c r="H148" s="258">
        <v>3.5640000000000001</v>
      </c>
      <c r="I148" s="259"/>
      <c r="J148" s="255"/>
      <c r="K148" s="255"/>
      <c r="L148" s="260"/>
      <c r="M148" s="261"/>
      <c r="N148" s="262"/>
      <c r="O148" s="262"/>
      <c r="P148" s="262"/>
      <c r="Q148" s="262"/>
      <c r="R148" s="262"/>
      <c r="S148" s="262"/>
      <c r="T148" s="263"/>
      <c r="U148" s="13"/>
      <c r="V148" s="13"/>
      <c r="W148" s="13"/>
      <c r="X148" s="13"/>
      <c r="Y148" s="13"/>
      <c r="Z148" s="13"/>
      <c r="AA148" s="13"/>
      <c r="AB148" s="13"/>
      <c r="AC148" s="13"/>
      <c r="AD148" s="13"/>
      <c r="AE148" s="13"/>
      <c r="AT148" s="264" t="s">
        <v>174</v>
      </c>
      <c r="AU148" s="264" t="s">
        <v>21</v>
      </c>
      <c r="AV148" s="13" t="s">
        <v>21</v>
      </c>
      <c r="AW148" s="13" t="s">
        <v>38</v>
      </c>
      <c r="AX148" s="13" t="s">
        <v>81</v>
      </c>
      <c r="AY148" s="264" t="s">
        <v>159</v>
      </c>
    </row>
    <row r="149" s="13" customFormat="1">
      <c r="A149" s="13"/>
      <c r="B149" s="254"/>
      <c r="C149" s="255"/>
      <c r="D149" s="250" t="s">
        <v>174</v>
      </c>
      <c r="E149" s="256" t="s">
        <v>1</v>
      </c>
      <c r="F149" s="257" t="s">
        <v>894</v>
      </c>
      <c r="G149" s="255"/>
      <c r="H149" s="258">
        <v>11.960000000000001</v>
      </c>
      <c r="I149" s="259"/>
      <c r="J149" s="255"/>
      <c r="K149" s="255"/>
      <c r="L149" s="260"/>
      <c r="M149" s="261"/>
      <c r="N149" s="262"/>
      <c r="O149" s="262"/>
      <c r="P149" s="262"/>
      <c r="Q149" s="262"/>
      <c r="R149" s="262"/>
      <c r="S149" s="262"/>
      <c r="T149" s="263"/>
      <c r="U149" s="13"/>
      <c r="V149" s="13"/>
      <c r="W149" s="13"/>
      <c r="X149" s="13"/>
      <c r="Y149" s="13"/>
      <c r="Z149" s="13"/>
      <c r="AA149" s="13"/>
      <c r="AB149" s="13"/>
      <c r="AC149" s="13"/>
      <c r="AD149" s="13"/>
      <c r="AE149" s="13"/>
      <c r="AT149" s="264" t="s">
        <v>174</v>
      </c>
      <c r="AU149" s="264" t="s">
        <v>21</v>
      </c>
      <c r="AV149" s="13" t="s">
        <v>21</v>
      </c>
      <c r="AW149" s="13" t="s">
        <v>38</v>
      </c>
      <c r="AX149" s="13" t="s">
        <v>81</v>
      </c>
      <c r="AY149" s="264" t="s">
        <v>159</v>
      </c>
    </row>
    <row r="150" s="13" customFormat="1">
      <c r="A150" s="13"/>
      <c r="B150" s="254"/>
      <c r="C150" s="255"/>
      <c r="D150" s="250" t="s">
        <v>174</v>
      </c>
      <c r="E150" s="256" t="s">
        <v>1</v>
      </c>
      <c r="F150" s="257" t="s">
        <v>895</v>
      </c>
      <c r="G150" s="255"/>
      <c r="H150" s="258">
        <v>-0.23799999999999999</v>
      </c>
      <c r="I150" s="259"/>
      <c r="J150" s="255"/>
      <c r="K150" s="255"/>
      <c r="L150" s="260"/>
      <c r="M150" s="261"/>
      <c r="N150" s="262"/>
      <c r="O150" s="262"/>
      <c r="P150" s="262"/>
      <c r="Q150" s="262"/>
      <c r="R150" s="262"/>
      <c r="S150" s="262"/>
      <c r="T150" s="263"/>
      <c r="U150" s="13"/>
      <c r="V150" s="13"/>
      <c r="W150" s="13"/>
      <c r="X150" s="13"/>
      <c r="Y150" s="13"/>
      <c r="Z150" s="13"/>
      <c r="AA150" s="13"/>
      <c r="AB150" s="13"/>
      <c r="AC150" s="13"/>
      <c r="AD150" s="13"/>
      <c r="AE150" s="13"/>
      <c r="AT150" s="264" t="s">
        <v>174</v>
      </c>
      <c r="AU150" s="264" t="s">
        <v>21</v>
      </c>
      <c r="AV150" s="13" t="s">
        <v>21</v>
      </c>
      <c r="AW150" s="13" t="s">
        <v>38</v>
      </c>
      <c r="AX150" s="13" t="s">
        <v>81</v>
      </c>
      <c r="AY150" s="264" t="s">
        <v>159</v>
      </c>
    </row>
    <row r="151" s="13" customFormat="1">
      <c r="A151" s="13"/>
      <c r="B151" s="254"/>
      <c r="C151" s="255"/>
      <c r="D151" s="250" t="s">
        <v>174</v>
      </c>
      <c r="E151" s="256" t="s">
        <v>1</v>
      </c>
      <c r="F151" s="257" t="s">
        <v>896</v>
      </c>
      <c r="G151" s="255"/>
      <c r="H151" s="258">
        <v>-1.1499999999999999</v>
      </c>
      <c r="I151" s="259"/>
      <c r="J151" s="255"/>
      <c r="K151" s="255"/>
      <c r="L151" s="260"/>
      <c r="M151" s="261"/>
      <c r="N151" s="262"/>
      <c r="O151" s="262"/>
      <c r="P151" s="262"/>
      <c r="Q151" s="262"/>
      <c r="R151" s="262"/>
      <c r="S151" s="262"/>
      <c r="T151" s="263"/>
      <c r="U151" s="13"/>
      <c r="V151" s="13"/>
      <c r="W151" s="13"/>
      <c r="X151" s="13"/>
      <c r="Y151" s="13"/>
      <c r="Z151" s="13"/>
      <c r="AA151" s="13"/>
      <c r="AB151" s="13"/>
      <c r="AC151" s="13"/>
      <c r="AD151" s="13"/>
      <c r="AE151" s="13"/>
      <c r="AT151" s="264" t="s">
        <v>174</v>
      </c>
      <c r="AU151" s="264" t="s">
        <v>21</v>
      </c>
      <c r="AV151" s="13" t="s">
        <v>21</v>
      </c>
      <c r="AW151" s="13" t="s">
        <v>38</v>
      </c>
      <c r="AX151" s="13" t="s">
        <v>81</v>
      </c>
      <c r="AY151" s="264" t="s">
        <v>159</v>
      </c>
    </row>
    <row r="152" s="2" customFormat="1" ht="16.5" customHeight="1">
      <c r="A152" s="38"/>
      <c r="B152" s="39"/>
      <c r="C152" s="276" t="s">
        <v>240</v>
      </c>
      <c r="D152" s="276" t="s">
        <v>289</v>
      </c>
      <c r="E152" s="277" t="s">
        <v>290</v>
      </c>
      <c r="F152" s="278" t="s">
        <v>291</v>
      </c>
      <c r="G152" s="279" t="s">
        <v>171</v>
      </c>
      <c r="H152" s="280">
        <v>28.271999999999998</v>
      </c>
      <c r="I152" s="281"/>
      <c r="J152" s="282">
        <f>ROUND(I152*H152,2)</f>
        <v>0</v>
      </c>
      <c r="K152" s="283"/>
      <c r="L152" s="284"/>
      <c r="M152" s="285" t="s">
        <v>1</v>
      </c>
      <c r="N152" s="286" t="s">
        <v>46</v>
      </c>
      <c r="O152" s="91"/>
      <c r="P152" s="246">
        <f>O152*H152</f>
        <v>0</v>
      </c>
      <c r="Q152" s="246">
        <v>1</v>
      </c>
      <c r="R152" s="246">
        <f>Q152*H152</f>
        <v>28.271999999999998</v>
      </c>
      <c r="S152" s="246">
        <v>0</v>
      </c>
      <c r="T152" s="247">
        <f>S152*H152</f>
        <v>0</v>
      </c>
      <c r="U152" s="38"/>
      <c r="V152" s="38"/>
      <c r="W152" s="38"/>
      <c r="X152" s="38"/>
      <c r="Y152" s="38"/>
      <c r="Z152" s="38"/>
      <c r="AA152" s="38"/>
      <c r="AB152" s="38"/>
      <c r="AC152" s="38"/>
      <c r="AD152" s="38"/>
      <c r="AE152" s="38"/>
      <c r="AR152" s="248" t="s">
        <v>203</v>
      </c>
      <c r="AT152" s="248" t="s">
        <v>289</v>
      </c>
      <c r="AU152" s="248" t="s">
        <v>21</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897</v>
      </c>
    </row>
    <row r="153" s="13" customFormat="1">
      <c r="A153" s="13"/>
      <c r="B153" s="254"/>
      <c r="C153" s="255"/>
      <c r="D153" s="250" t="s">
        <v>174</v>
      </c>
      <c r="E153" s="255"/>
      <c r="F153" s="257" t="s">
        <v>898</v>
      </c>
      <c r="G153" s="255"/>
      <c r="H153" s="258">
        <v>28.271999999999998</v>
      </c>
      <c r="I153" s="259"/>
      <c r="J153" s="255"/>
      <c r="K153" s="255"/>
      <c r="L153" s="260"/>
      <c r="M153" s="261"/>
      <c r="N153" s="262"/>
      <c r="O153" s="262"/>
      <c r="P153" s="262"/>
      <c r="Q153" s="262"/>
      <c r="R153" s="262"/>
      <c r="S153" s="262"/>
      <c r="T153" s="263"/>
      <c r="U153" s="13"/>
      <c r="V153" s="13"/>
      <c r="W153" s="13"/>
      <c r="X153" s="13"/>
      <c r="Y153" s="13"/>
      <c r="Z153" s="13"/>
      <c r="AA153" s="13"/>
      <c r="AB153" s="13"/>
      <c r="AC153" s="13"/>
      <c r="AD153" s="13"/>
      <c r="AE153" s="13"/>
      <c r="AT153" s="264" t="s">
        <v>174</v>
      </c>
      <c r="AU153" s="264" t="s">
        <v>21</v>
      </c>
      <c r="AV153" s="13" t="s">
        <v>21</v>
      </c>
      <c r="AW153" s="13" t="s">
        <v>4</v>
      </c>
      <c r="AX153" s="13" t="s">
        <v>89</v>
      </c>
      <c r="AY153" s="264" t="s">
        <v>159</v>
      </c>
    </row>
    <row r="154" s="12" customFormat="1" ht="22.8" customHeight="1">
      <c r="A154" s="12"/>
      <c r="B154" s="220"/>
      <c r="C154" s="221"/>
      <c r="D154" s="222" t="s">
        <v>80</v>
      </c>
      <c r="E154" s="234" t="s">
        <v>165</v>
      </c>
      <c r="F154" s="234" t="s">
        <v>365</v>
      </c>
      <c r="G154" s="221"/>
      <c r="H154" s="221"/>
      <c r="I154" s="224"/>
      <c r="J154" s="235">
        <f>BK154</f>
        <v>0</v>
      </c>
      <c r="K154" s="221"/>
      <c r="L154" s="226"/>
      <c r="M154" s="227"/>
      <c r="N154" s="228"/>
      <c r="O154" s="228"/>
      <c r="P154" s="229">
        <f>SUM(P155:P160)</f>
        <v>0</v>
      </c>
      <c r="Q154" s="228"/>
      <c r="R154" s="229">
        <f>SUM(R155:R160)</f>
        <v>5.2409066400000004</v>
      </c>
      <c r="S154" s="228"/>
      <c r="T154" s="230">
        <f>SUM(T155:T160)</f>
        <v>0</v>
      </c>
      <c r="U154" s="12"/>
      <c r="V154" s="12"/>
      <c r="W154" s="12"/>
      <c r="X154" s="12"/>
      <c r="Y154" s="12"/>
      <c r="Z154" s="12"/>
      <c r="AA154" s="12"/>
      <c r="AB154" s="12"/>
      <c r="AC154" s="12"/>
      <c r="AD154" s="12"/>
      <c r="AE154" s="12"/>
      <c r="AR154" s="231" t="s">
        <v>89</v>
      </c>
      <c r="AT154" s="232" t="s">
        <v>80</v>
      </c>
      <c r="AU154" s="232" t="s">
        <v>89</v>
      </c>
      <c r="AY154" s="231" t="s">
        <v>159</v>
      </c>
      <c r="BK154" s="233">
        <f>SUM(BK155:BK160)</f>
        <v>0</v>
      </c>
    </row>
    <row r="155" s="2" customFormat="1" ht="21.75" customHeight="1">
      <c r="A155" s="38"/>
      <c r="B155" s="39"/>
      <c r="C155" s="236" t="s">
        <v>8</v>
      </c>
      <c r="D155" s="236" t="s">
        <v>161</v>
      </c>
      <c r="E155" s="237" t="s">
        <v>661</v>
      </c>
      <c r="F155" s="238" t="s">
        <v>662</v>
      </c>
      <c r="G155" s="239" t="s">
        <v>206</v>
      </c>
      <c r="H155" s="240">
        <v>2.6320000000000001</v>
      </c>
      <c r="I155" s="241"/>
      <c r="J155" s="242">
        <f>ROUND(I155*H155,2)</f>
        <v>0</v>
      </c>
      <c r="K155" s="243"/>
      <c r="L155" s="44"/>
      <c r="M155" s="244" t="s">
        <v>1</v>
      </c>
      <c r="N155" s="245" t="s">
        <v>46</v>
      </c>
      <c r="O155" s="91"/>
      <c r="P155" s="246">
        <f>O155*H155</f>
        <v>0</v>
      </c>
      <c r="Q155" s="246">
        <v>1.8907700000000001</v>
      </c>
      <c r="R155" s="246">
        <f>Q155*H155</f>
        <v>4.9765066400000002</v>
      </c>
      <c r="S155" s="246">
        <v>0</v>
      </c>
      <c r="T155" s="247">
        <f>S155*H155</f>
        <v>0</v>
      </c>
      <c r="U155" s="38"/>
      <c r="V155" s="38"/>
      <c r="W155" s="38"/>
      <c r="X155" s="38"/>
      <c r="Y155" s="38"/>
      <c r="Z155" s="38"/>
      <c r="AA155" s="38"/>
      <c r="AB155" s="38"/>
      <c r="AC155" s="38"/>
      <c r="AD155" s="38"/>
      <c r="AE155" s="38"/>
      <c r="AR155" s="248" t="s">
        <v>165</v>
      </c>
      <c r="AT155" s="248" t="s">
        <v>161</v>
      </c>
      <c r="AU155" s="248" t="s">
        <v>21</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899</v>
      </c>
    </row>
    <row r="156" s="13" customFormat="1">
      <c r="A156" s="13"/>
      <c r="B156" s="254"/>
      <c r="C156" s="255"/>
      <c r="D156" s="250" t="s">
        <v>174</v>
      </c>
      <c r="E156" s="256" t="s">
        <v>1</v>
      </c>
      <c r="F156" s="257" t="s">
        <v>900</v>
      </c>
      <c r="G156" s="255"/>
      <c r="H156" s="258">
        <v>0.79200000000000004</v>
      </c>
      <c r="I156" s="259"/>
      <c r="J156" s="255"/>
      <c r="K156" s="255"/>
      <c r="L156" s="260"/>
      <c r="M156" s="261"/>
      <c r="N156" s="262"/>
      <c r="O156" s="262"/>
      <c r="P156" s="262"/>
      <c r="Q156" s="262"/>
      <c r="R156" s="262"/>
      <c r="S156" s="262"/>
      <c r="T156" s="263"/>
      <c r="U156" s="13"/>
      <c r="V156" s="13"/>
      <c r="W156" s="13"/>
      <c r="X156" s="13"/>
      <c r="Y156" s="13"/>
      <c r="Z156" s="13"/>
      <c r="AA156" s="13"/>
      <c r="AB156" s="13"/>
      <c r="AC156" s="13"/>
      <c r="AD156" s="13"/>
      <c r="AE156" s="13"/>
      <c r="AT156" s="264" t="s">
        <v>174</v>
      </c>
      <c r="AU156" s="264" t="s">
        <v>21</v>
      </c>
      <c r="AV156" s="13" t="s">
        <v>21</v>
      </c>
      <c r="AW156" s="13" t="s">
        <v>38</v>
      </c>
      <c r="AX156" s="13" t="s">
        <v>81</v>
      </c>
      <c r="AY156" s="264" t="s">
        <v>159</v>
      </c>
    </row>
    <row r="157" s="13" customFormat="1">
      <c r="A157" s="13"/>
      <c r="B157" s="254"/>
      <c r="C157" s="255"/>
      <c r="D157" s="250" t="s">
        <v>174</v>
      </c>
      <c r="E157" s="256" t="s">
        <v>1</v>
      </c>
      <c r="F157" s="257" t="s">
        <v>901</v>
      </c>
      <c r="G157" s="255"/>
      <c r="H157" s="258">
        <v>1.8400000000000001</v>
      </c>
      <c r="I157" s="259"/>
      <c r="J157" s="255"/>
      <c r="K157" s="255"/>
      <c r="L157" s="260"/>
      <c r="M157" s="261"/>
      <c r="N157" s="262"/>
      <c r="O157" s="262"/>
      <c r="P157" s="262"/>
      <c r="Q157" s="262"/>
      <c r="R157" s="262"/>
      <c r="S157" s="262"/>
      <c r="T157" s="263"/>
      <c r="U157" s="13"/>
      <c r="V157" s="13"/>
      <c r="W157" s="13"/>
      <c r="X157" s="13"/>
      <c r="Y157" s="13"/>
      <c r="Z157" s="13"/>
      <c r="AA157" s="13"/>
      <c r="AB157" s="13"/>
      <c r="AC157" s="13"/>
      <c r="AD157" s="13"/>
      <c r="AE157" s="13"/>
      <c r="AT157" s="264" t="s">
        <v>174</v>
      </c>
      <c r="AU157" s="264" t="s">
        <v>21</v>
      </c>
      <c r="AV157" s="13" t="s">
        <v>21</v>
      </c>
      <c r="AW157" s="13" t="s">
        <v>38</v>
      </c>
      <c r="AX157" s="13" t="s">
        <v>81</v>
      </c>
      <c r="AY157" s="264" t="s">
        <v>159</v>
      </c>
    </row>
    <row r="158" s="2" customFormat="1" ht="16.5" customHeight="1">
      <c r="A158" s="38"/>
      <c r="B158" s="39"/>
      <c r="C158" s="236" t="s">
        <v>250</v>
      </c>
      <c r="D158" s="236" t="s">
        <v>161</v>
      </c>
      <c r="E158" s="237" t="s">
        <v>737</v>
      </c>
      <c r="F158" s="238" t="s">
        <v>738</v>
      </c>
      <c r="G158" s="239" t="s">
        <v>179</v>
      </c>
      <c r="H158" s="240">
        <v>4</v>
      </c>
      <c r="I158" s="241"/>
      <c r="J158" s="242">
        <f>ROUND(I158*H158,2)</f>
        <v>0</v>
      </c>
      <c r="K158" s="243"/>
      <c r="L158" s="44"/>
      <c r="M158" s="244" t="s">
        <v>1</v>
      </c>
      <c r="N158" s="245" t="s">
        <v>46</v>
      </c>
      <c r="O158" s="91"/>
      <c r="P158" s="246">
        <f>O158*H158</f>
        <v>0</v>
      </c>
      <c r="Q158" s="246">
        <v>0.0066</v>
      </c>
      <c r="R158" s="246">
        <f>Q158*H158</f>
        <v>0.0264</v>
      </c>
      <c r="S158" s="246">
        <v>0</v>
      </c>
      <c r="T158" s="247">
        <f>S158*H158</f>
        <v>0</v>
      </c>
      <c r="U158" s="38"/>
      <c r="V158" s="38"/>
      <c r="W158" s="38"/>
      <c r="X158" s="38"/>
      <c r="Y158" s="38"/>
      <c r="Z158" s="38"/>
      <c r="AA158" s="38"/>
      <c r="AB158" s="38"/>
      <c r="AC158" s="38"/>
      <c r="AD158" s="38"/>
      <c r="AE158" s="38"/>
      <c r="AR158" s="248" t="s">
        <v>165</v>
      </c>
      <c r="AT158" s="248" t="s">
        <v>161</v>
      </c>
      <c r="AU158" s="248" t="s">
        <v>21</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902</v>
      </c>
    </row>
    <row r="159" s="2" customFormat="1" ht="21.75" customHeight="1">
      <c r="A159" s="38"/>
      <c r="B159" s="39"/>
      <c r="C159" s="276" t="s">
        <v>254</v>
      </c>
      <c r="D159" s="276" t="s">
        <v>289</v>
      </c>
      <c r="E159" s="277" t="s">
        <v>740</v>
      </c>
      <c r="F159" s="278" t="s">
        <v>741</v>
      </c>
      <c r="G159" s="279" t="s">
        <v>179</v>
      </c>
      <c r="H159" s="280">
        <v>2</v>
      </c>
      <c r="I159" s="281"/>
      <c r="J159" s="282">
        <f>ROUND(I159*H159,2)</f>
        <v>0</v>
      </c>
      <c r="K159" s="283"/>
      <c r="L159" s="284"/>
      <c r="M159" s="285" t="s">
        <v>1</v>
      </c>
      <c r="N159" s="286" t="s">
        <v>46</v>
      </c>
      <c r="O159" s="91"/>
      <c r="P159" s="246">
        <f>O159*H159</f>
        <v>0</v>
      </c>
      <c r="Q159" s="246">
        <v>0.050999999999999997</v>
      </c>
      <c r="R159" s="246">
        <f>Q159*H159</f>
        <v>0.10199999999999999</v>
      </c>
      <c r="S159" s="246">
        <v>0</v>
      </c>
      <c r="T159" s="247">
        <f>S159*H159</f>
        <v>0</v>
      </c>
      <c r="U159" s="38"/>
      <c r="V159" s="38"/>
      <c r="W159" s="38"/>
      <c r="X159" s="38"/>
      <c r="Y159" s="38"/>
      <c r="Z159" s="38"/>
      <c r="AA159" s="38"/>
      <c r="AB159" s="38"/>
      <c r="AC159" s="38"/>
      <c r="AD159" s="38"/>
      <c r="AE159" s="38"/>
      <c r="AR159" s="248" t="s">
        <v>203</v>
      </c>
      <c r="AT159" s="248" t="s">
        <v>289</v>
      </c>
      <c r="AU159" s="248" t="s">
        <v>21</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903</v>
      </c>
    </row>
    <row r="160" s="2" customFormat="1" ht="21.75" customHeight="1">
      <c r="A160" s="38"/>
      <c r="B160" s="39"/>
      <c r="C160" s="276" t="s">
        <v>259</v>
      </c>
      <c r="D160" s="276" t="s">
        <v>289</v>
      </c>
      <c r="E160" s="277" t="s">
        <v>904</v>
      </c>
      <c r="F160" s="278" t="s">
        <v>905</v>
      </c>
      <c r="G160" s="279" t="s">
        <v>179</v>
      </c>
      <c r="H160" s="280">
        <v>2</v>
      </c>
      <c r="I160" s="281"/>
      <c r="J160" s="282">
        <f>ROUND(I160*H160,2)</f>
        <v>0</v>
      </c>
      <c r="K160" s="283"/>
      <c r="L160" s="284"/>
      <c r="M160" s="285" t="s">
        <v>1</v>
      </c>
      <c r="N160" s="286" t="s">
        <v>46</v>
      </c>
      <c r="O160" s="91"/>
      <c r="P160" s="246">
        <f>O160*H160</f>
        <v>0</v>
      </c>
      <c r="Q160" s="246">
        <v>0.068000000000000005</v>
      </c>
      <c r="R160" s="246">
        <f>Q160*H160</f>
        <v>0.13600000000000001</v>
      </c>
      <c r="S160" s="246">
        <v>0</v>
      </c>
      <c r="T160" s="247">
        <f>S160*H160</f>
        <v>0</v>
      </c>
      <c r="U160" s="38"/>
      <c r="V160" s="38"/>
      <c r="W160" s="38"/>
      <c r="X160" s="38"/>
      <c r="Y160" s="38"/>
      <c r="Z160" s="38"/>
      <c r="AA160" s="38"/>
      <c r="AB160" s="38"/>
      <c r="AC160" s="38"/>
      <c r="AD160" s="38"/>
      <c r="AE160" s="38"/>
      <c r="AR160" s="248" t="s">
        <v>203</v>
      </c>
      <c r="AT160" s="248" t="s">
        <v>289</v>
      </c>
      <c r="AU160" s="248" t="s">
        <v>21</v>
      </c>
      <c r="AY160" s="16" t="s">
        <v>159</v>
      </c>
      <c r="BE160" s="249">
        <f>IF(N160="základní",J160,0)</f>
        <v>0</v>
      </c>
      <c r="BF160" s="249">
        <f>IF(N160="snížená",J160,0)</f>
        <v>0</v>
      </c>
      <c r="BG160" s="249">
        <f>IF(N160="zákl. přenesená",J160,0)</f>
        <v>0</v>
      </c>
      <c r="BH160" s="249">
        <f>IF(N160="sníž. přenesená",J160,0)</f>
        <v>0</v>
      </c>
      <c r="BI160" s="249">
        <f>IF(N160="nulová",J160,0)</f>
        <v>0</v>
      </c>
      <c r="BJ160" s="16" t="s">
        <v>89</v>
      </c>
      <c r="BK160" s="249">
        <f>ROUND(I160*H160,2)</f>
        <v>0</v>
      </c>
      <c r="BL160" s="16" t="s">
        <v>165</v>
      </c>
      <c r="BM160" s="248" t="s">
        <v>906</v>
      </c>
    </row>
    <row r="161" s="12" customFormat="1" ht="22.8" customHeight="1">
      <c r="A161" s="12"/>
      <c r="B161" s="220"/>
      <c r="C161" s="221"/>
      <c r="D161" s="222" t="s">
        <v>80</v>
      </c>
      <c r="E161" s="234" t="s">
        <v>203</v>
      </c>
      <c r="F161" s="234" t="s">
        <v>665</v>
      </c>
      <c r="G161" s="221"/>
      <c r="H161" s="221"/>
      <c r="I161" s="224"/>
      <c r="J161" s="235">
        <f>BK161</f>
        <v>0</v>
      </c>
      <c r="K161" s="221"/>
      <c r="L161" s="226"/>
      <c r="M161" s="227"/>
      <c r="N161" s="228"/>
      <c r="O161" s="228"/>
      <c r="P161" s="229">
        <f>SUM(P162:P194)</f>
        <v>0</v>
      </c>
      <c r="Q161" s="228"/>
      <c r="R161" s="229">
        <f>SUM(R162:R194)</f>
        <v>15.809670000000002</v>
      </c>
      <c r="S161" s="228"/>
      <c r="T161" s="230">
        <f>SUM(T162:T194)</f>
        <v>0</v>
      </c>
      <c r="U161" s="12"/>
      <c r="V161" s="12"/>
      <c r="W161" s="12"/>
      <c r="X161" s="12"/>
      <c r="Y161" s="12"/>
      <c r="Z161" s="12"/>
      <c r="AA161" s="12"/>
      <c r="AB161" s="12"/>
      <c r="AC161" s="12"/>
      <c r="AD161" s="12"/>
      <c r="AE161" s="12"/>
      <c r="AR161" s="231" t="s">
        <v>89</v>
      </c>
      <c r="AT161" s="232" t="s">
        <v>80</v>
      </c>
      <c r="AU161" s="232" t="s">
        <v>89</v>
      </c>
      <c r="AY161" s="231" t="s">
        <v>159</v>
      </c>
      <c r="BK161" s="233">
        <f>SUM(BK162:BK194)</f>
        <v>0</v>
      </c>
    </row>
    <row r="162" s="2" customFormat="1" ht="21.75" customHeight="1">
      <c r="A162" s="38"/>
      <c r="B162" s="39"/>
      <c r="C162" s="236" t="s">
        <v>263</v>
      </c>
      <c r="D162" s="236" t="s">
        <v>161</v>
      </c>
      <c r="E162" s="237" t="s">
        <v>755</v>
      </c>
      <c r="F162" s="238" t="s">
        <v>907</v>
      </c>
      <c r="G162" s="239" t="s">
        <v>230</v>
      </c>
      <c r="H162" s="240">
        <v>13.199999999999999</v>
      </c>
      <c r="I162" s="241"/>
      <c r="J162" s="242">
        <f>ROUND(I162*H162,2)</f>
        <v>0</v>
      </c>
      <c r="K162" s="243"/>
      <c r="L162" s="44"/>
      <c r="M162" s="244" t="s">
        <v>1</v>
      </c>
      <c r="N162" s="245" t="s">
        <v>46</v>
      </c>
      <c r="O162" s="91"/>
      <c r="P162" s="246">
        <f>O162*H162</f>
        <v>0</v>
      </c>
      <c r="Q162" s="246">
        <v>1.0000000000000001E-05</v>
      </c>
      <c r="R162" s="246">
        <f>Q162*H162</f>
        <v>0.00013200000000000001</v>
      </c>
      <c r="S162" s="246">
        <v>0</v>
      </c>
      <c r="T162" s="247">
        <f>S162*H162</f>
        <v>0</v>
      </c>
      <c r="U162" s="38"/>
      <c r="V162" s="38"/>
      <c r="W162" s="38"/>
      <c r="X162" s="38"/>
      <c r="Y162" s="38"/>
      <c r="Z162" s="38"/>
      <c r="AA162" s="38"/>
      <c r="AB162" s="38"/>
      <c r="AC162" s="38"/>
      <c r="AD162" s="38"/>
      <c r="AE162" s="38"/>
      <c r="AR162" s="248" t="s">
        <v>165</v>
      </c>
      <c r="AT162" s="248" t="s">
        <v>161</v>
      </c>
      <c r="AU162" s="248" t="s">
        <v>21</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908</v>
      </c>
    </row>
    <row r="163" s="2" customFormat="1" ht="21.75" customHeight="1">
      <c r="A163" s="38"/>
      <c r="B163" s="39"/>
      <c r="C163" s="276" t="s">
        <v>267</v>
      </c>
      <c r="D163" s="276" t="s">
        <v>289</v>
      </c>
      <c r="E163" s="277" t="s">
        <v>758</v>
      </c>
      <c r="F163" s="278" t="s">
        <v>759</v>
      </c>
      <c r="G163" s="279" t="s">
        <v>179</v>
      </c>
      <c r="H163" s="280">
        <v>5.5</v>
      </c>
      <c r="I163" s="281"/>
      <c r="J163" s="282">
        <f>ROUND(I163*H163,2)</f>
        <v>0</v>
      </c>
      <c r="K163" s="283"/>
      <c r="L163" s="284"/>
      <c r="M163" s="285" t="s">
        <v>1</v>
      </c>
      <c r="N163" s="286" t="s">
        <v>46</v>
      </c>
      <c r="O163" s="91"/>
      <c r="P163" s="246">
        <f>O163*H163</f>
        <v>0</v>
      </c>
      <c r="Q163" s="246">
        <v>0.0064999999999999997</v>
      </c>
      <c r="R163" s="246">
        <f>Q163*H163</f>
        <v>0.035749999999999997</v>
      </c>
      <c r="S163" s="246">
        <v>0</v>
      </c>
      <c r="T163" s="247">
        <f>S163*H163</f>
        <v>0</v>
      </c>
      <c r="U163" s="38"/>
      <c r="V163" s="38"/>
      <c r="W163" s="38"/>
      <c r="X163" s="38"/>
      <c r="Y163" s="38"/>
      <c r="Z163" s="38"/>
      <c r="AA163" s="38"/>
      <c r="AB163" s="38"/>
      <c r="AC163" s="38"/>
      <c r="AD163" s="38"/>
      <c r="AE163" s="38"/>
      <c r="AR163" s="248" t="s">
        <v>203</v>
      </c>
      <c r="AT163" s="248" t="s">
        <v>289</v>
      </c>
      <c r="AU163" s="248" t="s">
        <v>21</v>
      </c>
      <c r="AY163" s="16" t="s">
        <v>159</v>
      </c>
      <c r="BE163" s="249">
        <f>IF(N163="základní",J163,0)</f>
        <v>0</v>
      </c>
      <c r="BF163" s="249">
        <f>IF(N163="snížená",J163,0)</f>
        <v>0</v>
      </c>
      <c r="BG163" s="249">
        <f>IF(N163="zákl. přenesená",J163,0)</f>
        <v>0</v>
      </c>
      <c r="BH163" s="249">
        <f>IF(N163="sníž. přenesená",J163,0)</f>
        <v>0</v>
      </c>
      <c r="BI163" s="249">
        <f>IF(N163="nulová",J163,0)</f>
        <v>0</v>
      </c>
      <c r="BJ163" s="16" t="s">
        <v>89</v>
      </c>
      <c r="BK163" s="249">
        <f>ROUND(I163*H163,2)</f>
        <v>0</v>
      </c>
      <c r="BL163" s="16" t="s">
        <v>165</v>
      </c>
      <c r="BM163" s="248" t="s">
        <v>909</v>
      </c>
    </row>
    <row r="164" s="13" customFormat="1">
      <c r="A164" s="13"/>
      <c r="B164" s="254"/>
      <c r="C164" s="255"/>
      <c r="D164" s="250" t="s">
        <v>174</v>
      </c>
      <c r="E164" s="255"/>
      <c r="F164" s="257" t="s">
        <v>910</v>
      </c>
      <c r="G164" s="255"/>
      <c r="H164" s="258">
        <v>5.5</v>
      </c>
      <c r="I164" s="259"/>
      <c r="J164" s="255"/>
      <c r="K164" s="255"/>
      <c r="L164" s="260"/>
      <c r="M164" s="261"/>
      <c r="N164" s="262"/>
      <c r="O164" s="262"/>
      <c r="P164" s="262"/>
      <c r="Q164" s="262"/>
      <c r="R164" s="262"/>
      <c r="S164" s="262"/>
      <c r="T164" s="263"/>
      <c r="U164" s="13"/>
      <c r="V164" s="13"/>
      <c r="W164" s="13"/>
      <c r="X164" s="13"/>
      <c r="Y164" s="13"/>
      <c r="Z164" s="13"/>
      <c r="AA164" s="13"/>
      <c r="AB164" s="13"/>
      <c r="AC164" s="13"/>
      <c r="AD164" s="13"/>
      <c r="AE164" s="13"/>
      <c r="AT164" s="264" t="s">
        <v>174</v>
      </c>
      <c r="AU164" s="264" t="s">
        <v>21</v>
      </c>
      <c r="AV164" s="13" t="s">
        <v>21</v>
      </c>
      <c r="AW164" s="13" t="s">
        <v>4</v>
      </c>
      <c r="AX164" s="13" t="s">
        <v>89</v>
      </c>
      <c r="AY164" s="264" t="s">
        <v>159</v>
      </c>
    </row>
    <row r="165" s="2" customFormat="1" ht="21.75" customHeight="1">
      <c r="A165" s="38"/>
      <c r="B165" s="39"/>
      <c r="C165" s="236" t="s">
        <v>7</v>
      </c>
      <c r="D165" s="236" t="s">
        <v>161</v>
      </c>
      <c r="E165" s="237" t="s">
        <v>762</v>
      </c>
      <c r="F165" s="238" t="s">
        <v>763</v>
      </c>
      <c r="G165" s="239" t="s">
        <v>230</v>
      </c>
      <c r="H165" s="240">
        <v>23</v>
      </c>
      <c r="I165" s="241"/>
      <c r="J165" s="242">
        <f>ROUND(I165*H165,2)</f>
        <v>0</v>
      </c>
      <c r="K165" s="243"/>
      <c r="L165" s="44"/>
      <c r="M165" s="244" t="s">
        <v>1</v>
      </c>
      <c r="N165" s="245" t="s">
        <v>46</v>
      </c>
      <c r="O165" s="91"/>
      <c r="P165" s="246">
        <f>O165*H165</f>
        <v>0</v>
      </c>
      <c r="Q165" s="246">
        <v>2.0000000000000002E-05</v>
      </c>
      <c r="R165" s="246">
        <f>Q165*H165</f>
        <v>0.00046000000000000001</v>
      </c>
      <c r="S165" s="246">
        <v>0</v>
      </c>
      <c r="T165" s="247">
        <f>S165*H165</f>
        <v>0</v>
      </c>
      <c r="U165" s="38"/>
      <c r="V165" s="38"/>
      <c r="W165" s="38"/>
      <c r="X165" s="38"/>
      <c r="Y165" s="38"/>
      <c r="Z165" s="38"/>
      <c r="AA165" s="38"/>
      <c r="AB165" s="38"/>
      <c r="AC165" s="38"/>
      <c r="AD165" s="38"/>
      <c r="AE165" s="38"/>
      <c r="AR165" s="248" t="s">
        <v>165</v>
      </c>
      <c r="AT165" s="248" t="s">
        <v>161</v>
      </c>
      <c r="AU165" s="248" t="s">
        <v>21</v>
      </c>
      <c r="AY165" s="16" t="s">
        <v>159</v>
      </c>
      <c r="BE165" s="249">
        <f>IF(N165="základní",J165,0)</f>
        <v>0</v>
      </c>
      <c r="BF165" s="249">
        <f>IF(N165="snížená",J165,0)</f>
        <v>0</v>
      </c>
      <c r="BG165" s="249">
        <f>IF(N165="zákl. přenesená",J165,0)</f>
        <v>0</v>
      </c>
      <c r="BH165" s="249">
        <f>IF(N165="sníž. přenesená",J165,0)</f>
        <v>0</v>
      </c>
      <c r="BI165" s="249">
        <f>IF(N165="nulová",J165,0)</f>
        <v>0</v>
      </c>
      <c r="BJ165" s="16" t="s">
        <v>89</v>
      </c>
      <c r="BK165" s="249">
        <f>ROUND(I165*H165,2)</f>
        <v>0</v>
      </c>
      <c r="BL165" s="16" t="s">
        <v>165</v>
      </c>
      <c r="BM165" s="248" t="s">
        <v>911</v>
      </c>
    </row>
    <row r="166" s="2" customFormat="1" ht="21.75" customHeight="1">
      <c r="A166" s="38"/>
      <c r="B166" s="39"/>
      <c r="C166" s="276" t="s">
        <v>277</v>
      </c>
      <c r="D166" s="276" t="s">
        <v>289</v>
      </c>
      <c r="E166" s="277" t="s">
        <v>765</v>
      </c>
      <c r="F166" s="278" t="s">
        <v>766</v>
      </c>
      <c r="G166" s="279" t="s">
        <v>179</v>
      </c>
      <c r="H166" s="280">
        <v>5.5</v>
      </c>
      <c r="I166" s="281"/>
      <c r="J166" s="282">
        <f>ROUND(I166*H166,2)</f>
        <v>0</v>
      </c>
      <c r="K166" s="283"/>
      <c r="L166" s="284"/>
      <c r="M166" s="285" t="s">
        <v>1</v>
      </c>
      <c r="N166" s="286" t="s">
        <v>46</v>
      </c>
      <c r="O166" s="91"/>
      <c r="P166" s="246">
        <f>O166*H166</f>
        <v>0</v>
      </c>
      <c r="Q166" s="246">
        <v>0.025600000000000001</v>
      </c>
      <c r="R166" s="246">
        <f>Q166*H166</f>
        <v>0.14080000000000001</v>
      </c>
      <c r="S166" s="246">
        <v>0</v>
      </c>
      <c r="T166" s="247">
        <f>S166*H166</f>
        <v>0</v>
      </c>
      <c r="U166" s="38"/>
      <c r="V166" s="38"/>
      <c r="W166" s="38"/>
      <c r="X166" s="38"/>
      <c r="Y166" s="38"/>
      <c r="Z166" s="38"/>
      <c r="AA166" s="38"/>
      <c r="AB166" s="38"/>
      <c r="AC166" s="38"/>
      <c r="AD166" s="38"/>
      <c r="AE166" s="38"/>
      <c r="AR166" s="248" t="s">
        <v>203</v>
      </c>
      <c r="AT166" s="248" t="s">
        <v>289</v>
      </c>
      <c r="AU166" s="248" t="s">
        <v>21</v>
      </c>
      <c r="AY166" s="16" t="s">
        <v>159</v>
      </c>
      <c r="BE166" s="249">
        <f>IF(N166="základní",J166,0)</f>
        <v>0</v>
      </c>
      <c r="BF166" s="249">
        <f>IF(N166="snížená",J166,0)</f>
        <v>0</v>
      </c>
      <c r="BG166" s="249">
        <f>IF(N166="zákl. přenesená",J166,0)</f>
        <v>0</v>
      </c>
      <c r="BH166" s="249">
        <f>IF(N166="sníž. přenesená",J166,0)</f>
        <v>0</v>
      </c>
      <c r="BI166" s="249">
        <f>IF(N166="nulová",J166,0)</f>
        <v>0</v>
      </c>
      <c r="BJ166" s="16" t="s">
        <v>89</v>
      </c>
      <c r="BK166" s="249">
        <f>ROUND(I166*H166,2)</f>
        <v>0</v>
      </c>
      <c r="BL166" s="16" t="s">
        <v>165</v>
      </c>
      <c r="BM166" s="248" t="s">
        <v>912</v>
      </c>
    </row>
    <row r="167" s="13" customFormat="1">
      <c r="A167" s="13"/>
      <c r="B167" s="254"/>
      <c r="C167" s="255"/>
      <c r="D167" s="250" t="s">
        <v>174</v>
      </c>
      <c r="E167" s="255"/>
      <c r="F167" s="257" t="s">
        <v>910</v>
      </c>
      <c r="G167" s="255"/>
      <c r="H167" s="258">
        <v>5.5</v>
      </c>
      <c r="I167" s="259"/>
      <c r="J167" s="255"/>
      <c r="K167" s="255"/>
      <c r="L167" s="260"/>
      <c r="M167" s="261"/>
      <c r="N167" s="262"/>
      <c r="O167" s="262"/>
      <c r="P167" s="262"/>
      <c r="Q167" s="262"/>
      <c r="R167" s="262"/>
      <c r="S167" s="262"/>
      <c r="T167" s="263"/>
      <c r="U167" s="13"/>
      <c r="V167" s="13"/>
      <c r="W167" s="13"/>
      <c r="X167" s="13"/>
      <c r="Y167" s="13"/>
      <c r="Z167" s="13"/>
      <c r="AA167" s="13"/>
      <c r="AB167" s="13"/>
      <c r="AC167" s="13"/>
      <c r="AD167" s="13"/>
      <c r="AE167" s="13"/>
      <c r="AT167" s="264" t="s">
        <v>174</v>
      </c>
      <c r="AU167" s="264" t="s">
        <v>21</v>
      </c>
      <c r="AV167" s="13" t="s">
        <v>21</v>
      </c>
      <c r="AW167" s="13" t="s">
        <v>4</v>
      </c>
      <c r="AX167" s="13" t="s">
        <v>89</v>
      </c>
      <c r="AY167" s="264" t="s">
        <v>159</v>
      </c>
    </row>
    <row r="168" s="2" customFormat="1" ht="21.75" customHeight="1">
      <c r="A168" s="38"/>
      <c r="B168" s="39"/>
      <c r="C168" s="236" t="s">
        <v>283</v>
      </c>
      <c r="D168" s="236" t="s">
        <v>161</v>
      </c>
      <c r="E168" s="237" t="s">
        <v>769</v>
      </c>
      <c r="F168" s="238" t="s">
        <v>770</v>
      </c>
      <c r="G168" s="239" t="s">
        <v>179</v>
      </c>
      <c r="H168" s="240">
        <v>1</v>
      </c>
      <c r="I168" s="241"/>
      <c r="J168" s="242">
        <f>ROUND(I168*H168,2)</f>
        <v>0</v>
      </c>
      <c r="K168" s="243"/>
      <c r="L168" s="44"/>
      <c r="M168" s="244" t="s">
        <v>1</v>
      </c>
      <c r="N168" s="245" t="s">
        <v>46</v>
      </c>
      <c r="O168" s="91"/>
      <c r="P168" s="246">
        <f>O168*H168</f>
        <v>0</v>
      </c>
      <c r="Q168" s="246">
        <v>8.0000000000000007E-05</v>
      </c>
      <c r="R168" s="246">
        <f>Q168*H168</f>
        <v>8.0000000000000007E-05</v>
      </c>
      <c r="S168" s="246">
        <v>0</v>
      </c>
      <c r="T168" s="247">
        <f>S168*H168</f>
        <v>0</v>
      </c>
      <c r="U168" s="38"/>
      <c r="V168" s="38"/>
      <c r="W168" s="38"/>
      <c r="X168" s="38"/>
      <c r="Y168" s="38"/>
      <c r="Z168" s="38"/>
      <c r="AA168" s="38"/>
      <c r="AB168" s="38"/>
      <c r="AC168" s="38"/>
      <c r="AD168" s="38"/>
      <c r="AE168" s="38"/>
      <c r="AR168" s="248" t="s">
        <v>165</v>
      </c>
      <c r="AT168" s="248" t="s">
        <v>161</v>
      </c>
      <c r="AU168" s="248" t="s">
        <v>21</v>
      </c>
      <c r="AY168" s="16" t="s">
        <v>159</v>
      </c>
      <c r="BE168" s="249">
        <f>IF(N168="základní",J168,0)</f>
        <v>0</v>
      </c>
      <c r="BF168" s="249">
        <f>IF(N168="snížená",J168,0)</f>
        <v>0</v>
      </c>
      <c r="BG168" s="249">
        <f>IF(N168="zákl. přenesená",J168,0)</f>
        <v>0</v>
      </c>
      <c r="BH168" s="249">
        <f>IF(N168="sníž. přenesená",J168,0)</f>
        <v>0</v>
      </c>
      <c r="BI168" s="249">
        <f>IF(N168="nulová",J168,0)</f>
        <v>0</v>
      </c>
      <c r="BJ168" s="16" t="s">
        <v>89</v>
      </c>
      <c r="BK168" s="249">
        <f>ROUND(I168*H168,2)</f>
        <v>0</v>
      </c>
      <c r="BL168" s="16" t="s">
        <v>165</v>
      </c>
      <c r="BM168" s="248" t="s">
        <v>913</v>
      </c>
    </row>
    <row r="169" s="2" customFormat="1" ht="16.5" customHeight="1">
      <c r="A169" s="38"/>
      <c r="B169" s="39"/>
      <c r="C169" s="276" t="s">
        <v>288</v>
      </c>
      <c r="D169" s="276" t="s">
        <v>289</v>
      </c>
      <c r="E169" s="277" t="s">
        <v>772</v>
      </c>
      <c r="F169" s="278" t="s">
        <v>773</v>
      </c>
      <c r="G169" s="279" t="s">
        <v>179</v>
      </c>
      <c r="H169" s="280">
        <v>1</v>
      </c>
      <c r="I169" s="281"/>
      <c r="J169" s="282">
        <f>ROUND(I169*H169,2)</f>
        <v>0</v>
      </c>
      <c r="K169" s="283"/>
      <c r="L169" s="284"/>
      <c r="M169" s="285" t="s">
        <v>1</v>
      </c>
      <c r="N169" s="286" t="s">
        <v>46</v>
      </c>
      <c r="O169" s="91"/>
      <c r="P169" s="246">
        <f>O169*H169</f>
        <v>0</v>
      </c>
      <c r="Q169" s="246">
        <v>0.00062</v>
      </c>
      <c r="R169" s="246">
        <f>Q169*H169</f>
        <v>0.00062</v>
      </c>
      <c r="S169" s="246">
        <v>0</v>
      </c>
      <c r="T169" s="247">
        <f>S169*H169</f>
        <v>0</v>
      </c>
      <c r="U169" s="38"/>
      <c r="V169" s="38"/>
      <c r="W169" s="38"/>
      <c r="X169" s="38"/>
      <c r="Y169" s="38"/>
      <c r="Z169" s="38"/>
      <c r="AA169" s="38"/>
      <c r="AB169" s="38"/>
      <c r="AC169" s="38"/>
      <c r="AD169" s="38"/>
      <c r="AE169" s="38"/>
      <c r="AR169" s="248" t="s">
        <v>203</v>
      </c>
      <c r="AT169" s="248" t="s">
        <v>289</v>
      </c>
      <c r="AU169" s="248" t="s">
        <v>21</v>
      </c>
      <c r="AY169" s="16" t="s">
        <v>159</v>
      </c>
      <c r="BE169" s="249">
        <f>IF(N169="základní",J169,0)</f>
        <v>0</v>
      </c>
      <c r="BF169" s="249">
        <f>IF(N169="snížená",J169,0)</f>
        <v>0</v>
      </c>
      <c r="BG169" s="249">
        <f>IF(N169="zákl. přenesená",J169,0)</f>
        <v>0</v>
      </c>
      <c r="BH169" s="249">
        <f>IF(N169="sníž. přenesená",J169,0)</f>
        <v>0</v>
      </c>
      <c r="BI169" s="249">
        <f>IF(N169="nulová",J169,0)</f>
        <v>0</v>
      </c>
      <c r="BJ169" s="16" t="s">
        <v>89</v>
      </c>
      <c r="BK169" s="249">
        <f>ROUND(I169*H169,2)</f>
        <v>0</v>
      </c>
      <c r="BL169" s="16" t="s">
        <v>165</v>
      </c>
      <c r="BM169" s="248" t="s">
        <v>914</v>
      </c>
    </row>
    <row r="170" s="2" customFormat="1" ht="21.75" customHeight="1">
      <c r="A170" s="38"/>
      <c r="B170" s="39"/>
      <c r="C170" s="236" t="s">
        <v>295</v>
      </c>
      <c r="D170" s="236" t="s">
        <v>161</v>
      </c>
      <c r="E170" s="237" t="s">
        <v>775</v>
      </c>
      <c r="F170" s="238" t="s">
        <v>776</v>
      </c>
      <c r="G170" s="239" t="s">
        <v>179</v>
      </c>
      <c r="H170" s="240">
        <v>1</v>
      </c>
      <c r="I170" s="241"/>
      <c r="J170" s="242">
        <f>ROUND(I170*H170,2)</f>
        <v>0</v>
      </c>
      <c r="K170" s="243"/>
      <c r="L170" s="44"/>
      <c r="M170" s="244" t="s">
        <v>1</v>
      </c>
      <c r="N170" s="245" t="s">
        <v>46</v>
      </c>
      <c r="O170" s="91"/>
      <c r="P170" s="246">
        <f>O170*H170</f>
        <v>0</v>
      </c>
      <c r="Q170" s="246">
        <v>0.00010000000000000001</v>
      </c>
      <c r="R170" s="246">
        <f>Q170*H170</f>
        <v>0.00010000000000000001</v>
      </c>
      <c r="S170" s="246">
        <v>0</v>
      </c>
      <c r="T170" s="247">
        <f>S170*H170</f>
        <v>0</v>
      </c>
      <c r="U170" s="38"/>
      <c r="V170" s="38"/>
      <c r="W170" s="38"/>
      <c r="X170" s="38"/>
      <c r="Y170" s="38"/>
      <c r="Z170" s="38"/>
      <c r="AA170" s="38"/>
      <c r="AB170" s="38"/>
      <c r="AC170" s="38"/>
      <c r="AD170" s="38"/>
      <c r="AE170" s="38"/>
      <c r="AR170" s="248" t="s">
        <v>165</v>
      </c>
      <c r="AT170" s="248" t="s">
        <v>161</v>
      </c>
      <c r="AU170" s="248" t="s">
        <v>21</v>
      </c>
      <c r="AY170" s="16" t="s">
        <v>159</v>
      </c>
      <c r="BE170" s="249">
        <f>IF(N170="základní",J170,0)</f>
        <v>0</v>
      </c>
      <c r="BF170" s="249">
        <f>IF(N170="snížená",J170,0)</f>
        <v>0</v>
      </c>
      <c r="BG170" s="249">
        <f>IF(N170="zákl. přenesená",J170,0)</f>
        <v>0</v>
      </c>
      <c r="BH170" s="249">
        <f>IF(N170="sníž. přenesená",J170,0)</f>
        <v>0</v>
      </c>
      <c r="BI170" s="249">
        <f>IF(N170="nulová",J170,0)</f>
        <v>0</v>
      </c>
      <c r="BJ170" s="16" t="s">
        <v>89</v>
      </c>
      <c r="BK170" s="249">
        <f>ROUND(I170*H170,2)</f>
        <v>0</v>
      </c>
      <c r="BL170" s="16" t="s">
        <v>165</v>
      </c>
      <c r="BM170" s="248" t="s">
        <v>915</v>
      </c>
    </row>
    <row r="171" s="2" customFormat="1" ht="21.75" customHeight="1">
      <c r="A171" s="38"/>
      <c r="B171" s="39"/>
      <c r="C171" s="276" t="s">
        <v>299</v>
      </c>
      <c r="D171" s="276" t="s">
        <v>289</v>
      </c>
      <c r="E171" s="277" t="s">
        <v>778</v>
      </c>
      <c r="F171" s="278" t="s">
        <v>779</v>
      </c>
      <c r="G171" s="279" t="s">
        <v>179</v>
      </c>
      <c r="H171" s="280">
        <v>1</v>
      </c>
      <c r="I171" s="281"/>
      <c r="J171" s="282">
        <f>ROUND(I171*H171,2)</f>
        <v>0</v>
      </c>
      <c r="K171" s="283"/>
      <c r="L171" s="284"/>
      <c r="M171" s="285" t="s">
        <v>1</v>
      </c>
      <c r="N171" s="286" t="s">
        <v>46</v>
      </c>
      <c r="O171" s="91"/>
      <c r="P171" s="246">
        <f>O171*H171</f>
        <v>0</v>
      </c>
      <c r="Q171" s="246">
        <v>0.0037000000000000002</v>
      </c>
      <c r="R171" s="246">
        <f>Q171*H171</f>
        <v>0.0037000000000000002</v>
      </c>
      <c r="S171" s="246">
        <v>0</v>
      </c>
      <c r="T171" s="247">
        <f>S171*H171</f>
        <v>0</v>
      </c>
      <c r="U171" s="38"/>
      <c r="V171" s="38"/>
      <c r="W171" s="38"/>
      <c r="X171" s="38"/>
      <c r="Y171" s="38"/>
      <c r="Z171" s="38"/>
      <c r="AA171" s="38"/>
      <c r="AB171" s="38"/>
      <c r="AC171" s="38"/>
      <c r="AD171" s="38"/>
      <c r="AE171" s="38"/>
      <c r="AR171" s="248" t="s">
        <v>203</v>
      </c>
      <c r="AT171" s="248" t="s">
        <v>289</v>
      </c>
      <c r="AU171" s="248" t="s">
        <v>21</v>
      </c>
      <c r="AY171" s="16" t="s">
        <v>159</v>
      </c>
      <c r="BE171" s="249">
        <f>IF(N171="základní",J171,0)</f>
        <v>0</v>
      </c>
      <c r="BF171" s="249">
        <f>IF(N171="snížená",J171,0)</f>
        <v>0</v>
      </c>
      <c r="BG171" s="249">
        <f>IF(N171="zákl. přenesená",J171,0)</f>
        <v>0</v>
      </c>
      <c r="BH171" s="249">
        <f>IF(N171="sníž. přenesená",J171,0)</f>
        <v>0</v>
      </c>
      <c r="BI171" s="249">
        <f>IF(N171="nulová",J171,0)</f>
        <v>0</v>
      </c>
      <c r="BJ171" s="16" t="s">
        <v>89</v>
      </c>
      <c r="BK171" s="249">
        <f>ROUND(I171*H171,2)</f>
        <v>0</v>
      </c>
      <c r="BL171" s="16" t="s">
        <v>165</v>
      </c>
      <c r="BM171" s="248" t="s">
        <v>916</v>
      </c>
    </row>
    <row r="172" s="2" customFormat="1" ht="16.5" customHeight="1">
      <c r="A172" s="38"/>
      <c r="B172" s="39"/>
      <c r="C172" s="236" t="s">
        <v>303</v>
      </c>
      <c r="D172" s="236" t="s">
        <v>161</v>
      </c>
      <c r="E172" s="237" t="s">
        <v>781</v>
      </c>
      <c r="F172" s="238" t="s">
        <v>782</v>
      </c>
      <c r="G172" s="239" t="s">
        <v>230</v>
      </c>
      <c r="H172" s="240">
        <v>36</v>
      </c>
      <c r="I172" s="241"/>
      <c r="J172" s="242">
        <f>ROUND(I172*H172,2)</f>
        <v>0</v>
      </c>
      <c r="K172" s="243"/>
      <c r="L172" s="44"/>
      <c r="M172" s="244" t="s">
        <v>1</v>
      </c>
      <c r="N172" s="245" t="s">
        <v>46</v>
      </c>
      <c r="O172" s="91"/>
      <c r="P172" s="246">
        <f>O172*H172</f>
        <v>0</v>
      </c>
      <c r="Q172" s="246">
        <v>0</v>
      </c>
      <c r="R172" s="246">
        <f>Q172*H172</f>
        <v>0</v>
      </c>
      <c r="S172" s="246">
        <v>0</v>
      </c>
      <c r="T172" s="247">
        <f>S172*H172</f>
        <v>0</v>
      </c>
      <c r="U172" s="38"/>
      <c r="V172" s="38"/>
      <c r="W172" s="38"/>
      <c r="X172" s="38"/>
      <c r="Y172" s="38"/>
      <c r="Z172" s="38"/>
      <c r="AA172" s="38"/>
      <c r="AB172" s="38"/>
      <c r="AC172" s="38"/>
      <c r="AD172" s="38"/>
      <c r="AE172" s="38"/>
      <c r="AR172" s="248" t="s">
        <v>165</v>
      </c>
      <c r="AT172" s="248" t="s">
        <v>161</v>
      </c>
      <c r="AU172" s="248" t="s">
        <v>21</v>
      </c>
      <c r="AY172" s="16" t="s">
        <v>159</v>
      </c>
      <c r="BE172" s="249">
        <f>IF(N172="základní",J172,0)</f>
        <v>0</v>
      </c>
      <c r="BF172" s="249">
        <f>IF(N172="snížená",J172,0)</f>
        <v>0</v>
      </c>
      <c r="BG172" s="249">
        <f>IF(N172="zákl. přenesená",J172,0)</f>
        <v>0</v>
      </c>
      <c r="BH172" s="249">
        <f>IF(N172="sníž. přenesená",J172,0)</f>
        <v>0</v>
      </c>
      <c r="BI172" s="249">
        <f>IF(N172="nulová",J172,0)</f>
        <v>0</v>
      </c>
      <c r="BJ172" s="16" t="s">
        <v>89</v>
      </c>
      <c r="BK172" s="249">
        <f>ROUND(I172*H172,2)</f>
        <v>0</v>
      </c>
      <c r="BL172" s="16" t="s">
        <v>165</v>
      </c>
      <c r="BM172" s="248" t="s">
        <v>917</v>
      </c>
    </row>
    <row r="173" s="13" customFormat="1">
      <c r="A173" s="13"/>
      <c r="B173" s="254"/>
      <c r="C173" s="255"/>
      <c r="D173" s="250" t="s">
        <v>174</v>
      </c>
      <c r="E173" s="256" t="s">
        <v>1</v>
      </c>
      <c r="F173" s="257" t="s">
        <v>918</v>
      </c>
      <c r="G173" s="255"/>
      <c r="H173" s="258">
        <v>36</v>
      </c>
      <c r="I173" s="259"/>
      <c r="J173" s="255"/>
      <c r="K173" s="255"/>
      <c r="L173" s="260"/>
      <c r="M173" s="261"/>
      <c r="N173" s="262"/>
      <c r="O173" s="262"/>
      <c r="P173" s="262"/>
      <c r="Q173" s="262"/>
      <c r="R173" s="262"/>
      <c r="S173" s="262"/>
      <c r="T173" s="263"/>
      <c r="U173" s="13"/>
      <c r="V173" s="13"/>
      <c r="W173" s="13"/>
      <c r="X173" s="13"/>
      <c r="Y173" s="13"/>
      <c r="Z173" s="13"/>
      <c r="AA173" s="13"/>
      <c r="AB173" s="13"/>
      <c r="AC173" s="13"/>
      <c r="AD173" s="13"/>
      <c r="AE173" s="13"/>
      <c r="AT173" s="264" t="s">
        <v>174</v>
      </c>
      <c r="AU173" s="264" t="s">
        <v>21</v>
      </c>
      <c r="AV173" s="13" t="s">
        <v>21</v>
      </c>
      <c r="AW173" s="13" t="s">
        <v>38</v>
      </c>
      <c r="AX173" s="13" t="s">
        <v>81</v>
      </c>
      <c r="AY173" s="264" t="s">
        <v>159</v>
      </c>
    </row>
    <row r="174" s="14" customFormat="1">
      <c r="A174" s="14"/>
      <c r="B174" s="265"/>
      <c r="C174" s="266"/>
      <c r="D174" s="250" t="s">
        <v>174</v>
      </c>
      <c r="E174" s="267" t="s">
        <v>1</v>
      </c>
      <c r="F174" s="268" t="s">
        <v>197</v>
      </c>
      <c r="G174" s="266"/>
      <c r="H174" s="269">
        <v>36</v>
      </c>
      <c r="I174" s="270"/>
      <c r="J174" s="266"/>
      <c r="K174" s="266"/>
      <c r="L174" s="271"/>
      <c r="M174" s="272"/>
      <c r="N174" s="273"/>
      <c r="O174" s="273"/>
      <c r="P174" s="273"/>
      <c r="Q174" s="273"/>
      <c r="R174" s="273"/>
      <c r="S174" s="273"/>
      <c r="T174" s="274"/>
      <c r="U174" s="14"/>
      <c r="V174" s="14"/>
      <c r="W174" s="14"/>
      <c r="X174" s="14"/>
      <c r="Y174" s="14"/>
      <c r="Z174" s="14"/>
      <c r="AA174" s="14"/>
      <c r="AB174" s="14"/>
      <c r="AC174" s="14"/>
      <c r="AD174" s="14"/>
      <c r="AE174" s="14"/>
      <c r="AT174" s="275" t="s">
        <v>174</v>
      </c>
      <c r="AU174" s="275" t="s">
        <v>21</v>
      </c>
      <c r="AV174" s="14" t="s">
        <v>165</v>
      </c>
      <c r="AW174" s="14" t="s">
        <v>38</v>
      </c>
      <c r="AX174" s="14" t="s">
        <v>89</v>
      </c>
      <c r="AY174" s="275" t="s">
        <v>159</v>
      </c>
    </row>
    <row r="175" s="2" customFormat="1" ht="16.5" customHeight="1">
      <c r="A175" s="38"/>
      <c r="B175" s="39"/>
      <c r="C175" s="236" t="s">
        <v>307</v>
      </c>
      <c r="D175" s="236" t="s">
        <v>161</v>
      </c>
      <c r="E175" s="237" t="s">
        <v>785</v>
      </c>
      <c r="F175" s="238" t="s">
        <v>786</v>
      </c>
      <c r="G175" s="239" t="s">
        <v>179</v>
      </c>
      <c r="H175" s="240">
        <v>1</v>
      </c>
      <c r="I175" s="241"/>
      <c r="J175" s="242">
        <f>ROUND(I175*H175,2)</f>
        <v>0</v>
      </c>
      <c r="K175" s="243"/>
      <c r="L175" s="44"/>
      <c r="M175" s="244" t="s">
        <v>1</v>
      </c>
      <c r="N175" s="245" t="s">
        <v>46</v>
      </c>
      <c r="O175" s="91"/>
      <c r="P175" s="246">
        <f>O175*H175</f>
        <v>0</v>
      </c>
      <c r="Q175" s="246">
        <v>0.035729999999999998</v>
      </c>
      <c r="R175" s="246">
        <f>Q175*H175</f>
        <v>0.035729999999999998</v>
      </c>
      <c r="S175" s="246">
        <v>0</v>
      </c>
      <c r="T175" s="247">
        <f>S175*H175</f>
        <v>0</v>
      </c>
      <c r="U175" s="38"/>
      <c r="V175" s="38"/>
      <c r="W175" s="38"/>
      <c r="X175" s="38"/>
      <c r="Y175" s="38"/>
      <c r="Z175" s="38"/>
      <c r="AA175" s="38"/>
      <c r="AB175" s="38"/>
      <c r="AC175" s="38"/>
      <c r="AD175" s="38"/>
      <c r="AE175" s="38"/>
      <c r="AR175" s="248" t="s">
        <v>165</v>
      </c>
      <c r="AT175" s="248" t="s">
        <v>161</v>
      </c>
      <c r="AU175" s="248" t="s">
        <v>21</v>
      </c>
      <c r="AY175" s="16" t="s">
        <v>159</v>
      </c>
      <c r="BE175" s="249">
        <f>IF(N175="základní",J175,0)</f>
        <v>0</v>
      </c>
      <c r="BF175" s="249">
        <f>IF(N175="snížená",J175,0)</f>
        <v>0</v>
      </c>
      <c r="BG175" s="249">
        <f>IF(N175="zákl. přenesená",J175,0)</f>
        <v>0</v>
      </c>
      <c r="BH175" s="249">
        <f>IF(N175="sníž. přenesená",J175,0)</f>
        <v>0</v>
      </c>
      <c r="BI175" s="249">
        <f>IF(N175="nulová",J175,0)</f>
        <v>0</v>
      </c>
      <c r="BJ175" s="16" t="s">
        <v>89</v>
      </c>
      <c r="BK175" s="249">
        <f>ROUND(I175*H175,2)</f>
        <v>0</v>
      </c>
      <c r="BL175" s="16" t="s">
        <v>165</v>
      </c>
      <c r="BM175" s="248" t="s">
        <v>919</v>
      </c>
    </row>
    <row r="176" s="2" customFormat="1" ht="16.5" customHeight="1">
      <c r="A176" s="38"/>
      <c r="B176" s="39"/>
      <c r="C176" s="236" t="s">
        <v>311</v>
      </c>
      <c r="D176" s="236" t="s">
        <v>161</v>
      </c>
      <c r="E176" s="237" t="s">
        <v>697</v>
      </c>
      <c r="F176" s="238" t="s">
        <v>698</v>
      </c>
      <c r="G176" s="239" t="s">
        <v>230</v>
      </c>
      <c r="H176" s="240">
        <v>36.200000000000003</v>
      </c>
      <c r="I176" s="241"/>
      <c r="J176" s="242">
        <f>ROUND(I176*H176,2)</f>
        <v>0</v>
      </c>
      <c r="K176" s="243"/>
      <c r="L176" s="44"/>
      <c r="M176" s="244" t="s">
        <v>1</v>
      </c>
      <c r="N176" s="245" t="s">
        <v>46</v>
      </c>
      <c r="O176" s="91"/>
      <c r="P176" s="246">
        <f>O176*H176</f>
        <v>0</v>
      </c>
      <c r="Q176" s="246">
        <v>9.0000000000000006E-05</v>
      </c>
      <c r="R176" s="246">
        <f>Q176*H176</f>
        <v>0.0032580000000000005</v>
      </c>
      <c r="S176" s="246">
        <v>0</v>
      </c>
      <c r="T176" s="247">
        <f>S176*H176</f>
        <v>0</v>
      </c>
      <c r="U176" s="38"/>
      <c r="V176" s="38"/>
      <c r="W176" s="38"/>
      <c r="X176" s="38"/>
      <c r="Y176" s="38"/>
      <c r="Z176" s="38"/>
      <c r="AA176" s="38"/>
      <c r="AB176" s="38"/>
      <c r="AC176" s="38"/>
      <c r="AD176" s="38"/>
      <c r="AE176" s="38"/>
      <c r="AR176" s="248" t="s">
        <v>165</v>
      </c>
      <c r="AT176" s="248" t="s">
        <v>161</v>
      </c>
      <c r="AU176" s="248" t="s">
        <v>21</v>
      </c>
      <c r="AY176" s="16" t="s">
        <v>159</v>
      </c>
      <c r="BE176" s="249">
        <f>IF(N176="základní",J176,0)</f>
        <v>0</v>
      </c>
      <c r="BF176" s="249">
        <f>IF(N176="snížená",J176,0)</f>
        <v>0</v>
      </c>
      <c r="BG176" s="249">
        <f>IF(N176="zákl. přenesená",J176,0)</f>
        <v>0</v>
      </c>
      <c r="BH176" s="249">
        <f>IF(N176="sníž. přenesená",J176,0)</f>
        <v>0</v>
      </c>
      <c r="BI176" s="249">
        <f>IF(N176="nulová",J176,0)</f>
        <v>0</v>
      </c>
      <c r="BJ176" s="16" t="s">
        <v>89</v>
      </c>
      <c r="BK176" s="249">
        <f>ROUND(I176*H176,2)</f>
        <v>0</v>
      </c>
      <c r="BL176" s="16" t="s">
        <v>165</v>
      </c>
      <c r="BM176" s="248" t="s">
        <v>920</v>
      </c>
    </row>
    <row r="177" s="13" customFormat="1">
      <c r="A177" s="13"/>
      <c r="B177" s="254"/>
      <c r="C177" s="255"/>
      <c r="D177" s="250" t="s">
        <v>174</v>
      </c>
      <c r="E177" s="256" t="s">
        <v>1</v>
      </c>
      <c r="F177" s="257" t="s">
        <v>921</v>
      </c>
      <c r="G177" s="255"/>
      <c r="H177" s="258">
        <v>36.200000000000003</v>
      </c>
      <c r="I177" s="259"/>
      <c r="J177" s="255"/>
      <c r="K177" s="255"/>
      <c r="L177" s="260"/>
      <c r="M177" s="261"/>
      <c r="N177" s="262"/>
      <c r="O177" s="262"/>
      <c r="P177" s="262"/>
      <c r="Q177" s="262"/>
      <c r="R177" s="262"/>
      <c r="S177" s="262"/>
      <c r="T177" s="263"/>
      <c r="U177" s="13"/>
      <c r="V177" s="13"/>
      <c r="W177" s="13"/>
      <c r="X177" s="13"/>
      <c r="Y177" s="13"/>
      <c r="Z177" s="13"/>
      <c r="AA177" s="13"/>
      <c r="AB177" s="13"/>
      <c r="AC177" s="13"/>
      <c r="AD177" s="13"/>
      <c r="AE177" s="13"/>
      <c r="AT177" s="264" t="s">
        <v>174</v>
      </c>
      <c r="AU177" s="264" t="s">
        <v>21</v>
      </c>
      <c r="AV177" s="13" t="s">
        <v>21</v>
      </c>
      <c r="AW177" s="13" t="s">
        <v>38</v>
      </c>
      <c r="AX177" s="13" t="s">
        <v>81</v>
      </c>
      <c r="AY177" s="264" t="s">
        <v>159</v>
      </c>
    </row>
    <row r="178" s="2" customFormat="1" ht="21.75" customHeight="1">
      <c r="A178" s="38"/>
      <c r="B178" s="39"/>
      <c r="C178" s="236" t="s">
        <v>318</v>
      </c>
      <c r="D178" s="236" t="s">
        <v>161</v>
      </c>
      <c r="E178" s="237" t="s">
        <v>791</v>
      </c>
      <c r="F178" s="238" t="s">
        <v>792</v>
      </c>
      <c r="G178" s="239" t="s">
        <v>179</v>
      </c>
      <c r="H178" s="240">
        <v>2</v>
      </c>
      <c r="I178" s="241"/>
      <c r="J178" s="242">
        <f>ROUND(I178*H178,2)</f>
        <v>0</v>
      </c>
      <c r="K178" s="243"/>
      <c r="L178" s="44"/>
      <c r="M178" s="244" t="s">
        <v>1</v>
      </c>
      <c r="N178" s="245" t="s">
        <v>46</v>
      </c>
      <c r="O178" s="91"/>
      <c r="P178" s="246">
        <f>O178*H178</f>
        <v>0</v>
      </c>
      <c r="Q178" s="246">
        <v>2.1167600000000002</v>
      </c>
      <c r="R178" s="246">
        <f>Q178*H178</f>
        <v>4.2335200000000004</v>
      </c>
      <c r="S178" s="246">
        <v>0</v>
      </c>
      <c r="T178" s="247">
        <f>S178*H178</f>
        <v>0</v>
      </c>
      <c r="U178" s="38"/>
      <c r="V178" s="38"/>
      <c r="W178" s="38"/>
      <c r="X178" s="38"/>
      <c r="Y178" s="38"/>
      <c r="Z178" s="38"/>
      <c r="AA178" s="38"/>
      <c r="AB178" s="38"/>
      <c r="AC178" s="38"/>
      <c r="AD178" s="38"/>
      <c r="AE178" s="38"/>
      <c r="AR178" s="248" t="s">
        <v>165</v>
      </c>
      <c r="AT178" s="248" t="s">
        <v>161</v>
      </c>
      <c r="AU178" s="248" t="s">
        <v>21</v>
      </c>
      <c r="AY178" s="16" t="s">
        <v>159</v>
      </c>
      <c r="BE178" s="249">
        <f>IF(N178="základní",J178,0)</f>
        <v>0</v>
      </c>
      <c r="BF178" s="249">
        <f>IF(N178="snížená",J178,0)</f>
        <v>0</v>
      </c>
      <c r="BG178" s="249">
        <f>IF(N178="zákl. přenesená",J178,0)</f>
        <v>0</v>
      </c>
      <c r="BH178" s="249">
        <f>IF(N178="sníž. přenesená",J178,0)</f>
        <v>0</v>
      </c>
      <c r="BI178" s="249">
        <f>IF(N178="nulová",J178,0)</f>
        <v>0</v>
      </c>
      <c r="BJ178" s="16" t="s">
        <v>89</v>
      </c>
      <c r="BK178" s="249">
        <f>ROUND(I178*H178,2)</f>
        <v>0</v>
      </c>
      <c r="BL178" s="16" t="s">
        <v>165</v>
      </c>
      <c r="BM178" s="248" t="s">
        <v>922</v>
      </c>
    </row>
    <row r="179" s="2" customFormat="1" ht="21.75" customHeight="1">
      <c r="A179" s="38"/>
      <c r="B179" s="39"/>
      <c r="C179" s="276" t="s">
        <v>324</v>
      </c>
      <c r="D179" s="276" t="s">
        <v>289</v>
      </c>
      <c r="E179" s="277" t="s">
        <v>794</v>
      </c>
      <c r="F179" s="278" t="s">
        <v>795</v>
      </c>
      <c r="G179" s="279" t="s">
        <v>179</v>
      </c>
      <c r="H179" s="280">
        <v>2</v>
      </c>
      <c r="I179" s="281"/>
      <c r="J179" s="282">
        <f>ROUND(I179*H179,2)</f>
        <v>0</v>
      </c>
      <c r="K179" s="283"/>
      <c r="L179" s="284"/>
      <c r="M179" s="285" t="s">
        <v>1</v>
      </c>
      <c r="N179" s="286" t="s">
        <v>46</v>
      </c>
      <c r="O179" s="91"/>
      <c r="P179" s="246">
        <f>O179*H179</f>
        <v>0</v>
      </c>
      <c r="Q179" s="246">
        <v>0.58499999999999996</v>
      </c>
      <c r="R179" s="246">
        <f>Q179*H179</f>
        <v>1.1699999999999999</v>
      </c>
      <c r="S179" s="246">
        <v>0</v>
      </c>
      <c r="T179" s="247">
        <f>S179*H179</f>
        <v>0</v>
      </c>
      <c r="U179" s="38"/>
      <c r="V179" s="38"/>
      <c r="W179" s="38"/>
      <c r="X179" s="38"/>
      <c r="Y179" s="38"/>
      <c r="Z179" s="38"/>
      <c r="AA179" s="38"/>
      <c r="AB179" s="38"/>
      <c r="AC179" s="38"/>
      <c r="AD179" s="38"/>
      <c r="AE179" s="38"/>
      <c r="AR179" s="248" t="s">
        <v>796</v>
      </c>
      <c r="AT179" s="248" t="s">
        <v>289</v>
      </c>
      <c r="AU179" s="248" t="s">
        <v>21</v>
      </c>
      <c r="AY179" s="16" t="s">
        <v>159</v>
      </c>
      <c r="BE179" s="249">
        <f>IF(N179="základní",J179,0)</f>
        <v>0</v>
      </c>
      <c r="BF179" s="249">
        <f>IF(N179="snížená",J179,0)</f>
        <v>0</v>
      </c>
      <c r="BG179" s="249">
        <f>IF(N179="zákl. přenesená",J179,0)</f>
        <v>0</v>
      </c>
      <c r="BH179" s="249">
        <f>IF(N179="sníž. přenesená",J179,0)</f>
        <v>0</v>
      </c>
      <c r="BI179" s="249">
        <f>IF(N179="nulová",J179,0)</f>
        <v>0</v>
      </c>
      <c r="BJ179" s="16" t="s">
        <v>89</v>
      </c>
      <c r="BK179" s="249">
        <f>ROUND(I179*H179,2)</f>
        <v>0</v>
      </c>
      <c r="BL179" s="16" t="s">
        <v>796</v>
      </c>
      <c r="BM179" s="248" t="s">
        <v>923</v>
      </c>
    </row>
    <row r="180" s="13" customFormat="1">
      <c r="A180" s="13"/>
      <c r="B180" s="254"/>
      <c r="C180" s="255"/>
      <c r="D180" s="250" t="s">
        <v>174</v>
      </c>
      <c r="E180" s="255"/>
      <c r="F180" s="257" t="s">
        <v>924</v>
      </c>
      <c r="G180" s="255"/>
      <c r="H180" s="258">
        <v>2</v>
      </c>
      <c r="I180" s="259"/>
      <c r="J180" s="255"/>
      <c r="K180" s="255"/>
      <c r="L180" s="260"/>
      <c r="M180" s="261"/>
      <c r="N180" s="262"/>
      <c r="O180" s="262"/>
      <c r="P180" s="262"/>
      <c r="Q180" s="262"/>
      <c r="R180" s="262"/>
      <c r="S180" s="262"/>
      <c r="T180" s="263"/>
      <c r="U180" s="13"/>
      <c r="V180" s="13"/>
      <c r="W180" s="13"/>
      <c r="X180" s="13"/>
      <c r="Y180" s="13"/>
      <c r="Z180" s="13"/>
      <c r="AA180" s="13"/>
      <c r="AB180" s="13"/>
      <c r="AC180" s="13"/>
      <c r="AD180" s="13"/>
      <c r="AE180" s="13"/>
      <c r="AT180" s="264" t="s">
        <v>174</v>
      </c>
      <c r="AU180" s="264" t="s">
        <v>21</v>
      </c>
      <c r="AV180" s="13" t="s">
        <v>21</v>
      </c>
      <c r="AW180" s="13" t="s">
        <v>4</v>
      </c>
      <c r="AX180" s="13" t="s">
        <v>89</v>
      </c>
      <c r="AY180" s="264" t="s">
        <v>159</v>
      </c>
    </row>
    <row r="181" s="2" customFormat="1" ht="21.75" customHeight="1">
      <c r="A181" s="38"/>
      <c r="B181" s="39"/>
      <c r="C181" s="276" t="s">
        <v>330</v>
      </c>
      <c r="D181" s="276" t="s">
        <v>289</v>
      </c>
      <c r="E181" s="277" t="s">
        <v>802</v>
      </c>
      <c r="F181" s="278" t="s">
        <v>803</v>
      </c>
      <c r="G181" s="279" t="s">
        <v>179</v>
      </c>
      <c r="H181" s="280">
        <v>1</v>
      </c>
      <c r="I181" s="281"/>
      <c r="J181" s="282">
        <f>ROUND(I181*H181,2)</f>
        <v>0</v>
      </c>
      <c r="K181" s="283"/>
      <c r="L181" s="284"/>
      <c r="M181" s="285" t="s">
        <v>1</v>
      </c>
      <c r="N181" s="286" t="s">
        <v>46</v>
      </c>
      <c r="O181" s="91"/>
      <c r="P181" s="246">
        <f>O181*H181</f>
        <v>0</v>
      </c>
      <c r="Q181" s="246">
        <v>0.50600000000000001</v>
      </c>
      <c r="R181" s="246">
        <f>Q181*H181</f>
        <v>0.50600000000000001</v>
      </c>
      <c r="S181" s="246">
        <v>0</v>
      </c>
      <c r="T181" s="247">
        <f>S181*H181</f>
        <v>0</v>
      </c>
      <c r="U181" s="38"/>
      <c r="V181" s="38"/>
      <c r="W181" s="38"/>
      <c r="X181" s="38"/>
      <c r="Y181" s="38"/>
      <c r="Z181" s="38"/>
      <c r="AA181" s="38"/>
      <c r="AB181" s="38"/>
      <c r="AC181" s="38"/>
      <c r="AD181" s="38"/>
      <c r="AE181" s="38"/>
      <c r="AR181" s="248" t="s">
        <v>796</v>
      </c>
      <c r="AT181" s="248" t="s">
        <v>289</v>
      </c>
      <c r="AU181" s="248" t="s">
        <v>21</v>
      </c>
      <c r="AY181" s="16" t="s">
        <v>159</v>
      </c>
      <c r="BE181" s="249">
        <f>IF(N181="základní",J181,0)</f>
        <v>0</v>
      </c>
      <c r="BF181" s="249">
        <f>IF(N181="snížená",J181,0)</f>
        <v>0</v>
      </c>
      <c r="BG181" s="249">
        <f>IF(N181="zákl. přenesená",J181,0)</f>
        <v>0</v>
      </c>
      <c r="BH181" s="249">
        <f>IF(N181="sníž. přenesená",J181,0)</f>
        <v>0</v>
      </c>
      <c r="BI181" s="249">
        <f>IF(N181="nulová",J181,0)</f>
        <v>0</v>
      </c>
      <c r="BJ181" s="16" t="s">
        <v>89</v>
      </c>
      <c r="BK181" s="249">
        <f>ROUND(I181*H181,2)</f>
        <v>0</v>
      </c>
      <c r="BL181" s="16" t="s">
        <v>796</v>
      </c>
      <c r="BM181" s="248" t="s">
        <v>925</v>
      </c>
    </row>
    <row r="182" s="2" customFormat="1" ht="16.5" customHeight="1">
      <c r="A182" s="38"/>
      <c r="B182" s="39"/>
      <c r="C182" s="276" t="s">
        <v>335</v>
      </c>
      <c r="D182" s="276" t="s">
        <v>289</v>
      </c>
      <c r="E182" s="277" t="s">
        <v>805</v>
      </c>
      <c r="F182" s="278" t="s">
        <v>806</v>
      </c>
      <c r="G182" s="279" t="s">
        <v>179</v>
      </c>
      <c r="H182" s="280">
        <v>2</v>
      </c>
      <c r="I182" s="281"/>
      <c r="J182" s="282">
        <f>ROUND(I182*H182,2)</f>
        <v>0</v>
      </c>
      <c r="K182" s="283"/>
      <c r="L182" s="284"/>
      <c r="M182" s="285" t="s">
        <v>1</v>
      </c>
      <c r="N182" s="286" t="s">
        <v>46</v>
      </c>
      <c r="O182" s="91"/>
      <c r="P182" s="246">
        <f>O182*H182</f>
        <v>0</v>
      </c>
      <c r="Q182" s="246">
        <v>1.363</v>
      </c>
      <c r="R182" s="246">
        <f>Q182*H182</f>
        <v>2.726</v>
      </c>
      <c r="S182" s="246">
        <v>0</v>
      </c>
      <c r="T182" s="247">
        <f>S182*H182</f>
        <v>0</v>
      </c>
      <c r="U182" s="38"/>
      <c r="V182" s="38"/>
      <c r="W182" s="38"/>
      <c r="X182" s="38"/>
      <c r="Y182" s="38"/>
      <c r="Z182" s="38"/>
      <c r="AA182" s="38"/>
      <c r="AB182" s="38"/>
      <c r="AC182" s="38"/>
      <c r="AD182" s="38"/>
      <c r="AE182" s="38"/>
      <c r="AR182" s="248" t="s">
        <v>796</v>
      </c>
      <c r="AT182" s="248" t="s">
        <v>289</v>
      </c>
      <c r="AU182" s="248" t="s">
        <v>21</v>
      </c>
      <c r="AY182" s="16" t="s">
        <v>159</v>
      </c>
      <c r="BE182" s="249">
        <f>IF(N182="základní",J182,0)</f>
        <v>0</v>
      </c>
      <c r="BF182" s="249">
        <f>IF(N182="snížená",J182,0)</f>
        <v>0</v>
      </c>
      <c r="BG182" s="249">
        <f>IF(N182="zákl. přenesená",J182,0)</f>
        <v>0</v>
      </c>
      <c r="BH182" s="249">
        <f>IF(N182="sníž. přenesená",J182,0)</f>
        <v>0</v>
      </c>
      <c r="BI182" s="249">
        <f>IF(N182="nulová",J182,0)</f>
        <v>0</v>
      </c>
      <c r="BJ182" s="16" t="s">
        <v>89</v>
      </c>
      <c r="BK182" s="249">
        <f>ROUND(I182*H182,2)</f>
        <v>0</v>
      </c>
      <c r="BL182" s="16" t="s">
        <v>796</v>
      </c>
      <c r="BM182" s="248" t="s">
        <v>926</v>
      </c>
    </row>
    <row r="183" s="2" customFormat="1" ht="16.5" customHeight="1">
      <c r="A183" s="38"/>
      <c r="B183" s="39"/>
      <c r="C183" s="276" t="s">
        <v>342</v>
      </c>
      <c r="D183" s="276" t="s">
        <v>289</v>
      </c>
      <c r="E183" s="277" t="s">
        <v>808</v>
      </c>
      <c r="F183" s="278" t="s">
        <v>809</v>
      </c>
      <c r="G183" s="279" t="s">
        <v>179</v>
      </c>
      <c r="H183" s="280">
        <v>3</v>
      </c>
      <c r="I183" s="281"/>
      <c r="J183" s="282">
        <f>ROUND(I183*H183,2)</f>
        <v>0</v>
      </c>
      <c r="K183" s="283"/>
      <c r="L183" s="284"/>
      <c r="M183" s="285" t="s">
        <v>1</v>
      </c>
      <c r="N183" s="286" t="s">
        <v>46</v>
      </c>
      <c r="O183" s="91"/>
      <c r="P183" s="246">
        <f>O183*H183</f>
        <v>0</v>
      </c>
      <c r="Q183" s="246">
        <v>1.3500000000000001</v>
      </c>
      <c r="R183" s="246">
        <f>Q183*H183</f>
        <v>4.0500000000000007</v>
      </c>
      <c r="S183" s="246">
        <v>0</v>
      </c>
      <c r="T183" s="247">
        <f>S183*H183</f>
        <v>0</v>
      </c>
      <c r="U183" s="38"/>
      <c r="V183" s="38"/>
      <c r="W183" s="38"/>
      <c r="X183" s="38"/>
      <c r="Y183" s="38"/>
      <c r="Z183" s="38"/>
      <c r="AA183" s="38"/>
      <c r="AB183" s="38"/>
      <c r="AC183" s="38"/>
      <c r="AD183" s="38"/>
      <c r="AE183" s="38"/>
      <c r="AR183" s="248" t="s">
        <v>796</v>
      </c>
      <c r="AT183" s="248" t="s">
        <v>289</v>
      </c>
      <c r="AU183" s="248" t="s">
        <v>21</v>
      </c>
      <c r="AY183" s="16" t="s">
        <v>159</v>
      </c>
      <c r="BE183" s="249">
        <f>IF(N183="základní",J183,0)</f>
        <v>0</v>
      </c>
      <c r="BF183" s="249">
        <f>IF(N183="snížená",J183,0)</f>
        <v>0</v>
      </c>
      <c r="BG183" s="249">
        <f>IF(N183="zákl. přenesená",J183,0)</f>
        <v>0</v>
      </c>
      <c r="BH183" s="249">
        <f>IF(N183="sníž. přenesená",J183,0)</f>
        <v>0</v>
      </c>
      <c r="BI183" s="249">
        <f>IF(N183="nulová",J183,0)</f>
        <v>0</v>
      </c>
      <c r="BJ183" s="16" t="s">
        <v>89</v>
      </c>
      <c r="BK183" s="249">
        <f>ROUND(I183*H183,2)</f>
        <v>0</v>
      </c>
      <c r="BL183" s="16" t="s">
        <v>796</v>
      </c>
      <c r="BM183" s="248" t="s">
        <v>927</v>
      </c>
    </row>
    <row r="184" s="2" customFormat="1" ht="16.5" customHeight="1">
      <c r="A184" s="38"/>
      <c r="B184" s="39"/>
      <c r="C184" s="236" t="s">
        <v>347</v>
      </c>
      <c r="D184" s="236" t="s">
        <v>161</v>
      </c>
      <c r="E184" s="237" t="s">
        <v>811</v>
      </c>
      <c r="F184" s="238" t="s">
        <v>812</v>
      </c>
      <c r="G184" s="239" t="s">
        <v>179</v>
      </c>
      <c r="H184" s="240">
        <v>3</v>
      </c>
      <c r="I184" s="241"/>
      <c r="J184" s="242">
        <f>ROUND(I184*H184,2)</f>
        <v>0</v>
      </c>
      <c r="K184" s="243"/>
      <c r="L184" s="44"/>
      <c r="M184" s="244" t="s">
        <v>1</v>
      </c>
      <c r="N184" s="245" t="s">
        <v>46</v>
      </c>
      <c r="O184" s="91"/>
      <c r="P184" s="246">
        <f>O184*H184</f>
        <v>0</v>
      </c>
      <c r="Q184" s="246">
        <v>0.14494000000000001</v>
      </c>
      <c r="R184" s="246">
        <f>Q184*H184</f>
        <v>0.43482000000000004</v>
      </c>
      <c r="S184" s="246">
        <v>0</v>
      </c>
      <c r="T184" s="247">
        <f>S184*H184</f>
        <v>0</v>
      </c>
      <c r="U184" s="38"/>
      <c r="V184" s="38"/>
      <c r="W184" s="38"/>
      <c r="X184" s="38"/>
      <c r="Y184" s="38"/>
      <c r="Z184" s="38"/>
      <c r="AA184" s="38"/>
      <c r="AB184" s="38"/>
      <c r="AC184" s="38"/>
      <c r="AD184" s="38"/>
      <c r="AE184" s="38"/>
      <c r="AR184" s="248" t="s">
        <v>165</v>
      </c>
      <c r="AT184" s="248" t="s">
        <v>161</v>
      </c>
      <c r="AU184" s="248" t="s">
        <v>21</v>
      </c>
      <c r="AY184" s="16" t="s">
        <v>159</v>
      </c>
      <c r="BE184" s="249">
        <f>IF(N184="základní",J184,0)</f>
        <v>0</v>
      </c>
      <c r="BF184" s="249">
        <f>IF(N184="snížená",J184,0)</f>
        <v>0</v>
      </c>
      <c r="BG184" s="249">
        <f>IF(N184="zákl. přenesená",J184,0)</f>
        <v>0</v>
      </c>
      <c r="BH184" s="249">
        <f>IF(N184="sníž. přenesená",J184,0)</f>
        <v>0</v>
      </c>
      <c r="BI184" s="249">
        <f>IF(N184="nulová",J184,0)</f>
        <v>0</v>
      </c>
      <c r="BJ184" s="16" t="s">
        <v>89</v>
      </c>
      <c r="BK184" s="249">
        <f>ROUND(I184*H184,2)</f>
        <v>0</v>
      </c>
      <c r="BL184" s="16" t="s">
        <v>165</v>
      </c>
      <c r="BM184" s="248" t="s">
        <v>928</v>
      </c>
    </row>
    <row r="185" s="2" customFormat="1" ht="21.75" customHeight="1">
      <c r="A185" s="38"/>
      <c r="B185" s="39"/>
      <c r="C185" s="236" t="s">
        <v>351</v>
      </c>
      <c r="D185" s="236" t="s">
        <v>161</v>
      </c>
      <c r="E185" s="237" t="s">
        <v>929</v>
      </c>
      <c r="F185" s="238" t="s">
        <v>930</v>
      </c>
      <c r="G185" s="239" t="s">
        <v>179</v>
      </c>
      <c r="H185" s="240">
        <v>2</v>
      </c>
      <c r="I185" s="241"/>
      <c r="J185" s="242">
        <f>ROUND(I185*H185,2)</f>
        <v>0</v>
      </c>
      <c r="K185" s="243"/>
      <c r="L185" s="44"/>
      <c r="M185" s="244" t="s">
        <v>1</v>
      </c>
      <c r="N185" s="245" t="s">
        <v>46</v>
      </c>
      <c r="O185" s="91"/>
      <c r="P185" s="246">
        <f>O185*H185</f>
        <v>0</v>
      </c>
      <c r="Q185" s="246">
        <v>0.21734000000000001</v>
      </c>
      <c r="R185" s="246">
        <f>Q185*H185</f>
        <v>0.43468000000000001</v>
      </c>
      <c r="S185" s="246">
        <v>0</v>
      </c>
      <c r="T185" s="247">
        <f>S185*H185</f>
        <v>0</v>
      </c>
      <c r="U185" s="38"/>
      <c r="V185" s="38"/>
      <c r="W185" s="38"/>
      <c r="X185" s="38"/>
      <c r="Y185" s="38"/>
      <c r="Z185" s="38"/>
      <c r="AA185" s="38"/>
      <c r="AB185" s="38"/>
      <c r="AC185" s="38"/>
      <c r="AD185" s="38"/>
      <c r="AE185" s="38"/>
      <c r="AR185" s="248" t="s">
        <v>165</v>
      </c>
      <c r="AT185" s="248" t="s">
        <v>161</v>
      </c>
      <c r="AU185" s="248" t="s">
        <v>21</v>
      </c>
      <c r="AY185" s="16" t="s">
        <v>159</v>
      </c>
      <c r="BE185" s="249">
        <f>IF(N185="základní",J185,0)</f>
        <v>0</v>
      </c>
      <c r="BF185" s="249">
        <f>IF(N185="snížená",J185,0)</f>
        <v>0</v>
      </c>
      <c r="BG185" s="249">
        <f>IF(N185="zákl. přenesená",J185,0)</f>
        <v>0</v>
      </c>
      <c r="BH185" s="249">
        <f>IF(N185="sníž. přenesená",J185,0)</f>
        <v>0</v>
      </c>
      <c r="BI185" s="249">
        <f>IF(N185="nulová",J185,0)</f>
        <v>0</v>
      </c>
      <c r="BJ185" s="16" t="s">
        <v>89</v>
      </c>
      <c r="BK185" s="249">
        <f>ROUND(I185*H185,2)</f>
        <v>0</v>
      </c>
      <c r="BL185" s="16" t="s">
        <v>165</v>
      </c>
      <c r="BM185" s="248" t="s">
        <v>931</v>
      </c>
    </row>
    <row r="186" s="2" customFormat="1" ht="21.75" customHeight="1">
      <c r="A186" s="38"/>
      <c r="B186" s="39"/>
      <c r="C186" s="276" t="s">
        <v>356</v>
      </c>
      <c r="D186" s="276" t="s">
        <v>289</v>
      </c>
      <c r="E186" s="277" t="s">
        <v>932</v>
      </c>
      <c r="F186" s="278" t="s">
        <v>933</v>
      </c>
      <c r="G186" s="279" t="s">
        <v>179</v>
      </c>
      <c r="H186" s="280">
        <v>2</v>
      </c>
      <c r="I186" s="281"/>
      <c r="J186" s="282">
        <f>ROUND(I186*H186,2)</f>
        <v>0</v>
      </c>
      <c r="K186" s="283"/>
      <c r="L186" s="284"/>
      <c r="M186" s="285" t="s">
        <v>1</v>
      </c>
      <c r="N186" s="286" t="s">
        <v>46</v>
      </c>
      <c r="O186" s="91"/>
      <c r="P186" s="246">
        <f>O186*H186</f>
        <v>0</v>
      </c>
      <c r="Q186" s="246">
        <v>0.19600000000000001</v>
      </c>
      <c r="R186" s="246">
        <f>Q186*H186</f>
        <v>0.39200000000000002</v>
      </c>
      <c r="S186" s="246">
        <v>0</v>
      </c>
      <c r="T186" s="247">
        <f>S186*H186</f>
        <v>0</v>
      </c>
      <c r="U186" s="38"/>
      <c r="V186" s="38"/>
      <c r="W186" s="38"/>
      <c r="X186" s="38"/>
      <c r="Y186" s="38"/>
      <c r="Z186" s="38"/>
      <c r="AA186" s="38"/>
      <c r="AB186" s="38"/>
      <c r="AC186" s="38"/>
      <c r="AD186" s="38"/>
      <c r="AE186" s="38"/>
      <c r="AR186" s="248" t="s">
        <v>203</v>
      </c>
      <c r="AT186" s="248" t="s">
        <v>289</v>
      </c>
      <c r="AU186" s="248" t="s">
        <v>21</v>
      </c>
      <c r="AY186" s="16" t="s">
        <v>159</v>
      </c>
      <c r="BE186" s="249">
        <f>IF(N186="základní",J186,0)</f>
        <v>0</v>
      </c>
      <c r="BF186" s="249">
        <f>IF(N186="snížená",J186,0)</f>
        <v>0</v>
      </c>
      <c r="BG186" s="249">
        <f>IF(N186="zákl. přenesená",J186,0)</f>
        <v>0</v>
      </c>
      <c r="BH186" s="249">
        <f>IF(N186="sníž. přenesená",J186,0)</f>
        <v>0</v>
      </c>
      <c r="BI186" s="249">
        <f>IF(N186="nulová",J186,0)</f>
        <v>0</v>
      </c>
      <c r="BJ186" s="16" t="s">
        <v>89</v>
      </c>
      <c r="BK186" s="249">
        <f>ROUND(I186*H186,2)</f>
        <v>0</v>
      </c>
      <c r="BL186" s="16" t="s">
        <v>165</v>
      </c>
      <c r="BM186" s="248" t="s">
        <v>934</v>
      </c>
    </row>
    <row r="187" s="2" customFormat="1" ht="21.75" customHeight="1">
      <c r="A187" s="38"/>
      <c r="B187" s="39"/>
      <c r="C187" s="236" t="s">
        <v>360</v>
      </c>
      <c r="D187" s="236" t="s">
        <v>161</v>
      </c>
      <c r="E187" s="237" t="s">
        <v>823</v>
      </c>
      <c r="F187" s="238" t="s">
        <v>824</v>
      </c>
      <c r="G187" s="239" t="s">
        <v>179</v>
      </c>
      <c r="H187" s="240">
        <v>3</v>
      </c>
      <c r="I187" s="241"/>
      <c r="J187" s="242">
        <f>ROUND(I187*H187,2)</f>
        <v>0</v>
      </c>
      <c r="K187" s="243"/>
      <c r="L187" s="44"/>
      <c r="M187" s="244" t="s">
        <v>1</v>
      </c>
      <c r="N187" s="245" t="s">
        <v>46</v>
      </c>
      <c r="O187" s="91"/>
      <c r="P187" s="246">
        <f>O187*H187</f>
        <v>0</v>
      </c>
      <c r="Q187" s="246">
        <v>0.21734000000000001</v>
      </c>
      <c r="R187" s="246">
        <f>Q187*H187</f>
        <v>0.65202000000000004</v>
      </c>
      <c r="S187" s="246">
        <v>0</v>
      </c>
      <c r="T187" s="247">
        <f>S187*H187</f>
        <v>0</v>
      </c>
      <c r="U187" s="38"/>
      <c r="V187" s="38"/>
      <c r="W187" s="38"/>
      <c r="X187" s="38"/>
      <c r="Y187" s="38"/>
      <c r="Z187" s="38"/>
      <c r="AA187" s="38"/>
      <c r="AB187" s="38"/>
      <c r="AC187" s="38"/>
      <c r="AD187" s="38"/>
      <c r="AE187" s="38"/>
      <c r="AR187" s="248" t="s">
        <v>165</v>
      </c>
      <c r="AT187" s="248" t="s">
        <v>161</v>
      </c>
      <c r="AU187" s="248" t="s">
        <v>21</v>
      </c>
      <c r="AY187" s="16" t="s">
        <v>159</v>
      </c>
      <c r="BE187" s="249">
        <f>IF(N187="základní",J187,0)</f>
        <v>0</v>
      </c>
      <c r="BF187" s="249">
        <f>IF(N187="snížená",J187,0)</f>
        <v>0</v>
      </c>
      <c r="BG187" s="249">
        <f>IF(N187="zákl. přenesená",J187,0)</f>
        <v>0</v>
      </c>
      <c r="BH187" s="249">
        <f>IF(N187="sníž. přenesená",J187,0)</f>
        <v>0</v>
      </c>
      <c r="BI187" s="249">
        <f>IF(N187="nulová",J187,0)</f>
        <v>0</v>
      </c>
      <c r="BJ187" s="16" t="s">
        <v>89</v>
      </c>
      <c r="BK187" s="249">
        <f>ROUND(I187*H187,2)</f>
        <v>0</v>
      </c>
      <c r="BL187" s="16" t="s">
        <v>165</v>
      </c>
      <c r="BM187" s="248" t="s">
        <v>935</v>
      </c>
    </row>
    <row r="188" s="2" customFormat="1" ht="16.5" customHeight="1">
      <c r="A188" s="38"/>
      <c r="B188" s="39"/>
      <c r="C188" s="276" t="s">
        <v>366</v>
      </c>
      <c r="D188" s="276" t="s">
        <v>289</v>
      </c>
      <c r="E188" s="277" t="s">
        <v>826</v>
      </c>
      <c r="F188" s="278" t="s">
        <v>827</v>
      </c>
      <c r="G188" s="279" t="s">
        <v>179</v>
      </c>
      <c r="H188" s="280">
        <v>3</v>
      </c>
      <c r="I188" s="281"/>
      <c r="J188" s="282">
        <f>ROUND(I188*H188,2)</f>
        <v>0</v>
      </c>
      <c r="K188" s="283"/>
      <c r="L188" s="284"/>
      <c r="M188" s="285" t="s">
        <v>1</v>
      </c>
      <c r="N188" s="286" t="s">
        <v>46</v>
      </c>
      <c r="O188" s="91"/>
      <c r="P188" s="246">
        <f>O188*H188</f>
        <v>0</v>
      </c>
      <c r="Q188" s="246">
        <v>0.059999999999999998</v>
      </c>
      <c r="R188" s="246">
        <f>Q188*H188</f>
        <v>0.17999999999999999</v>
      </c>
      <c r="S188" s="246">
        <v>0</v>
      </c>
      <c r="T188" s="247">
        <f>S188*H188</f>
        <v>0</v>
      </c>
      <c r="U188" s="38"/>
      <c r="V188" s="38"/>
      <c r="W188" s="38"/>
      <c r="X188" s="38"/>
      <c r="Y188" s="38"/>
      <c r="Z188" s="38"/>
      <c r="AA188" s="38"/>
      <c r="AB188" s="38"/>
      <c r="AC188" s="38"/>
      <c r="AD188" s="38"/>
      <c r="AE188" s="38"/>
      <c r="AR188" s="248" t="s">
        <v>203</v>
      </c>
      <c r="AT188" s="248" t="s">
        <v>289</v>
      </c>
      <c r="AU188" s="248" t="s">
        <v>21</v>
      </c>
      <c r="AY188" s="16" t="s">
        <v>159</v>
      </c>
      <c r="BE188" s="249">
        <f>IF(N188="základní",J188,0)</f>
        <v>0</v>
      </c>
      <c r="BF188" s="249">
        <f>IF(N188="snížená",J188,0)</f>
        <v>0</v>
      </c>
      <c r="BG188" s="249">
        <f>IF(N188="zákl. přenesená",J188,0)</f>
        <v>0</v>
      </c>
      <c r="BH188" s="249">
        <f>IF(N188="sníž. přenesená",J188,0)</f>
        <v>0</v>
      </c>
      <c r="BI188" s="249">
        <f>IF(N188="nulová",J188,0)</f>
        <v>0</v>
      </c>
      <c r="BJ188" s="16" t="s">
        <v>89</v>
      </c>
      <c r="BK188" s="249">
        <f>ROUND(I188*H188,2)</f>
        <v>0</v>
      </c>
      <c r="BL188" s="16" t="s">
        <v>165</v>
      </c>
      <c r="BM188" s="248" t="s">
        <v>936</v>
      </c>
    </row>
    <row r="189" s="2" customFormat="1" ht="16.5" customHeight="1">
      <c r="A189" s="38"/>
      <c r="B189" s="39"/>
      <c r="C189" s="276" t="s">
        <v>372</v>
      </c>
      <c r="D189" s="276" t="s">
        <v>289</v>
      </c>
      <c r="E189" s="277" t="s">
        <v>829</v>
      </c>
      <c r="F189" s="278" t="s">
        <v>830</v>
      </c>
      <c r="G189" s="279" t="s">
        <v>179</v>
      </c>
      <c r="H189" s="280">
        <v>3</v>
      </c>
      <c r="I189" s="281"/>
      <c r="J189" s="282">
        <f>ROUND(I189*H189,2)</f>
        <v>0</v>
      </c>
      <c r="K189" s="283"/>
      <c r="L189" s="284"/>
      <c r="M189" s="285" t="s">
        <v>1</v>
      </c>
      <c r="N189" s="286" t="s">
        <v>46</v>
      </c>
      <c r="O189" s="91"/>
      <c r="P189" s="246">
        <f>O189*H189</f>
        <v>0</v>
      </c>
      <c r="Q189" s="246">
        <v>0.058000000000000003</v>
      </c>
      <c r="R189" s="246">
        <f>Q189*H189</f>
        <v>0.17400000000000002</v>
      </c>
      <c r="S189" s="246">
        <v>0</v>
      </c>
      <c r="T189" s="247">
        <f>S189*H189</f>
        <v>0</v>
      </c>
      <c r="U189" s="38"/>
      <c r="V189" s="38"/>
      <c r="W189" s="38"/>
      <c r="X189" s="38"/>
      <c r="Y189" s="38"/>
      <c r="Z189" s="38"/>
      <c r="AA189" s="38"/>
      <c r="AB189" s="38"/>
      <c r="AC189" s="38"/>
      <c r="AD189" s="38"/>
      <c r="AE189" s="38"/>
      <c r="AR189" s="248" t="s">
        <v>203</v>
      </c>
      <c r="AT189" s="248" t="s">
        <v>289</v>
      </c>
      <c r="AU189" s="248" t="s">
        <v>21</v>
      </c>
      <c r="AY189" s="16" t="s">
        <v>159</v>
      </c>
      <c r="BE189" s="249">
        <f>IF(N189="základní",J189,0)</f>
        <v>0</v>
      </c>
      <c r="BF189" s="249">
        <f>IF(N189="snížená",J189,0)</f>
        <v>0</v>
      </c>
      <c r="BG189" s="249">
        <f>IF(N189="zákl. přenesená",J189,0)</f>
        <v>0</v>
      </c>
      <c r="BH189" s="249">
        <f>IF(N189="sníž. přenesená",J189,0)</f>
        <v>0</v>
      </c>
      <c r="BI189" s="249">
        <f>IF(N189="nulová",J189,0)</f>
        <v>0</v>
      </c>
      <c r="BJ189" s="16" t="s">
        <v>89</v>
      </c>
      <c r="BK189" s="249">
        <f>ROUND(I189*H189,2)</f>
        <v>0</v>
      </c>
      <c r="BL189" s="16" t="s">
        <v>165</v>
      </c>
      <c r="BM189" s="248" t="s">
        <v>937</v>
      </c>
    </row>
    <row r="190" s="2" customFormat="1">
      <c r="A190" s="38"/>
      <c r="B190" s="39"/>
      <c r="C190" s="40"/>
      <c r="D190" s="250" t="s">
        <v>167</v>
      </c>
      <c r="E190" s="40"/>
      <c r="F190" s="251" t="s">
        <v>832</v>
      </c>
      <c r="G190" s="40"/>
      <c r="H190" s="40"/>
      <c r="I190" s="144"/>
      <c r="J190" s="40"/>
      <c r="K190" s="40"/>
      <c r="L190" s="44"/>
      <c r="M190" s="252"/>
      <c r="N190" s="253"/>
      <c r="O190" s="91"/>
      <c r="P190" s="91"/>
      <c r="Q190" s="91"/>
      <c r="R190" s="91"/>
      <c r="S190" s="91"/>
      <c r="T190" s="92"/>
      <c r="U190" s="38"/>
      <c r="V190" s="38"/>
      <c r="W190" s="38"/>
      <c r="X190" s="38"/>
      <c r="Y190" s="38"/>
      <c r="Z190" s="38"/>
      <c r="AA190" s="38"/>
      <c r="AB190" s="38"/>
      <c r="AC190" s="38"/>
      <c r="AD190" s="38"/>
      <c r="AE190" s="38"/>
      <c r="AT190" s="16" t="s">
        <v>167</v>
      </c>
      <c r="AU190" s="16" t="s">
        <v>21</v>
      </c>
    </row>
    <row r="191" s="2" customFormat="1" ht="16.5" customHeight="1">
      <c r="A191" s="38"/>
      <c r="B191" s="39"/>
      <c r="C191" s="236" t="s">
        <v>378</v>
      </c>
      <c r="D191" s="236" t="s">
        <v>161</v>
      </c>
      <c r="E191" s="237" t="s">
        <v>833</v>
      </c>
      <c r="F191" s="238" t="s">
        <v>834</v>
      </c>
      <c r="G191" s="239" t="s">
        <v>179</v>
      </c>
      <c r="H191" s="240">
        <v>3</v>
      </c>
      <c r="I191" s="241"/>
      <c r="J191" s="242">
        <f>ROUND(I191*H191,2)</f>
        <v>0</v>
      </c>
      <c r="K191" s="243"/>
      <c r="L191" s="44"/>
      <c r="M191" s="244" t="s">
        <v>1</v>
      </c>
      <c r="N191" s="245" t="s">
        <v>46</v>
      </c>
      <c r="O191" s="91"/>
      <c r="P191" s="246">
        <f>O191*H191</f>
        <v>0</v>
      </c>
      <c r="Q191" s="246">
        <v>0</v>
      </c>
      <c r="R191" s="246">
        <f>Q191*H191</f>
        <v>0</v>
      </c>
      <c r="S191" s="246">
        <v>0</v>
      </c>
      <c r="T191" s="247">
        <f>S191*H191</f>
        <v>0</v>
      </c>
      <c r="U191" s="38"/>
      <c r="V191" s="38"/>
      <c r="W191" s="38"/>
      <c r="X191" s="38"/>
      <c r="Y191" s="38"/>
      <c r="Z191" s="38"/>
      <c r="AA191" s="38"/>
      <c r="AB191" s="38"/>
      <c r="AC191" s="38"/>
      <c r="AD191" s="38"/>
      <c r="AE191" s="38"/>
      <c r="AR191" s="248" t="s">
        <v>165</v>
      </c>
      <c r="AT191" s="248" t="s">
        <v>161</v>
      </c>
      <c r="AU191" s="248" t="s">
        <v>21</v>
      </c>
      <c r="AY191" s="16" t="s">
        <v>159</v>
      </c>
      <c r="BE191" s="249">
        <f>IF(N191="základní",J191,0)</f>
        <v>0</v>
      </c>
      <c r="BF191" s="249">
        <f>IF(N191="snížená",J191,0)</f>
        <v>0</v>
      </c>
      <c r="BG191" s="249">
        <f>IF(N191="zákl. přenesená",J191,0)</f>
        <v>0</v>
      </c>
      <c r="BH191" s="249">
        <f>IF(N191="sníž. přenesená",J191,0)</f>
        <v>0</v>
      </c>
      <c r="BI191" s="249">
        <f>IF(N191="nulová",J191,0)</f>
        <v>0</v>
      </c>
      <c r="BJ191" s="16" t="s">
        <v>89</v>
      </c>
      <c r="BK191" s="249">
        <f>ROUND(I191*H191,2)</f>
        <v>0</v>
      </c>
      <c r="BL191" s="16" t="s">
        <v>165</v>
      </c>
      <c r="BM191" s="248" t="s">
        <v>938</v>
      </c>
    </row>
    <row r="192" s="2" customFormat="1" ht="21.75" customHeight="1">
      <c r="A192" s="38"/>
      <c r="B192" s="39"/>
      <c r="C192" s="276" t="s">
        <v>29</v>
      </c>
      <c r="D192" s="276" t="s">
        <v>289</v>
      </c>
      <c r="E192" s="277" t="s">
        <v>836</v>
      </c>
      <c r="F192" s="278" t="s">
        <v>837</v>
      </c>
      <c r="G192" s="279" t="s">
        <v>179</v>
      </c>
      <c r="H192" s="280">
        <v>3</v>
      </c>
      <c r="I192" s="281"/>
      <c r="J192" s="282">
        <f>ROUND(I192*H192,2)</f>
        <v>0</v>
      </c>
      <c r="K192" s="283"/>
      <c r="L192" s="284"/>
      <c r="M192" s="285" t="s">
        <v>1</v>
      </c>
      <c r="N192" s="286" t="s">
        <v>46</v>
      </c>
      <c r="O192" s="91"/>
      <c r="P192" s="246">
        <f>O192*H192</f>
        <v>0</v>
      </c>
      <c r="Q192" s="246">
        <v>0.058000000000000003</v>
      </c>
      <c r="R192" s="246">
        <f>Q192*H192</f>
        <v>0.17400000000000002</v>
      </c>
      <c r="S192" s="246">
        <v>0</v>
      </c>
      <c r="T192" s="247">
        <f>S192*H192</f>
        <v>0</v>
      </c>
      <c r="U192" s="38"/>
      <c r="V192" s="38"/>
      <c r="W192" s="38"/>
      <c r="X192" s="38"/>
      <c r="Y192" s="38"/>
      <c r="Z192" s="38"/>
      <c r="AA192" s="38"/>
      <c r="AB192" s="38"/>
      <c r="AC192" s="38"/>
      <c r="AD192" s="38"/>
      <c r="AE192" s="38"/>
      <c r="AR192" s="248" t="s">
        <v>203</v>
      </c>
      <c r="AT192" s="248" t="s">
        <v>289</v>
      </c>
      <c r="AU192" s="248" t="s">
        <v>21</v>
      </c>
      <c r="AY192" s="16" t="s">
        <v>159</v>
      </c>
      <c r="BE192" s="249">
        <f>IF(N192="základní",J192,0)</f>
        <v>0</v>
      </c>
      <c r="BF192" s="249">
        <f>IF(N192="snížená",J192,0)</f>
        <v>0</v>
      </c>
      <c r="BG192" s="249">
        <f>IF(N192="zákl. přenesená",J192,0)</f>
        <v>0</v>
      </c>
      <c r="BH192" s="249">
        <f>IF(N192="sníž. přenesená",J192,0)</f>
        <v>0</v>
      </c>
      <c r="BI192" s="249">
        <f>IF(N192="nulová",J192,0)</f>
        <v>0</v>
      </c>
      <c r="BJ192" s="16" t="s">
        <v>89</v>
      </c>
      <c r="BK192" s="249">
        <f>ROUND(I192*H192,2)</f>
        <v>0</v>
      </c>
      <c r="BL192" s="16" t="s">
        <v>165</v>
      </c>
      <c r="BM192" s="248" t="s">
        <v>939</v>
      </c>
    </row>
    <row r="193" s="2" customFormat="1" ht="21.75" customHeight="1">
      <c r="A193" s="38"/>
      <c r="B193" s="39"/>
      <c r="C193" s="276" t="s">
        <v>387</v>
      </c>
      <c r="D193" s="276" t="s">
        <v>289</v>
      </c>
      <c r="E193" s="277" t="s">
        <v>839</v>
      </c>
      <c r="F193" s="278" t="s">
        <v>840</v>
      </c>
      <c r="G193" s="279" t="s">
        <v>179</v>
      </c>
      <c r="H193" s="280">
        <v>3</v>
      </c>
      <c r="I193" s="281"/>
      <c r="J193" s="282">
        <f>ROUND(I193*H193,2)</f>
        <v>0</v>
      </c>
      <c r="K193" s="283"/>
      <c r="L193" s="284"/>
      <c r="M193" s="285" t="s">
        <v>1</v>
      </c>
      <c r="N193" s="286" t="s">
        <v>46</v>
      </c>
      <c r="O193" s="91"/>
      <c r="P193" s="246">
        <f>O193*H193</f>
        <v>0</v>
      </c>
      <c r="Q193" s="246">
        <v>0.057000000000000002</v>
      </c>
      <c r="R193" s="246">
        <f>Q193*H193</f>
        <v>0.17100000000000001</v>
      </c>
      <c r="S193" s="246">
        <v>0</v>
      </c>
      <c r="T193" s="247">
        <f>S193*H193</f>
        <v>0</v>
      </c>
      <c r="U193" s="38"/>
      <c r="V193" s="38"/>
      <c r="W193" s="38"/>
      <c r="X193" s="38"/>
      <c r="Y193" s="38"/>
      <c r="Z193" s="38"/>
      <c r="AA193" s="38"/>
      <c r="AB193" s="38"/>
      <c r="AC193" s="38"/>
      <c r="AD193" s="38"/>
      <c r="AE193" s="38"/>
      <c r="AR193" s="248" t="s">
        <v>203</v>
      </c>
      <c r="AT193" s="248" t="s">
        <v>289</v>
      </c>
      <c r="AU193" s="248" t="s">
        <v>21</v>
      </c>
      <c r="AY193" s="16" t="s">
        <v>159</v>
      </c>
      <c r="BE193" s="249">
        <f>IF(N193="základní",J193,0)</f>
        <v>0</v>
      </c>
      <c r="BF193" s="249">
        <f>IF(N193="snížená",J193,0)</f>
        <v>0</v>
      </c>
      <c r="BG193" s="249">
        <f>IF(N193="zákl. přenesená",J193,0)</f>
        <v>0</v>
      </c>
      <c r="BH193" s="249">
        <f>IF(N193="sníž. přenesená",J193,0)</f>
        <v>0</v>
      </c>
      <c r="BI193" s="249">
        <f>IF(N193="nulová",J193,0)</f>
        <v>0</v>
      </c>
      <c r="BJ193" s="16" t="s">
        <v>89</v>
      </c>
      <c r="BK193" s="249">
        <f>ROUND(I193*H193,2)</f>
        <v>0</v>
      </c>
      <c r="BL193" s="16" t="s">
        <v>165</v>
      </c>
      <c r="BM193" s="248" t="s">
        <v>940</v>
      </c>
    </row>
    <row r="194" s="2" customFormat="1" ht="21.75" customHeight="1">
      <c r="A194" s="38"/>
      <c r="B194" s="39"/>
      <c r="C194" s="276" t="s">
        <v>391</v>
      </c>
      <c r="D194" s="276" t="s">
        <v>289</v>
      </c>
      <c r="E194" s="277" t="s">
        <v>842</v>
      </c>
      <c r="F194" s="278" t="s">
        <v>843</v>
      </c>
      <c r="G194" s="279" t="s">
        <v>179</v>
      </c>
      <c r="H194" s="280">
        <v>3</v>
      </c>
      <c r="I194" s="281"/>
      <c r="J194" s="282">
        <f>ROUND(I194*H194,2)</f>
        <v>0</v>
      </c>
      <c r="K194" s="283"/>
      <c r="L194" s="284"/>
      <c r="M194" s="285" t="s">
        <v>1</v>
      </c>
      <c r="N194" s="286" t="s">
        <v>46</v>
      </c>
      <c r="O194" s="91"/>
      <c r="P194" s="246">
        <f>O194*H194</f>
        <v>0</v>
      </c>
      <c r="Q194" s="246">
        <v>0.097000000000000003</v>
      </c>
      <c r="R194" s="246">
        <f>Q194*H194</f>
        <v>0.29100000000000004</v>
      </c>
      <c r="S194" s="246">
        <v>0</v>
      </c>
      <c r="T194" s="247">
        <f>S194*H194</f>
        <v>0</v>
      </c>
      <c r="U194" s="38"/>
      <c r="V194" s="38"/>
      <c r="W194" s="38"/>
      <c r="X194" s="38"/>
      <c r="Y194" s="38"/>
      <c r="Z194" s="38"/>
      <c r="AA194" s="38"/>
      <c r="AB194" s="38"/>
      <c r="AC194" s="38"/>
      <c r="AD194" s="38"/>
      <c r="AE194" s="38"/>
      <c r="AR194" s="248" t="s">
        <v>203</v>
      </c>
      <c r="AT194" s="248" t="s">
        <v>289</v>
      </c>
      <c r="AU194" s="248" t="s">
        <v>21</v>
      </c>
      <c r="AY194" s="16" t="s">
        <v>159</v>
      </c>
      <c r="BE194" s="249">
        <f>IF(N194="základní",J194,0)</f>
        <v>0</v>
      </c>
      <c r="BF194" s="249">
        <f>IF(N194="snížená",J194,0)</f>
        <v>0</v>
      </c>
      <c r="BG194" s="249">
        <f>IF(N194="zákl. přenesená",J194,0)</f>
        <v>0</v>
      </c>
      <c r="BH194" s="249">
        <f>IF(N194="sníž. přenesená",J194,0)</f>
        <v>0</v>
      </c>
      <c r="BI194" s="249">
        <f>IF(N194="nulová",J194,0)</f>
        <v>0</v>
      </c>
      <c r="BJ194" s="16" t="s">
        <v>89</v>
      </c>
      <c r="BK194" s="249">
        <f>ROUND(I194*H194,2)</f>
        <v>0</v>
      </c>
      <c r="BL194" s="16" t="s">
        <v>165</v>
      </c>
      <c r="BM194" s="248" t="s">
        <v>941</v>
      </c>
    </row>
    <row r="195" s="12" customFormat="1" ht="22.8" customHeight="1">
      <c r="A195" s="12"/>
      <c r="B195" s="220"/>
      <c r="C195" s="221"/>
      <c r="D195" s="222" t="s">
        <v>80</v>
      </c>
      <c r="E195" s="234" t="s">
        <v>611</v>
      </c>
      <c r="F195" s="234" t="s">
        <v>612</v>
      </c>
      <c r="G195" s="221"/>
      <c r="H195" s="221"/>
      <c r="I195" s="224"/>
      <c r="J195" s="235">
        <f>BK195</f>
        <v>0</v>
      </c>
      <c r="K195" s="221"/>
      <c r="L195" s="226"/>
      <c r="M195" s="227"/>
      <c r="N195" s="228"/>
      <c r="O195" s="228"/>
      <c r="P195" s="229">
        <f>SUM(P196:P201)</f>
        <v>0</v>
      </c>
      <c r="Q195" s="228"/>
      <c r="R195" s="229">
        <f>SUM(R196:R201)</f>
        <v>0</v>
      </c>
      <c r="S195" s="228"/>
      <c r="T195" s="230">
        <f>SUM(T196:T201)</f>
        <v>0</v>
      </c>
      <c r="U195" s="12"/>
      <c r="V195" s="12"/>
      <c r="W195" s="12"/>
      <c r="X195" s="12"/>
      <c r="Y195" s="12"/>
      <c r="Z195" s="12"/>
      <c r="AA195" s="12"/>
      <c r="AB195" s="12"/>
      <c r="AC195" s="12"/>
      <c r="AD195" s="12"/>
      <c r="AE195" s="12"/>
      <c r="AR195" s="231" t="s">
        <v>89</v>
      </c>
      <c r="AT195" s="232" t="s">
        <v>80</v>
      </c>
      <c r="AU195" s="232" t="s">
        <v>89</v>
      </c>
      <c r="AY195" s="231" t="s">
        <v>159</v>
      </c>
      <c r="BK195" s="233">
        <f>SUM(BK196:BK201)</f>
        <v>0</v>
      </c>
    </row>
    <row r="196" s="2" customFormat="1" ht="21.75" customHeight="1">
      <c r="A196" s="38"/>
      <c r="B196" s="39"/>
      <c r="C196" s="236" t="s">
        <v>232</v>
      </c>
      <c r="D196" s="236" t="s">
        <v>161</v>
      </c>
      <c r="E196" s="237" t="s">
        <v>614</v>
      </c>
      <c r="F196" s="238" t="s">
        <v>615</v>
      </c>
      <c r="G196" s="239" t="s">
        <v>171</v>
      </c>
      <c r="H196" s="240">
        <v>86</v>
      </c>
      <c r="I196" s="241"/>
      <c r="J196" s="242">
        <f>ROUND(I196*H196,2)</f>
        <v>0</v>
      </c>
      <c r="K196" s="243"/>
      <c r="L196" s="44"/>
      <c r="M196" s="244" t="s">
        <v>1</v>
      </c>
      <c r="N196" s="245" t="s">
        <v>46</v>
      </c>
      <c r="O196" s="91"/>
      <c r="P196" s="246">
        <f>O196*H196</f>
        <v>0</v>
      </c>
      <c r="Q196" s="246">
        <v>0</v>
      </c>
      <c r="R196" s="246">
        <f>Q196*H196</f>
        <v>0</v>
      </c>
      <c r="S196" s="246">
        <v>0</v>
      </c>
      <c r="T196" s="247">
        <f>S196*H196</f>
        <v>0</v>
      </c>
      <c r="U196" s="38"/>
      <c r="V196" s="38"/>
      <c r="W196" s="38"/>
      <c r="X196" s="38"/>
      <c r="Y196" s="38"/>
      <c r="Z196" s="38"/>
      <c r="AA196" s="38"/>
      <c r="AB196" s="38"/>
      <c r="AC196" s="38"/>
      <c r="AD196" s="38"/>
      <c r="AE196" s="38"/>
      <c r="AR196" s="248" t="s">
        <v>165</v>
      </c>
      <c r="AT196" s="248" t="s">
        <v>161</v>
      </c>
      <c r="AU196" s="248" t="s">
        <v>21</v>
      </c>
      <c r="AY196" s="16" t="s">
        <v>159</v>
      </c>
      <c r="BE196" s="249">
        <f>IF(N196="základní",J196,0)</f>
        <v>0</v>
      </c>
      <c r="BF196" s="249">
        <f>IF(N196="snížená",J196,0)</f>
        <v>0</v>
      </c>
      <c r="BG196" s="249">
        <f>IF(N196="zákl. přenesená",J196,0)</f>
        <v>0</v>
      </c>
      <c r="BH196" s="249">
        <f>IF(N196="sníž. přenesená",J196,0)</f>
        <v>0</v>
      </c>
      <c r="BI196" s="249">
        <f>IF(N196="nulová",J196,0)</f>
        <v>0</v>
      </c>
      <c r="BJ196" s="16" t="s">
        <v>89</v>
      </c>
      <c r="BK196" s="249">
        <f>ROUND(I196*H196,2)</f>
        <v>0</v>
      </c>
      <c r="BL196" s="16" t="s">
        <v>165</v>
      </c>
      <c r="BM196" s="248" t="s">
        <v>942</v>
      </c>
    </row>
    <row r="197" s="13" customFormat="1">
      <c r="A197" s="13"/>
      <c r="B197" s="254"/>
      <c r="C197" s="255"/>
      <c r="D197" s="250" t="s">
        <v>174</v>
      </c>
      <c r="E197" s="256" t="s">
        <v>1</v>
      </c>
      <c r="F197" s="257" t="s">
        <v>592</v>
      </c>
      <c r="G197" s="255"/>
      <c r="H197" s="258">
        <v>86</v>
      </c>
      <c r="I197" s="259"/>
      <c r="J197" s="255"/>
      <c r="K197" s="255"/>
      <c r="L197" s="260"/>
      <c r="M197" s="261"/>
      <c r="N197" s="262"/>
      <c r="O197" s="262"/>
      <c r="P197" s="262"/>
      <c r="Q197" s="262"/>
      <c r="R197" s="262"/>
      <c r="S197" s="262"/>
      <c r="T197" s="263"/>
      <c r="U197" s="13"/>
      <c r="V197" s="13"/>
      <c r="W197" s="13"/>
      <c r="X197" s="13"/>
      <c r="Y197" s="13"/>
      <c r="Z197" s="13"/>
      <c r="AA197" s="13"/>
      <c r="AB197" s="13"/>
      <c r="AC197" s="13"/>
      <c r="AD197" s="13"/>
      <c r="AE197" s="13"/>
      <c r="AT197" s="264" t="s">
        <v>174</v>
      </c>
      <c r="AU197" s="264" t="s">
        <v>21</v>
      </c>
      <c r="AV197" s="13" t="s">
        <v>21</v>
      </c>
      <c r="AW197" s="13" t="s">
        <v>38</v>
      </c>
      <c r="AX197" s="13" t="s">
        <v>81</v>
      </c>
      <c r="AY197" s="264" t="s">
        <v>159</v>
      </c>
    </row>
    <row r="198" s="14" customFormat="1">
      <c r="A198" s="14"/>
      <c r="B198" s="265"/>
      <c r="C198" s="266"/>
      <c r="D198" s="250" t="s">
        <v>174</v>
      </c>
      <c r="E198" s="267" t="s">
        <v>1</v>
      </c>
      <c r="F198" s="268" t="s">
        <v>197</v>
      </c>
      <c r="G198" s="266"/>
      <c r="H198" s="269">
        <v>86</v>
      </c>
      <c r="I198" s="270"/>
      <c r="J198" s="266"/>
      <c r="K198" s="266"/>
      <c r="L198" s="271"/>
      <c r="M198" s="272"/>
      <c r="N198" s="273"/>
      <c r="O198" s="273"/>
      <c r="P198" s="273"/>
      <c r="Q198" s="273"/>
      <c r="R198" s="273"/>
      <c r="S198" s="273"/>
      <c r="T198" s="274"/>
      <c r="U198" s="14"/>
      <c r="V198" s="14"/>
      <c r="W198" s="14"/>
      <c r="X198" s="14"/>
      <c r="Y198" s="14"/>
      <c r="Z198" s="14"/>
      <c r="AA198" s="14"/>
      <c r="AB198" s="14"/>
      <c r="AC198" s="14"/>
      <c r="AD198" s="14"/>
      <c r="AE198" s="14"/>
      <c r="AT198" s="275" t="s">
        <v>174</v>
      </c>
      <c r="AU198" s="275" t="s">
        <v>21</v>
      </c>
      <c r="AV198" s="14" t="s">
        <v>165</v>
      </c>
      <c r="AW198" s="14" t="s">
        <v>38</v>
      </c>
      <c r="AX198" s="14" t="s">
        <v>89</v>
      </c>
      <c r="AY198" s="275" t="s">
        <v>159</v>
      </c>
    </row>
    <row r="199" s="2" customFormat="1" ht="21.75" customHeight="1">
      <c r="A199" s="38"/>
      <c r="B199" s="39"/>
      <c r="C199" s="236" t="s">
        <v>400</v>
      </c>
      <c r="D199" s="236" t="s">
        <v>161</v>
      </c>
      <c r="E199" s="237" t="s">
        <v>943</v>
      </c>
      <c r="F199" s="238" t="s">
        <v>866</v>
      </c>
      <c r="G199" s="239" t="s">
        <v>171</v>
      </c>
      <c r="H199" s="240">
        <v>20</v>
      </c>
      <c r="I199" s="241"/>
      <c r="J199" s="242">
        <f>ROUND(I199*H199,2)</f>
        <v>0</v>
      </c>
      <c r="K199" s="243"/>
      <c r="L199" s="44"/>
      <c r="M199" s="244" t="s">
        <v>1</v>
      </c>
      <c r="N199" s="245" t="s">
        <v>46</v>
      </c>
      <c r="O199" s="91"/>
      <c r="P199" s="246">
        <f>O199*H199</f>
        <v>0</v>
      </c>
      <c r="Q199" s="246">
        <v>0</v>
      </c>
      <c r="R199" s="246">
        <f>Q199*H199</f>
        <v>0</v>
      </c>
      <c r="S199" s="246">
        <v>0</v>
      </c>
      <c r="T199" s="247">
        <f>S199*H199</f>
        <v>0</v>
      </c>
      <c r="U199" s="38"/>
      <c r="V199" s="38"/>
      <c r="W199" s="38"/>
      <c r="X199" s="38"/>
      <c r="Y199" s="38"/>
      <c r="Z199" s="38"/>
      <c r="AA199" s="38"/>
      <c r="AB199" s="38"/>
      <c r="AC199" s="38"/>
      <c r="AD199" s="38"/>
      <c r="AE199" s="38"/>
      <c r="AR199" s="248" t="s">
        <v>165</v>
      </c>
      <c r="AT199" s="248" t="s">
        <v>161</v>
      </c>
      <c r="AU199" s="248" t="s">
        <v>21</v>
      </c>
      <c r="AY199" s="16" t="s">
        <v>159</v>
      </c>
      <c r="BE199" s="249">
        <f>IF(N199="základní",J199,0)</f>
        <v>0</v>
      </c>
      <c r="BF199" s="249">
        <f>IF(N199="snížená",J199,0)</f>
        <v>0</v>
      </c>
      <c r="BG199" s="249">
        <f>IF(N199="zákl. přenesená",J199,0)</f>
        <v>0</v>
      </c>
      <c r="BH199" s="249">
        <f>IF(N199="sníž. přenesená",J199,0)</f>
        <v>0</v>
      </c>
      <c r="BI199" s="249">
        <f>IF(N199="nulová",J199,0)</f>
        <v>0</v>
      </c>
      <c r="BJ199" s="16" t="s">
        <v>89</v>
      </c>
      <c r="BK199" s="249">
        <f>ROUND(I199*H199,2)</f>
        <v>0</v>
      </c>
      <c r="BL199" s="16" t="s">
        <v>165</v>
      </c>
      <c r="BM199" s="248" t="s">
        <v>944</v>
      </c>
    </row>
    <row r="200" s="13" customFormat="1">
      <c r="A200" s="13"/>
      <c r="B200" s="254"/>
      <c r="C200" s="255"/>
      <c r="D200" s="250" t="s">
        <v>174</v>
      </c>
      <c r="E200" s="256" t="s">
        <v>1</v>
      </c>
      <c r="F200" s="257" t="s">
        <v>267</v>
      </c>
      <c r="G200" s="255"/>
      <c r="H200" s="258">
        <v>20</v>
      </c>
      <c r="I200" s="259"/>
      <c r="J200" s="255"/>
      <c r="K200" s="255"/>
      <c r="L200" s="260"/>
      <c r="M200" s="261"/>
      <c r="N200" s="262"/>
      <c r="O200" s="262"/>
      <c r="P200" s="262"/>
      <c r="Q200" s="262"/>
      <c r="R200" s="262"/>
      <c r="S200" s="262"/>
      <c r="T200" s="263"/>
      <c r="U200" s="13"/>
      <c r="V200" s="13"/>
      <c r="W200" s="13"/>
      <c r="X200" s="13"/>
      <c r="Y200" s="13"/>
      <c r="Z200" s="13"/>
      <c r="AA200" s="13"/>
      <c r="AB200" s="13"/>
      <c r="AC200" s="13"/>
      <c r="AD200" s="13"/>
      <c r="AE200" s="13"/>
      <c r="AT200" s="264" t="s">
        <v>174</v>
      </c>
      <c r="AU200" s="264" t="s">
        <v>21</v>
      </c>
      <c r="AV200" s="13" t="s">
        <v>21</v>
      </c>
      <c r="AW200" s="13" t="s">
        <v>38</v>
      </c>
      <c r="AX200" s="13" t="s">
        <v>81</v>
      </c>
      <c r="AY200" s="264" t="s">
        <v>159</v>
      </c>
    </row>
    <row r="201" s="14" customFormat="1">
      <c r="A201" s="14"/>
      <c r="B201" s="265"/>
      <c r="C201" s="266"/>
      <c r="D201" s="250" t="s">
        <v>174</v>
      </c>
      <c r="E201" s="267" t="s">
        <v>1</v>
      </c>
      <c r="F201" s="268" t="s">
        <v>197</v>
      </c>
      <c r="G201" s="266"/>
      <c r="H201" s="269">
        <v>20</v>
      </c>
      <c r="I201" s="270"/>
      <c r="J201" s="266"/>
      <c r="K201" s="266"/>
      <c r="L201" s="271"/>
      <c r="M201" s="292"/>
      <c r="N201" s="293"/>
      <c r="O201" s="293"/>
      <c r="P201" s="293"/>
      <c r="Q201" s="293"/>
      <c r="R201" s="293"/>
      <c r="S201" s="293"/>
      <c r="T201" s="294"/>
      <c r="U201" s="14"/>
      <c r="V201" s="14"/>
      <c r="W201" s="14"/>
      <c r="X201" s="14"/>
      <c r="Y201" s="14"/>
      <c r="Z201" s="14"/>
      <c r="AA201" s="14"/>
      <c r="AB201" s="14"/>
      <c r="AC201" s="14"/>
      <c r="AD201" s="14"/>
      <c r="AE201" s="14"/>
      <c r="AT201" s="275" t="s">
        <v>174</v>
      </c>
      <c r="AU201" s="275" t="s">
        <v>21</v>
      </c>
      <c r="AV201" s="14" t="s">
        <v>165</v>
      </c>
      <c r="AW201" s="14" t="s">
        <v>38</v>
      </c>
      <c r="AX201" s="14" t="s">
        <v>89</v>
      </c>
      <c r="AY201" s="275" t="s">
        <v>159</v>
      </c>
    </row>
    <row r="202" s="2" customFormat="1" ht="6.96" customHeight="1">
      <c r="A202" s="38"/>
      <c r="B202" s="66"/>
      <c r="C202" s="67"/>
      <c r="D202" s="67"/>
      <c r="E202" s="67"/>
      <c r="F202" s="67"/>
      <c r="G202" s="67"/>
      <c r="H202" s="67"/>
      <c r="I202" s="183"/>
      <c r="J202" s="67"/>
      <c r="K202" s="67"/>
      <c r="L202" s="44"/>
      <c r="M202" s="38"/>
      <c r="O202" s="38"/>
      <c r="P202" s="38"/>
      <c r="Q202" s="38"/>
      <c r="R202" s="38"/>
      <c r="S202" s="38"/>
      <c r="T202" s="38"/>
      <c r="U202" s="38"/>
      <c r="V202" s="38"/>
      <c r="W202" s="38"/>
      <c r="X202" s="38"/>
      <c r="Y202" s="38"/>
      <c r="Z202" s="38"/>
      <c r="AA202" s="38"/>
      <c r="AB202" s="38"/>
      <c r="AC202" s="38"/>
      <c r="AD202" s="38"/>
      <c r="AE202" s="38"/>
    </row>
  </sheetData>
  <sheetProtection sheet="1" autoFilter="0" formatColumns="0" formatRows="0" objects="1" scenarios="1" spinCount="100000" saltValue="Mlif18hSvpXBsj1lXEaJOYm0n16RVD4xb9WzQkG4Vhm8yCoQJji3sXwOKPSKoOctHijR4GwOgLslUFmRcWLxNA==" hashValue="HMC38izKrVAuM20mX1iM3RUmxmzffm/+Ud+TDji6kZSr1PeoKwzPmmSOjrgebQnzc5IdPKiAbv0OBf4rlpiA5A==" algorithmName="SHA-512" password="CC35"/>
  <autoFilter ref="C120:K201"/>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6" t="s">
        <v>102</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945</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618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618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ROUND(J122,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ROUND((SUM(BE122:BE219)),  2)</f>
        <v>0</v>
      </c>
      <c r="G33" s="38"/>
      <c r="H33" s="38"/>
      <c r="I33" s="162">
        <v>0.20999999999999999</v>
      </c>
      <c r="J33" s="161">
        <f>ROUND(((SUM(BE122:BE219))*I33),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ROUND((SUM(BF122:BF219)),  2)</f>
        <v>0</v>
      </c>
      <c r="G34" s="38"/>
      <c r="H34" s="38"/>
      <c r="I34" s="162">
        <v>0.14999999999999999</v>
      </c>
      <c r="J34" s="161">
        <f>ROUND(((SUM(BF122:BF219))*I34),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ROUND((SUM(BG122:BG219)),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ROUND((SUM(BH122:BH219)),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ROUND((SUM(BI122:BI219)),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301-4 - SO 301-4 Stoka C</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pan Stejskal</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pan Stejskal</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J122</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135</v>
      </c>
      <c r="E97" s="196"/>
      <c r="F97" s="196"/>
      <c r="G97" s="196"/>
      <c r="H97" s="196"/>
      <c r="I97" s="197"/>
      <c r="J97" s="198">
        <f>J123</f>
        <v>0</v>
      </c>
      <c r="K97" s="194"/>
      <c r="L97" s="199"/>
      <c r="S97" s="9"/>
      <c r="T97" s="9"/>
      <c r="U97" s="9"/>
      <c r="V97" s="9"/>
      <c r="W97" s="9"/>
      <c r="X97" s="9"/>
      <c r="Y97" s="9"/>
      <c r="Z97" s="9"/>
      <c r="AA97" s="9"/>
      <c r="AB97" s="9"/>
      <c r="AC97" s="9"/>
      <c r="AD97" s="9"/>
      <c r="AE97" s="9"/>
    </row>
    <row r="98" s="10" customFormat="1" ht="19.92" customHeight="1">
      <c r="A98" s="10"/>
      <c r="B98" s="200"/>
      <c r="C98" s="201"/>
      <c r="D98" s="202" t="s">
        <v>619</v>
      </c>
      <c r="E98" s="203"/>
      <c r="F98" s="203"/>
      <c r="G98" s="203"/>
      <c r="H98" s="203"/>
      <c r="I98" s="204"/>
      <c r="J98" s="205">
        <f>J124</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139</v>
      </c>
      <c r="E99" s="203"/>
      <c r="F99" s="203"/>
      <c r="G99" s="203"/>
      <c r="H99" s="203"/>
      <c r="I99" s="204"/>
      <c r="J99" s="205">
        <f>J154</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620</v>
      </c>
      <c r="E100" s="203"/>
      <c r="F100" s="203"/>
      <c r="G100" s="203"/>
      <c r="H100" s="203"/>
      <c r="I100" s="204"/>
      <c r="J100" s="205">
        <f>J160</f>
        <v>0</v>
      </c>
      <c r="K100" s="201"/>
      <c r="L100" s="206"/>
      <c r="S100" s="10"/>
      <c r="T100" s="10"/>
      <c r="U100" s="10"/>
      <c r="V100" s="10"/>
      <c r="W100" s="10"/>
      <c r="X100" s="10"/>
      <c r="Y100" s="10"/>
      <c r="Z100" s="10"/>
      <c r="AA100" s="10"/>
      <c r="AB100" s="10"/>
      <c r="AC100" s="10"/>
      <c r="AD100" s="10"/>
      <c r="AE100" s="10"/>
    </row>
    <row r="101" s="10" customFormat="1" ht="19.92" customHeight="1">
      <c r="A101" s="10"/>
      <c r="B101" s="200"/>
      <c r="C101" s="201"/>
      <c r="D101" s="202" t="s">
        <v>141</v>
      </c>
      <c r="E101" s="203"/>
      <c r="F101" s="203"/>
      <c r="G101" s="203"/>
      <c r="H101" s="203"/>
      <c r="I101" s="204"/>
      <c r="J101" s="205">
        <f>J211</f>
        <v>0</v>
      </c>
      <c r="K101" s="201"/>
      <c r="L101" s="206"/>
      <c r="S101" s="10"/>
      <c r="T101" s="10"/>
      <c r="U101" s="10"/>
      <c r="V101" s="10"/>
      <c r="W101" s="10"/>
      <c r="X101" s="10"/>
      <c r="Y101" s="10"/>
      <c r="Z101" s="10"/>
      <c r="AA101" s="10"/>
      <c r="AB101" s="10"/>
      <c r="AC101" s="10"/>
      <c r="AD101" s="10"/>
      <c r="AE101" s="10"/>
    </row>
    <row r="102" s="10" customFormat="1" ht="19.92" customHeight="1">
      <c r="A102" s="10"/>
      <c r="B102" s="200"/>
      <c r="C102" s="201"/>
      <c r="D102" s="202" t="s">
        <v>143</v>
      </c>
      <c r="E102" s="203"/>
      <c r="F102" s="203"/>
      <c r="G102" s="203"/>
      <c r="H102" s="203"/>
      <c r="I102" s="204"/>
      <c r="J102" s="205">
        <f>J214</f>
        <v>0</v>
      </c>
      <c r="K102" s="201"/>
      <c r="L102" s="206"/>
      <c r="S102" s="10"/>
      <c r="T102" s="10"/>
      <c r="U102" s="10"/>
      <c r="V102" s="10"/>
      <c r="W102" s="10"/>
      <c r="X102" s="10"/>
      <c r="Y102" s="10"/>
      <c r="Z102" s="10"/>
      <c r="AA102" s="10"/>
      <c r="AB102" s="10"/>
      <c r="AC102" s="10"/>
      <c r="AD102" s="10"/>
      <c r="AE102" s="10"/>
    </row>
    <row r="103" s="2" customFormat="1" ht="21.84" customHeight="1">
      <c r="A103" s="38"/>
      <c r="B103" s="39"/>
      <c r="C103" s="40"/>
      <c r="D103" s="40"/>
      <c r="E103" s="40"/>
      <c r="F103" s="40"/>
      <c r="G103" s="40"/>
      <c r="H103" s="40"/>
      <c r="I103" s="144"/>
      <c r="J103" s="40"/>
      <c r="K103" s="40"/>
      <c r="L103" s="63"/>
      <c r="S103" s="38"/>
      <c r="T103" s="38"/>
      <c r="U103" s="38"/>
      <c r="V103" s="38"/>
      <c r="W103" s="38"/>
      <c r="X103" s="38"/>
      <c r="Y103" s="38"/>
      <c r="Z103" s="38"/>
      <c r="AA103" s="38"/>
      <c r="AB103" s="38"/>
      <c r="AC103" s="38"/>
      <c r="AD103" s="38"/>
      <c r="AE103" s="38"/>
    </row>
    <row r="104" s="2" customFormat="1" ht="6.96" customHeight="1">
      <c r="A104" s="38"/>
      <c r="B104" s="66"/>
      <c r="C104" s="67"/>
      <c r="D104" s="67"/>
      <c r="E104" s="67"/>
      <c r="F104" s="67"/>
      <c r="G104" s="67"/>
      <c r="H104" s="67"/>
      <c r="I104" s="183"/>
      <c r="J104" s="67"/>
      <c r="K104" s="67"/>
      <c r="L104" s="63"/>
      <c r="S104" s="38"/>
      <c r="T104" s="38"/>
      <c r="U104" s="38"/>
      <c r="V104" s="38"/>
      <c r="W104" s="38"/>
      <c r="X104" s="38"/>
      <c r="Y104" s="38"/>
      <c r="Z104" s="38"/>
      <c r="AA104" s="38"/>
      <c r="AB104" s="38"/>
      <c r="AC104" s="38"/>
      <c r="AD104" s="38"/>
      <c r="AE104" s="38"/>
    </row>
    <row r="108" s="2" customFormat="1" ht="6.96" customHeight="1">
      <c r="A108" s="38"/>
      <c r="B108" s="68"/>
      <c r="C108" s="69"/>
      <c r="D108" s="69"/>
      <c r="E108" s="69"/>
      <c r="F108" s="69"/>
      <c r="G108" s="69"/>
      <c r="H108" s="69"/>
      <c r="I108" s="186"/>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2" t="s">
        <v>144</v>
      </c>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1" t="s">
        <v>16</v>
      </c>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7" t="str">
        <f>E7</f>
        <v xml:space="preserve">822018  Odstavná a parkovací plocha u lékárny v Rotavě</v>
      </c>
      <c r="F112" s="31"/>
      <c r="G112" s="31"/>
      <c r="H112" s="31"/>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1" t="s">
        <v>128</v>
      </c>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SO 301-4 - SO 301-4 Stoka C</v>
      </c>
      <c r="F114" s="40"/>
      <c r="G114" s="40"/>
      <c r="H114" s="40"/>
      <c r="I114" s="144"/>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1" t="s">
        <v>22</v>
      </c>
      <c r="D116" s="40"/>
      <c r="E116" s="40"/>
      <c r="F116" s="26" t="str">
        <f>F12</f>
        <v>Rotava</v>
      </c>
      <c r="G116" s="40"/>
      <c r="H116" s="40"/>
      <c r="I116" s="147" t="s">
        <v>24</v>
      </c>
      <c r="J116" s="79" t="str">
        <f>IF(J12="","",J12)</f>
        <v>30. 6. 2019</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1" t="s">
        <v>30</v>
      </c>
      <c r="D118" s="40"/>
      <c r="E118" s="40"/>
      <c r="F118" s="26" t="str">
        <f>E15</f>
        <v>Město Rotava</v>
      </c>
      <c r="G118" s="40"/>
      <c r="H118" s="40"/>
      <c r="I118" s="147" t="s">
        <v>36</v>
      </c>
      <c r="J118" s="36" t="str">
        <f>E21</f>
        <v>pan Stejskal</v>
      </c>
      <c r="K118" s="40"/>
      <c r="L118" s="63"/>
      <c r="S118" s="38"/>
      <c r="T118" s="38"/>
      <c r="U118" s="38"/>
      <c r="V118" s="38"/>
      <c r="W118" s="38"/>
      <c r="X118" s="38"/>
      <c r="Y118" s="38"/>
      <c r="Z118" s="38"/>
      <c r="AA118" s="38"/>
      <c r="AB118" s="38"/>
      <c r="AC118" s="38"/>
      <c r="AD118" s="38"/>
      <c r="AE118" s="38"/>
    </row>
    <row r="119" s="2" customFormat="1" ht="15.15" customHeight="1">
      <c r="A119" s="38"/>
      <c r="B119" s="39"/>
      <c r="C119" s="31" t="s">
        <v>34</v>
      </c>
      <c r="D119" s="40"/>
      <c r="E119" s="40"/>
      <c r="F119" s="26" t="str">
        <f>IF(E18="","",E18)</f>
        <v>Vyplň údaj</v>
      </c>
      <c r="G119" s="40"/>
      <c r="H119" s="40"/>
      <c r="I119" s="147" t="s">
        <v>39</v>
      </c>
      <c r="J119" s="36" t="str">
        <f>E24</f>
        <v>pan Stejskal</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11" customFormat="1" ht="29.28" customHeight="1">
      <c r="A121" s="207"/>
      <c r="B121" s="208"/>
      <c r="C121" s="209" t="s">
        <v>145</v>
      </c>
      <c r="D121" s="210" t="s">
        <v>66</v>
      </c>
      <c r="E121" s="210" t="s">
        <v>62</v>
      </c>
      <c r="F121" s="210" t="s">
        <v>63</v>
      </c>
      <c r="G121" s="210" t="s">
        <v>146</v>
      </c>
      <c r="H121" s="210" t="s">
        <v>147</v>
      </c>
      <c r="I121" s="211" t="s">
        <v>148</v>
      </c>
      <c r="J121" s="212" t="s">
        <v>132</v>
      </c>
      <c r="K121" s="213" t="s">
        <v>149</v>
      </c>
      <c r="L121" s="214"/>
      <c r="M121" s="100" t="s">
        <v>1</v>
      </c>
      <c r="N121" s="101" t="s">
        <v>45</v>
      </c>
      <c r="O121" s="101" t="s">
        <v>150</v>
      </c>
      <c r="P121" s="101" t="s">
        <v>151</v>
      </c>
      <c r="Q121" s="101" t="s">
        <v>152</v>
      </c>
      <c r="R121" s="101" t="s">
        <v>153</v>
      </c>
      <c r="S121" s="101" t="s">
        <v>154</v>
      </c>
      <c r="T121" s="102" t="s">
        <v>155</v>
      </c>
      <c r="U121" s="207"/>
      <c r="V121" s="207"/>
      <c r="W121" s="207"/>
      <c r="X121" s="207"/>
      <c r="Y121" s="207"/>
      <c r="Z121" s="207"/>
      <c r="AA121" s="207"/>
      <c r="AB121" s="207"/>
      <c r="AC121" s="207"/>
      <c r="AD121" s="207"/>
      <c r="AE121" s="207"/>
    </row>
    <row r="122" s="2" customFormat="1" ht="22.8" customHeight="1">
      <c r="A122" s="38"/>
      <c r="B122" s="39"/>
      <c r="C122" s="107" t="s">
        <v>156</v>
      </c>
      <c r="D122" s="40"/>
      <c r="E122" s="40"/>
      <c r="F122" s="40"/>
      <c r="G122" s="40"/>
      <c r="H122" s="40"/>
      <c r="I122" s="144"/>
      <c r="J122" s="215">
        <f>BK122</f>
        <v>0</v>
      </c>
      <c r="K122" s="40"/>
      <c r="L122" s="44"/>
      <c r="M122" s="103"/>
      <c r="N122" s="216"/>
      <c r="O122" s="104"/>
      <c r="P122" s="217">
        <f>P123</f>
        <v>0</v>
      </c>
      <c r="Q122" s="104"/>
      <c r="R122" s="217">
        <f>R123</f>
        <v>96.449442280000014</v>
      </c>
      <c r="S122" s="104"/>
      <c r="T122" s="218">
        <f>T123</f>
        <v>0</v>
      </c>
      <c r="U122" s="38"/>
      <c r="V122" s="38"/>
      <c r="W122" s="38"/>
      <c r="X122" s="38"/>
      <c r="Y122" s="38"/>
      <c r="Z122" s="38"/>
      <c r="AA122" s="38"/>
      <c r="AB122" s="38"/>
      <c r="AC122" s="38"/>
      <c r="AD122" s="38"/>
      <c r="AE122" s="38"/>
      <c r="AT122" s="16" t="s">
        <v>80</v>
      </c>
      <c r="AU122" s="16" t="s">
        <v>134</v>
      </c>
      <c r="BK122" s="219">
        <f>BK123</f>
        <v>0</v>
      </c>
    </row>
    <row r="123" s="12" customFormat="1" ht="25.92" customHeight="1">
      <c r="A123" s="12"/>
      <c r="B123" s="220"/>
      <c r="C123" s="221"/>
      <c r="D123" s="222" t="s">
        <v>80</v>
      </c>
      <c r="E123" s="223" t="s">
        <v>157</v>
      </c>
      <c r="F123" s="223" t="s">
        <v>158</v>
      </c>
      <c r="G123" s="221"/>
      <c r="H123" s="221"/>
      <c r="I123" s="224"/>
      <c r="J123" s="225">
        <f>BK123</f>
        <v>0</v>
      </c>
      <c r="K123" s="221"/>
      <c r="L123" s="226"/>
      <c r="M123" s="227"/>
      <c r="N123" s="228"/>
      <c r="O123" s="228"/>
      <c r="P123" s="229">
        <f>P124+P154+P160+P211+P214</f>
        <v>0</v>
      </c>
      <c r="Q123" s="228"/>
      <c r="R123" s="229">
        <f>R124+R154+R160+R211+R214</f>
        <v>96.449442280000014</v>
      </c>
      <c r="S123" s="228"/>
      <c r="T123" s="230">
        <f>T124+T154+T160+T211+T214</f>
        <v>0</v>
      </c>
      <c r="U123" s="12"/>
      <c r="V123" s="12"/>
      <c r="W123" s="12"/>
      <c r="X123" s="12"/>
      <c r="Y123" s="12"/>
      <c r="Z123" s="12"/>
      <c r="AA123" s="12"/>
      <c r="AB123" s="12"/>
      <c r="AC123" s="12"/>
      <c r="AD123" s="12"/>
      <c r="AE123" s="12"/>
      <c r="AR123" s="231" t="s">
        <v>89</v>
      </c>
      <c r="AT123" s="232" t="s">
        <v>80</v>
      </c>
      <c r="AU123" s="232" t="s">
        <v>81</v>
      </c>
      <c r="AY123" s="231" t="s">
        <v>159</v>
      </c>
      <c r="BK123" s="233">
        <f>BK124+BK154+BK160+BK211+BK214</f>
        <v>0</v>
      </c>
    </row>
    <row r="124" s="12" customFormat="1" ht="22.8" customHeight="1">
      <c r="A124" s="12"/>
      <c r="B124" s="220"/>
      <c r="C124" s="221"/>
      <c r="D124" s="222" t="s">
        <v>80</v>
      </c>
      <c r="E124" s="234" t="s">
        <v>89</v>
      </c>
      <c r="F124" s="234" t="s">
        <v>621</v>
      </c>
      <c r="G124" s="221"/>
      <c r="H124" s="221"/>
      <c r="I124" s="224"/>
      <c r="J124" s="235">
        <f>BK124</f>
        <v>0</v>
      </c>
      <c r="K124" s="221"/>
      <c r="L124" s="226"/>
      <c r="M124" s="227"/>
      <c r="N124" s="228"/>
      <c r="O124" s="228"/>
      <c r="P124" s="229">
        <f>SUM(P125:P153)</f>
        <v>0</v>
      </c>
      <c r="Q124" s="228"/>
      <c r="R124" s="229">
        <f>SUM(R125:R153)</f>
        <v>80.340888000000007</v>
      </c>
      <c r="S124" s="228"/>
      <c r="T124" s="230">
        <f>SUM(T125:T153)</f>
        <v>0</v>
      </c>
      <c r="U124" s="12"/>
      <c r="V124" s="12"/>
      <c r="W124" s="12"/>
      <c r="X124" s="12"/>
      <c r="Y124" s="12"/>
      <c r="Z124" s="12"/>
      <c r="AA124" s="12"/>
      <c r="AB124" s="12"/>
      <c r="AC124" s="12"/>
      <c r="AD124" s="12"/>
      <c r="AE124" s="12"/>
      <c r="AR124" s="231" t="s">
        <v>89</v>
      </c>
      <c r="AT124" s="232" t="s">
        <v>80</v>
      </c>
      <c r="AU124" s="232" t="s">
        <v>89</v>
      </c>
      <c r="AY124" s="231" t="s">
        <v>159</v>
      </c>
      <c r="BK124" s="233">
        <f>SUM(BK125:BK153)</f>
        <v>0</v>
      </c>
    </row>
    <row r="125" s="2" customFormat="1" ht="21.75" customHeight="1">
      <c r="A125" s="38"/>
      <c r="B125" s="39"/>
      <c r="C125" s="236" t="s">
        <v>89</v>
      </c>
      <c r="D125" s="236" t="s">
        <v>161</v>
      </c>
      <c r="E125" s="237" t="s">
        <v>622</v>
      </c>
      <c r="F125" s="238" t="s">
        <v>623</v>
      </c>
      <c r="G125" s="239" t="s">
        <v>206</v>
      </c>
      <c r="H125" s="240">
        <v>10</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21</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946</v>
      </c>
    </row>
    <row r="126" s="2" customFormat="1" ht="21.75" customHeight="1">
      <c r="A126" s="38"/>
      <c r="B126" s="39"/>
      <c r="C126" s="236" t="s">
        <v>21</v>
      </c>
      <c r="D126" s="236" t="s">
        <v>161</v>
      </c>
      <c r="E126" s="237" t="s">
        <v>625</v>
      </c>
      <c r="F126" s="238" t="s">
        <v>626</v>
      </c>
      <c r="G126" s="239" t="s">
        <v>206</v>
      </c>
      <c r="H126" s="240">
        <v>21.744</v>
      </c>
      <c r="I126" s="241"/>
      <c r="J126" s="242">
        <f>ROUND(I126*H126,2)</f>
        <v>0</v>
      </c>
      <c r="K126" s="243"/>
      <c r="L126" s="44"/>
      <c r="M126" s="244" t="s">
        <v>1</v>
      </c>
      <c r="N126" s="245" t="s">
        <v>46</v>
      </c>
      <c r="O126" s="91"/>
      <c r="P126" s="246">
        <f>O126*H126</f>
        <v>0</v>
      </c>
      <c r="Q126" s="246">
        <v>0</v>
      </c>
      <c r="R126" s="246">
        <f>Q126*H126</f>
        <v>0</v>
      </c>
      <c r="S126" s="246">
        <v>0</v>
      </c>
      <c r="T126" s="247">
        <f>S126*H126</f>
        <v>0</v>
      </c>
      <c r="U126" s="38"/>
      <c r="V126" s="38"/>
      <c r="W126" s="38"/>
      <c r="X126" s="38"/>
      <c r="Y126" s="38"/>
      <c r="Z126" s="38"/>
      <c r="AA126" s="38"/>
      <c r="AB126" s="38"/>
      <c r="AC126" s="38"/>
      <c r="AD126" s="38"/>
      <c r="AE126" s="38"/>
      <c r="AR126" s="248" t="s">
        <v>165</v>
      </c>
      <c r="AT126" s="248" t="s">
        <v>161</v>
      </c>
      <c r="AU126" s="248" t="s">
        <v>21</v>
      </c>
      <c r="AY126" s="16" t="s">
        <v>159</v>
      </c>
      <c r="BE126" s="249">
        <f>IF(N126="základní",J126,0)</f>
        <v>0</v>
      </c>
      <c r="BF126" s="249">
        <f>IF(N126="snížená",J126,0)</f>
        <v>0</v>
      </c>
      <c r="BG126" s="249">
        <f>IF(N126="zákl. přenesená",J126,0)</f>
        <v>0</v>
      </c>
      <c r="BH126" s="249">
        <f>IF(N126="sníž. přenesená",J126,0)</f>
        <v>0</v>
      </c>
      <c r="BI126" s="249">
        <f>IF(N126="nulová",J126,0)</f>
        <v>0</v>
      </c>
      <c r="BJ126" s="16" t="s">
        <v>89</v>
      </c>
      <c r="BK126" s="249">
        <f>ROUND(I126*H126,2)</f>
        <v>0</v>
      </c>
      <c r="BL126" s="16" t="s">
        <v>165</v>
      </c>
      <c r="BM126" s="248" t="s">
        <v>947</v>
      </c>
    </row>
    <row r="127" s="13" customFormat="1">
      <c r="A127" s="13"/>
      <c r="B127" s="254"/>
      <c r="C127" s="255"/>
      <c r="D127" s="250" t="s">
        <v>174</v>
      </c>
      <c r="E127" s="256" t="s">
        <v>1</v>
      </c>
      <c r="F127" s="257" t="s">
        <v>948</v>
      </c>
      <c r="G127" s="255"/>
      <c r="H127" s="258">
        <v>21.744</v>
      </c>
      <c r="I127" s="259"/>
      <c r="J127" s="255"/>
      <c r="K127" s="255"/>
      <c r="L127" s="260"/>
      <c r="M127" s="261"/>
      <c r="N127" s="262"/>
      <c r="O127" s="262"/>
      <c r="P127" s="262"/>
      <c r="Q127" s="262"/>
      <c r="R127" s="262"/>
      <c r="S127" s="262"/>
      <c r="T127" s="263"/>
      <c r="U127" s="13"/>
      <c r="V127" s="13"/>
      <c r="W127" s="13"/>
      <c r="X127" s="13"/>
      <c r="Y127" s="13"/>
      <c r="Z127" s="13"/>
      <c r="AA127" s="13"/>
      <c r="AB127" s="13"/>
      <c r="AC127" s="13"/>
      <c r="AD127" s="13"/>
      <c r="AE127" s="13"/>
      <c r="AT127" s="264" t="s">
        <v>174</v>
      </c>
      <c r="AU127" s="264" t="s">
        <v>21</v>
      </c>
      <c r="AV127" s="13" t="s">
        <v>21</v>
      </c>
      <c r="AW127" s="13" t="s">
        <v>38</v>
      </c>
      <c r="AX127" s="13" t="s">
        <v>89</v>
      </c>
      <c r="AY127" s="264" t="s">
        <v>159</v>
      </c>
    </row>
    <row r="128" s="2" customFormat="1" ht="21.75" customHeight="1">
      <c r="A128" s="38"/>
      <c r="B128" s="39"/>
      <c r="C128" s="236" t="s">
        <v>176</v>
      </c>
      <c r="D128" s="236" t="s">
        <v>161</v>
      </c>
      <c r="E128" s="237" t="s">
        <v>706</v>
      </c>
      <c r="F128" s="238" t="s">
        <v>707</v>
      </c>
      <c r="G128" s="239" t="s">
        <v>206</v>
      </c>
      <c r="H128" s="240">
        <v>23.280000000000001</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165</v>
      </c>
      <c r="AT128" s="248" t="s">
        <v>161</v>
      </c>
      <c r="AU128" s="248" t="s">
        <v>21</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949</v>
      </c>
    </row>
    <row r="129" s="13" customFormat="1">
      <c r="A129" s="13"/>
      <c r="B129" s="254"/>
      <c r="C129" s="255"/>
      <c r="D129" s="250" t="s">
        <v>174</v>
      </c>
      <c r="E129" s="256" t="s">
        <v>1</v>
      </c>
      <c r="F129" s="257" t="s">
        <v>950</v>
      </c>
      <c r="G129" s="255"/>
      <c r="H129" s="258">
        <v>23.280000000000001</v>
      </c>
      <c r="I129" s="259"/>
      <c r="J129" s="255"/>
      <c r="K129" s="255"/>
      <c r="L129" s="260"/>
      <c r="M129" s="261"/>
      <c r="N129" s="262"/>
      <c r="O129" s="262"/>
      <c r="P129" s="262"/>
      <c r="Q129" s="262"/>
      <c r="R129" s="262"/>
      <c r="S129" s="262"/>
      <c r="T129" s="263"/>
      <c r="U129" s="13"/>
      <c r="V129" s="13"/>
      <c r="W129" s="13"/>
      <c r="X129" s="13"/>
      <c r="Y129" s="13"/>
      <c r="Z129" s="13"/>
      <c r="AA129" s="13"/>
      <c r="AB129" s="13"/>
      <c r="AC129" s="13"/>
      <c r="AD129" s="13"/>
      <c r="AE129" s="13"/>
      <c r="AT129" s="264" t="s">
        <v>174</v>
      </c>
      <c r="AU129" s="264" t="s">
        <v>21</v>
      </c>
      <c r="AV129" s="13" t="s">
        <v>21</v>
      </c>
      <c r="AW129" s="13" t="s">
        <v>38</v>
      </c>
      <c r="AX129" s="13" t="s">
        <v>81</v>
      </c>
      <c r="AY129" s="264" t="s">
        <v>159</v>
      </c>
    </row>
    <row r="130" s="2" customFormat="1" ht="16.5" customHeight="1">
      <c r="A130" s="38"/>
      <c r="B130" s="39"/>
      <c r="C130" s="236" t="s">
        <v>165</v>
      </c>
      <c r="D130" s="236" t="s">
        <v>161</v>
      </c>
      <c r="E130" s="237" t="s">
        <v>629</v>
      </c>
      <c r="F130" s="238" t="s">
        <v>630</v>
      </c>
      <c r="G130" s="239" t="s">
        <v>164</v>
      </c>
      <c r="H130" s="240">
        <v>58.200000000000003</v>
      </c>
      <c r="I130" s="241"/>
      <c r="J130" s="242">
        <f>ROUND(I130*H130,2)</f>
        <v>0</v>
      </c>
      <c r="K130" s="243"/>
      <c r="L130" s="44"/>
      <c r="M130" s="244" t="s">
        <v>1</v>
      </c>
      <c r="N130" s="245" t="s">
        <v>46</v>
      </c>
      <c r="O130" s="91"/>
      <c r="P130" s="246">
        <f>O130*H130</f>
        <v>0</v>
      </c>
      <c r="Q130" s="246">
        <v>0.00084000000000000003</v>
      </c>
      <c r="R130" s="246">
        <f>Q130*H130</f>
        <v>0.048888000000000008</v>
      </c>
      <c r="S130" s="246">
        <v>0</v>
      </c>
      <c r="T130" s="247">
        <f>S130*H130</f>
        <v>0</v>
      </c>
      <c r="U130" s="38"/>
      <c r="V130" s="38"/>
      <c r="W130" s="38"/>
      <c r="X130" s="38"/>
      <c r="Y130" s="38"/>
      <c r="Z130" s="38"/>
      <c r="AA130" s="38"/>
      <c r="AB130" s="38"/>
      <c r="AC130" s="38"/>
      <c r="AD130" s="38"/>
      <c r="AE130" s="38"/>
      <c r="AR130" s="248" t="s">
        <v>165</v>
      </c>
      <c r="AT130" s="248" t="s">
        <v>161</v>
      </c>
      <c r="AU130" s="248" t="s">
        <v>21</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951</v>
      </c>
    </row>
    <row r="131" s="13" customFormat="1">
      <c r="A131" s="13"/>
      <c r="B131" s="254"/>
      <c r="C131" s="255"/>
      <c r="D131" s="250" t="s">
        <v>174</v>
      </c>
      <c r="E131" s="256" t="s">
        <v>1</v>
      </c>
      <c r="F131" s="257" t="s">
        <v>952</v>
      </c>
      <c r="G131" s="255"/>
      <c r="H131" s="258">
        <v>58.200000000000003</v>
      </c>
      <c r="I131" s="259"/>
      <c r="J131" s="255"/>
      <c r="K131" s="255"/>
      <c r="L131" s="260"/>
      <c r="M131" s="261"/>
      <c r="N131" s="262"/>
      <c r="O131" s="262"/>
      <c r="P131" s="262"/>
      <c r="Q131" s="262"/>
      <c r="R131" s="262"/>
      <c r="S131" s="262"/>
      <c r="T131" s="263"/>
      <c r="U131" s="13"/>
      <c r="V131" s="13"/>
      <c r="W131" s="13"/>
      <c r="X131" s="13"/>
      <c r="Y131" s="13"/>
      <c r="Z131" s="13"/>
      <c r="AA131" s="13"/>
      <c r="AB131" s="13"/>
      <c r="AC131" s="13"/>
      <c r="AD131" s="13"/>
      <c r="AE131" s="13"/>
      <c r="AT131" s="264" t="s">
        <v>174</v>
      </c>
      <c r="AU131" s="264" t="s">
        <v>21</v>
      </c>
      <c r="AV131" s="13" t="s">
        <v>21</v>
      </c>
      <c r="AW131" s="13" t="s">
        <v>38</v>
      </c>
      <c r="AX131" s="13" t="s">
        <v>81</v>
      </c>
      <c r="AY131" s="264" t="s">
        <v>159</v>
      </c>
    </row>
    <row r="132" s="2" customFormat="1" ht="21.75" customHeight="1">
      <c r="A132" s="38"/>
      <c r="B132" s="39"/>
      <c r="C132" s="236" t="s">
        <v>186</v>
      </c>
      <c r="D132" s="236" t="s">
        <v>161</v>
      </c>
      <c r="E132" s="237" t="s">
        <v>633</v>
      </c>
      <c r="F132" s="238" t="s">
        <v>634</v>
      </c>
      <c r="G132" s="239" t="s">
        <v>164</v>
      </c>
      <c r="H132" s="240">
        <v>58.200000000000003</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21</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953</v>
      </c>
    </row>
    <row r="133" s="2" customFormat="1" ht="21.75" customHeight="1">
      <c r="A133" s="38"/>
      <c r="B133" s="39"/>
      <c r="C133" s="236" t="s">
        <v>191</v>
      </c>
      <c r="D133" s="236" t="s">
        <v>161</v>
      </c>
      <c r="E133" s="237" t="s">
        <v>264</v>
      </c>
      <c r="F133" s="238" t="s">
        <v>265</v>
      </c>
      <c r="G133" s="239" t="s">
        <v>206</v>
      </c>
      <c r="H133" s="240">
        <v>45.024000000000001</v>
      </c>
      <c r="I133" s="241"/>
      <c r="J133" s="242">
        <f>ROUND(I133*H133,2)</f>
        <v>0</v>
      </c>
      <c r="K133" s="243"/>
      <c r="L133" s="44"/>
      <c r="M133" s="244" t="s">
        <v>1</v>
      </c>
      <c r="N133" s="245" t="s">
        <v>46</v>
      </c>
      <c r="O133" s="91"/>
      <c r="P133" s="246">
        <f>O133*H133</f>
        <v>0</v>
      </c>
      <c r="Q133" s="246">
        <v>0</v>
      </c>
      <c r="R133" s="246">
        <f>Q133*H133</f>
        <v>0</v>
      </c>
      <c r="S133" s="246">
        <v>0</v>
      </c>
      <c r="T133" s="247">
        <f>S133*H133</f>
        <v>0</v>
      </c>
      <c r="U133" s="38"/>
      <c r="V133" s="38"/>
      <c r="W133" s="38"/>
      <c r="X133" s="38"/>
      <c r="Y133" s="38"/>
      <c r="Z133" s="38"/>
      <c r="AA133" s="38"/>
      <c r="AB133" s="38"/>
      <c r="AC133" s="38"/>
      <c r="AD133" s="38"/>
      <c r="AE133" s="38"/>
      <c r="AR133" s="248" t="s">
        <v>165</v>
      </c>
      <c r="AT133" s="248" t="s">
        <v>161</v>
      </c>
      <c r="AU133" s="248" t="s">
        <v>21</v>
      </c>
      <c r="AY133" s="16" t="s">
        <v>159</v>
      </c>
      <c r="BE133" s="249">
        <f>IF(N133="základní",J133,0)</f>
        <v>0</v>
      </c>
      <c r="BF133" s="249">
        <f>IF(N133="snížená",J133,0)</f>
        <v>0</v>
      </c>
      <c r="BG133" s="249">
        <f>IF(N133="zákl. přenesená",J133,0)</f>
        <v>0</v>
      </c>
      <c r="BH133" s="249">
        <f>IF(N133="sníž. přenesená",J133,0)</f>
        <v>0</v>
      </c>
      <c r="BI133" s="249">
        <f>IF(N133="nulová",J133,0)</f>
        <v>0</v>
      </c>
      <c r="BJ133" s="16" t="s">
        <v>89</v>
      </c>
      <c r="BK133" s="249">
        <f>ROUND(I133*H133,2)</f>
        <v>0</v>
      </c>
      <c r="BL133" s="16" t="s">
        <v>165</v>
      </c>
      <c r="BM133" s="248" t="s">
        <v>954</v>
      </c>
    </row>
    <row r="134" s="13" customFormat="1">
      <c r="A134" s="13"/>
      <c r="B134" s="254"/>
      <c r="C134" s="255"/>
      <c r="D134" s="250" t="s">
        <v>174</v>
      </c>
      <c r="E134" s="256" t="s">
        <v>1</v>
      </c>
      <c r="F134" s="257" t="s">
        <v>955</v>
      </c>
      <c r="G134" s="255"/>
      <c r="H134" s="258">
        <v>45.024000000000001</v>
      </c>
      <c r="I134" s="259"/>
      <c r="J134" s="255"/>
      <c r="K134" s="255"/>
      <c r="L134" s="260"/>
      <c r="M134" s="261"/>
      <c r="N134" s="262"/>
      <c r="O134" s="262"/>
      <c r="P134" s="262"/>
      <c r="Q134" s="262"/>
      <c r="R134" s="262"/>
      <c r="S134" s="262"/>
      <c r="T134" s="263"/>
      <c r="U134" s="13"/>
      <c r="V134" s="13"/>
      <c r="W134" s="13"/>
      <c r="X134" s="13"/>
      <c r="Y134" s="13"/>
      <c r="Z134" s="13"/>
      <c r="AA134" s="13"/>
      <c r="AB134" s="13"/>
      <c r="AC134" s="13"/>
      <c r="AD134" s="13"/>
      <c r="AE134" s="13"/>
      <c r="AT134" s="264" t="s">
        <v>174</v>
      </c>
      <c r="AU134" s="264" t="s">
        <v>21</v>
      </c>
      <c r="AV134" s="13" t="s">
        <v>21</v>
      </c>
      <c r="AW134" s="13" t="s">
        <v>38</v>
      </c>
      <c r="AX134" s="13" t="s">
        <v>89</v>
      </c>
      <c r="AY134" s="264" t="s">
        <v>159</v>
      </c>
    </row>
    <row r="135" s="2" customFormat="1" ht="21.75" customHeight="1">
      <c r="A135" s="38"/>
      <c r="B135" s="39"/>
      <c r="C135" s="236" t="s">
        <v>198</v>
      </c>
      <c r="D135" s="236" t="s">
        <v>161</v>
      </c>
      <c r="E135" s="237" t="s">
        <v>268</v>
      </c>
      <c r="F135" s="238" t="s">
        <v>269</v>
      </c>
      <c r="G135" s="239" t="s">
        <v>206</v>
      </c>
      <c r="H135" s="240">
        <v>45.024000000000001</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956</v>
      </c>
    </row>
    <row r="136" s="2" customFormat="1" ht="21.75" customHeight="1">
      <c r="A136" s="38"/>
      <c r="B136" s="39"/>
      <c r="C136" s="236" t="s">
        <v>203</v>
      </c>
      <c r="D136" s="236" t="s">
        <v>161</v>
      </c>
      <c r="E136" s="237" t="s">
        <v>273</v>
      </c>
      <c r="F136" s="238" t="s">
        <v>274</v>
      </c>
      <c r="G136" s="239" t="s">
        <v>206</v>
      </c>
      <c r="H136" s="240">
        <v>900.79999999999995</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21</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957</v>
      </c>
    </row>
    <row r="137" s="13" customFormat="1">
      <c r="A137" s="13"/>
      <c r="B137" s="254"/>
      <c r="C137" s="255"/>
      <c r="D137" s="250" t="s">
        <v>174</v>
      </c>
      <c r="E137" s="256" t="s">
        <v>1</v>
      </c>
      <c r="F137" s="257" t="s">
        <v>958</v>
      </c>
      <c r="G137" s="255"/>
      <c r="H137" s="258">
        <v>900.79999999999995</v>
      </c>
      <c r="I137" s="259"/>
      <c r="J137" s="255"/>
      <c r="K137" s="255"/>
      <c r="L137" s="260"/>
      <c r="M137" s="261"/>
      <c r="N137" s="262"/>
      <c r="O137" s="262"/>
      <c r="P137" s="262"/>
      <c r="Q137" s="262"/>
      <c r="R137" s="262"/>
      <c r="S137" s="262"/>
      <c r="T137" s="263"/>
      <c r="U137" s="13"/>
      <c r="V137" s="13"/>
      <c r="W137" s="13"/>
      <c r="X137" s="13"/>
      <c r="Y137" s="13"/>
      <c r="Z137" s="13"/>
      <c r="AA137" s="13"/>
      <c r="AB137" s="13"/>
      <c r="AC137" s="13"/>
      <c r="AD137" s="13"/>
      <c r="AE137" s="13"/>
      <c r="AT137" s="264" t="s">
        <v>174</v>
      </c>
      <c r="AU137" s="264" t="s">
        <v>21</v>
      </c>
      <c r="AV137" s="13" t="s">
        <v>21</v>
      </c>
      <c r="AW137" s="13" t="s">
        <v>38</v>
      </c>
      <c r="AX137" s="13" t="s">
        <v>81</v>
      </c>
      <c r="AY137" s="264" t="s">
        <v>159</v>
      </c>
    </row>
    <row r="138" s="14" customFormat="1">
      <c r="A138" s="14"/>
      <c r="B138" s="265"/>
      <c r="C138" s="266"/>
      <c r="D138" s="250" t="s">
        <v>174</v>
      </c>
      <c r="E138" s="267" t="s">
        <v>1</v>
      </c>
      <c r="F138" s="268" t="s">
        <v>197</v>
      </c>
      <c r="G138" s="266"/>
      <c r="H138" s="269">
        <v>900.79999999999995</v>
      </c>
      <c r="I138" s="270"/>
      <c r="J138" s="266"/>
      <c r="K138" s="266"/>
      <c r="L138" s="271"/>
      <c r="M138" s="272"/>
      <c r="N138" s="273"/>
      <c r="O138" s="273"/>
      <c r="P138" s="273"/>
      <c r="Q138" s="273"/>
      <c r="R138" s="273"/>
      <c r="S138" s="273"/>
      <c r="T138" s="274"/>
      <c r="U138" s="14"/>
      <c r="V138" s="14"/>
      <c r="W138" s="14"/>
      <c r="X138" s="14"/>
      <c r="Y138" s="14"/>
      <c r="Z138" s="14"/>
      <c r="AA138" s="14"/>
      <c r="AB138" s="14"/>
      <c r="AC138" s="14"/>
      <c r="AD138" s="14"/>
      <c r="AE138" s="14"/>
      <c r="AT138" s="275" t="s">
        <v>174</v>
      </c>
      <c r="AU138" s="275" t="s">
        <v>21</v>
      </c>
      <c r="AV138" s="14" t="s">
        <v>165</v>
      </c>
      <c r="AW138" s="14" t="s">
        <v>38</v>
      </c>
      <c r="AX138" s="14" t="s">
        <v>89</v>
      </c>
      <c r="AY138" s="275" t="s">
        <v>159</v>
      </c>
    </row>
    <row r="139" s="2" customFormat="1" ht="16.5" customHeight="1">
      <c r="A139" s="38"/>
      <c r="B139" s="39"/>
      <c r="C139" s="236" t="s">
        <v>209</v>
      </c>
      <c r="D139" s="236" t="s">
        <v>161</v>
      </c>
      <c r="E139" s="237" t="s">
        <v>640</v>
      </c>
      <c r="F139" s="238" t="s">
        <v>641</v>
      </c>
      <c r="G139" s="239" t="s">
        <v>206</v>
      </c>
      <c r="H139" s="240">
        <v>45.024000000000001</v>
      </c>
      <c r="I139" s="241"/>
      <c r="J139" s="242">
        <f>ROUND(I139*H139,2)</f>
        <v>0</v>
      </c>
      <c r="K139" s="243"/>
      <c r="L139" s="44"/>
      <c r="M139" s="244" t="s">
        <v>1</v>
      </c>
      <c r="N139" s="245" t="s">
        <v>46</v>
      </c>
      <c r="O139" s="91"/>
      <c r="P139" s="246">
        <f>O139*H139</f>
        <v>0</v>
      </c>
      <c r="Q139" s="246">
        <v>0</v>
      </c>
      <c r="R139" s="246">
        <f>Q139*H139</f>
        <v>0</v>
      </c>
      <c r="S139" s="246">
        <v>0</v>
      </c>
      <c r="T139" s="247">
        <f>S139*H139</f>
        <v>0</v>
      </c>
      <c r="U139" s="38"/>
      <c r="V139" s="38"/>
      <c r="W139" s="38"/>
      <c r="X139" s="38"/>
      <c r="Y139" s="38"/>
      <c r="Z139" s="38"/>
      <c r="AA139" s="38"/>
      <c r="AB139" s="38"/>
      <c r="AC139" s="38"/>
      <c r="AD139" s="38"/>
      <c r="AE139" s="38"/>
      <c r="AR139" s="248" t="s">
        <v>165</v>
      </c>
      <c r="AT139" s="248" t="s">
        <v>161</v>
      </c>
      <c r="AU139" s="248" t="s">
        <v>21</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959</v>
      </c>
    </row>
    <row r="140" s="2" customFormat="1" ht="21.75" customHeight="1">
      <c r="A140" s="38"/>
      <c r="B140" s="39"/>
      <c r="C140" s="236" t="s">
        <v>175</v>
      </c>
      <c r="D140" s="236" t="s">
        <v>161</v>
      </c>
      <c r="E140" s="237" t="s">
        <v>643</v>
      </c>
      <c r="F140" s="238" t="s">
        <v>644</v>
      </c>
      <c r="G140" s="239" t="s">
        <v>171</v>
      </c>
      <c r="H140" s="240">
        <v>90.048000000000002</v>
      </c>
      <c r="I140" s="241"/>
      <c r="J140" s="242">
        <f>ROUND(I140*H140,2)</f>
        <v>0</v>
      </c>
      <c r="K140" s="243"/>
      <c r="L140" s="44"/>
      <c r="M140" s="244" t="s">
        <v>1</v>
      </c>
      <c r="N140" s="245" t="s">
        <v>46</v>
      </c>
      <c r="O140" s="91"/>
      <c r="P140" s="246">
        <f>O140*H140</f>
        <v>0</v>
      </c>
      <c r="Q140" s="246">
        <v>0</v>
      </c>
      <c r="R140" s="246">
        <f>Q140*H140</f>
        <v>0</v>
      </c>
      <c r="S140" s="246">
        <v>0</v>
      </c>
      <c r="T140" s="247">
        <f>S140*H140</f>
        <v>0</v>
      </c>
      <c r="U140" s="38"/>
      <c r="V140" s="38"/>
      <c r="W140" s="38"/>
      <c r="X140" s="38"/>
      <c r="Y140" s="38"/>
      <c r="Z140" s="38"/>
      <c r="AA140" s="38"/>
      <c r="AB140" s="38"/>
      <c r="AC140" s="38"/>
      <c r="AD140" s="38"/>
      <c r="AE140" s="38"/>
      <c r="AR140" s="248" t="s">
        <v>165</v>
      </c>
      <c r="AT140" s="248" t="s">
        <v>161</v>
      </c>
      <c r="AU140" s="248" t="s">
        <v>21</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165</v>
      </c>
      <c r="BM140" s="248" t="s">
        <v>960</v>
      </c>
    </row>
    <row r="141" s="13" customFormat="1">
      <c r="A141" s="13"/>
      <c r="B141" s="254"/>
      <c r="C141" s="255"/>
      <c r="D141" s="250" t="s">
        <v>174</v>
      </c>
      <c r="E141" s="255"/>
      <c r="F141" s="257" t="s">
        <v>961</v>
      </c>
      <c r="G141" s="255"/>
      <c r="H141" s="258">
        <v>90.048000000000002</v>
      </c>
      <c r="I141" s="259"/>
      <c r="J141" s="255"/>
      <c r="K141" s="255"/>
      <c r="L141" s="260"/>
      <c r="M141" s="261"/>
      <c r="N141" s="262"/>
      <c r="O141" s="262"/>
      <c r="P141" s="262"/>
      <c r="Q141" s="262"/>
      <c r="R141" s="262"/>
      <c r="S141" s="262"/>
      <c r="T141" s="263"/>
      <c r="U141" s="13"/>
      <c r="V141" s="13"/>
      <c r="W141" s="13"/>
      <c r="X141" s="13"/>
      <c r="Y141" s="13"/>
      <c r="Z141" s="13"/>
      <c r="AA141" s="13"/>
      <c r="AB141" s="13"/>
      <c r="AC141" s="13"/>
      <c r="AD141" s="13"/>
      <c r="AE141" s="13"/>
      <c r="AT141" s="264" t="s">
        <v>174</v>
      </c>
      <c r="AU141" s="264" t="s">
        <v>21</v>
      </c>
      <c r="AV141" s="13" t="s">
        <v>21</v>
      </c>
      <c r="AW141" s="13" t="s">
        <v>4</v>
      </c>
      <c r="AX141" s="13" t="s">
        <v>89</v>
      </c>
      <c r="AY141" s="264" t="s">
        <v>159</v>
      </c>
    </row>
    <row r="142" s="2" customFormat="1" ht="21.75" customHeight="1">
      <c r="A142" s="38"/>
      <c r="B142" s="39"/>
      <c r="C142" s="236" t="s">
        <v>222</v>
      </c>
      <c r="D142" s="236" t="s">
        <v>161</v>
      </c>
      <c r="E142" s="237" t="s">
        <v>278</v>
      </c>
      <c r="F142" s="238" t="s">
        <v>279</v>
      </c>
      <c r="G142" s="239" t="s">
        <v>206</v>
      </c>
      <c r="H142" s="240">
        <v>23.417999999999999</v>
      </c>
      <c r="I142" s="241"/>
      <c r="J142" s="242">
        <f>ROUND(I142*H142,2)</f>
        <v>0</v>
      </c>
      <c r="K142" s="243"/>
      <c r="L142" s="44"/>
      <c r="M142" s="244" t="s">
        <v>1</v>
      </c>
      <c r="N142" s="245" t="s">
        <v>46</v>
      </c>
      <c r="O142" s="91"/>
      <c r="P142" s="246">
        <f>O142*H142</f>
        <v>0</v>
      </c>
      <c r="Q142" s="246">
        <v>0</v>
      </c>
      <c r="R142" s="246">
        <f>Q142*H142</f>
        <v>0</v>
      </c>
      <c r="S142" s="246">
        <v>0</v>
      </c>
      <c r="T142" s="247">
        <f>S142*H142</f>
        <v>0</v>
      </c>
      <c r="U142" s="38"/>
      <c r="V142" s="38"/>
      <c r="W142" s="38"/>
      <c r="X142" s="38"/>
      <c r="Y142" s="38"/>
      <c r="Z142" s="38"/>
      <c r="AA142" s="38"/>
      <c r="AB142" s="38"/>
      <c r="AC142" s="38"/>
      <c r="AD142" s="38"/>
      <c r="AE142" s="38"/>
      <c r="AR142" s="248" t="s">
        <v>165</v>
      </c>
      <c r="AT142" s="248" t="s">
        <v>161</v>
      </c>
      <c r="AU142" s="248" t="s">
        <v>21</v>
      </c>
      <c r="AY142" s="16" t="s">
        <v>159</v>
      </c>
      <c r="BE142" s="249">
        <f>IF(N142="základní",J142,0)</f>
        <v>0</v>
      </c>
      <c r="BF142" s="249">
        <f>IF(N142="snížená",J142,0)</f>
        <v>0</v>
      </c>
      <c r="BG142" s="249">
        <f>IF(N142="zákl. přenesená",J142,0)</f>
        <v>0</v>
      </c>
      <c r="BH142" s="249">
        <f>IF(N142="sníž. přenesená",J142,0)</f>
        <v>0</v>
      </c>
      <c r="BI142" s="249">
        <f>IF(N142="nulová",J142,0)</f>
        <v>0</v>
      </c>
      <c r="BJ142" s="16" t="s">
        <v>89</v>
      </c>
      <c r="BK142" s="249">
        <f>ROUND(I142*H142,2)</f>
        <v>0</v>
      </c>
      <c r="BL142" s="16" t="s">
        <v>165</v>
      </c>
      <c r="BM142" s="248" t="s">
        <v>962</v>
      </c>
    </row>
    <row r="143" s="13" customFormat="1">
      <c r="A143" s="13"/>
      <c r="B143" s="254"/>
      <c r="C143" s="255"/>
      <c r="D143" s="250" t="s">
        <v>174</v>
      </c>
      <c r="E143" s="256" t="s">
        <v>1</v>
      </c>
      <c r="F143" s="257" t="s">
        <v>963</v>
      </c>
      <c r="G143" s="255"/>
      <c r="H143" s="258">
        <v>11.778000000000001</v>
      </c>
      <c r="I143" s="259"/>
      <c r="J143" s="255"/>
      <c r="K143" s="255"/>
      <c r="L143" s="260"/>
      <c r="M143" s="261"/>
      <c r="N143" s="262"/>
      <c r="O143" s="262"/>
      <c r="P143" s="262"/>
      <c r="Q143" s="262"/>
      <c r="R143" s="262"/>
      <c r="S143" s="262"/>
      <c r="T143" s="263"/>
      <c r="U143" s="13"/>
      <c r="V143" s="13"/>
      <c r="W143" s="13"/>
      <c r="X143" s="13"/>
      <c r="Y143" s="13"/>
      <c r="Z143" s="13"/>
      <c r="AA143" s="13"/>
      <c r="AB143" s="13"/>
      <c r="AC143" s="13"/>
      <c r="AD143" s="13"/>
      <c r="AE143" s="13"/>
      <c r="AT143" s="264" t="s">
        <v>174</v>
      </c>
      <c r="AU143" s="264" t="s">
        <v>21</v>
      </c>
      <c r="AV143" s="13" t="s">
        <v>21</v>
      </c>
      <c r="AW143" s="13" t="s">
        <v>38</v>
      </c>
      <c r="AX143" s="13" t="s">
        <v>81</v>
      </c>
      <c r="AY143" s="264" t="s">
        <v>159</v>
      </c>
    </row>
    <row r="144" s="13" customFormat="1">
      <c r="A144" s="13"/>
      <c r="B144" s="254"/>
      <c r="C144" s="255"/>
      <c r="D144" s="250" t="s">
        <v>174</v>
      </c>
      <c r="E144" s="256" t="s">
        <v>1</v>
      </c>
      <c r="F144" s="257" t="s">
        <v>964</v>
      </c>
      <c r="G144" s="255"/>
      <c r="H144" s="258">
        <v>11.640000000000001</v>
      </c>
      <c r="I144" s="259"/>
      <c r="J144" s="255"/>
      <c r="K144" s="255"/>
      <c r="L144" s="260"/>
      <c r="M144" s="261"/>
      <c r="N144" s="262"/>
      <c r="O144" s="262"/>
      <c r="P144" s="262"/>
      <c r="Q144" s="262"/>
      <c r="R144" s="262"/>
      <c r="S144" s="262"/>
      <c r="T144" s="263"/>
      <c r="U144" s="13"/>
      <c r="V144" s="13"/>
      <c r="W144" s="13"/>
      <c r="X144" s="13"/>
      <c r="Y144" s="13"/>
      <c r="Z144" s="13"/>
      <c r="AA144" s="13"/>
      <c r="AB144" s="13"/>
      <c r="AC144" s="13"/>
      <c r="AD144" s="13"/>
      <c r="AE144" s="13"/>
      <c r="AT144" s="264" t="s">
        <v>174</v>
      </c>
      <c r="AU144" s="264" t="s">
        <v>21</v>
      </c>
      <c r="AV144" s="13" t="s">
        <v>21</v>
      </c>
      <c r="AW144" s="13" t="s">
        <v>38</v>
      </c>
      <c r="AX144" s="13" t="s">
        <v>81</v>
      </c>
      <c r="AY144" s="264" t="s">
        <v>159</v>
      </c>
    </row>
    <row r="145" s="2" customFormat="1" ht="16.5" customHeight="1">
      <c r="A145" s="38"/>
      <c r="B145" s="39"/>
      <c r="C145" s="276" t="s">
        <v>227</v>
      </c>
      <c r="D145" s="276" t="s">
        <v>289</v>
      </c>
      <c r="E145" s="277" t="s">
        <v>290</v>
      </c>
      <c r="F145" s="278" t="s">
        <v>291</v>
      </c>
      <c r="G145" s="279" t="s">
        <v>171</v>
      </c>
      <c r="H145" s="280">
        <v>46.835999999999999</v>
      </c>
      <c r="I145" s="281"/>
      <c r="J145" s="282">
        <f>ROUND(I145*H145,2)</f>
        <v>0</v>
      </c>
      <c r="K145" s="283"/>
      <c r="L145" s="284"/>
      <c r="M145" s="285" t="s">
        <v>1</v>
      </c>
      <c r="N145" s="286" t="s">
        <v>46</v>
      </c>
      <c r="O145" s="91"/>
      <c r="P145" s="246">
        <f>O145*H145</f>
        <v>0</v>
      </c>
      <c r="Q145" s="246">
        <v>1</v>
      </c>
      <c r="R145" s="246">
        <f>Q145*H145</f>
        <v>46.835999999999999</v>
      </c>
      <c r="S145" s="246">
        <v>0</v>
      </c>
      <c r="T145" s="247">
        <f>S145*H145</f>
        <v>0</v>
      </c>
      <c r="U145" s="38"/>
      <c r="V145" s="38"/>
      <c r="W145" s="38"/>
      <c r="X145" s="38"/>
      <c r="Y145" s="38"/>
      <c r="Z145" s="38"/>
      <c r="AA145" s="38"/>
      <c r="AB145" s="38"/>
      <c r="AC145" s="38"/>
      <c r="AD145" s="38"/>
      <c r="AE145" s="38"/>
      <c r="AR145" s="248" t="s">
        <v>203</v>
      </c>
      <c r="AT145" s="248" t="s">
        <v>289</v>
      </c>
      <c r="AU145" s="248" t="s">
        <v>21</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165</v>
      </c>
      <c r="BM145" s="248" t="s">
        <v>965</v>
      </c>
    </row>
    <row r="146" s="13" customFormat="1">
      <c r="A146" s="13"/>
      <c r="B146" s="254"/>
      <c r="C146" s="255"/>
      <c r="D146" s="250" t="s">
        <v>174</v>
      </c>
      <c r="E146" s="255"/>
      <c r="F146" s="257" t="s">
        <v>966</v>
      </c>
      <c r="G146" s="255"/>
      <c r="H146" s="258">
        <v>46.835999999999999</v>
      </c>
      <c r="I146" s="259"/>
      <c r="J146" s="255"/>
      <c r="K146" s="255"/>
      <c r="L146" s="260"/>
      <c r="M146" s="261"/>
      <c r="N146" s="262"/>
      <c r="O146" s="262"/>
      <c r="P146" s="262"/>
      <c r="Q146" s="262"/>
      <c r="R146" s="262"/>
      <c r="S146" s="262"/>
      <c r="T146" s="263"/>
      <c r="U146" s="13"/>
      <c r="V146" s="13"/>
      <c r="W146" s="13"/>
      <c r="X146" s="13"/>
      <c r="Y146" s="13"/>
      <c r="Z146" s="13"/>
      <c r="AA146" s="13"/>
      <c r="AB146" s="13"/>
      <c r="AC146" s="13"/>
      <c r="AD146" s="13"/>
      <c r="AE146" s="13"/>
      <c r="AT146" s="264" t="s">
        <v>174</v>
      </c>
      <c r="AU146" s="264" t="s">
        <v>21</v>
      </c>
      <c r="AV146" s="13" t="s">
        <v>21</v>
      </c>
      <c r="AW146" s="13" t="s">
        <v>4</v>
      </c>
      <c r="AX146" s="13" t="s">
        <v>89</v>
      </c>
      <c r="AY146" s="264" t="s">
        <v>159</v>
      </c>
    </row>
    <row r="147" s="2" customFormat="1" ht="21.75" customHeight="1">
      <c r="A147" s="38"/>
      <c r="B147" s="39"/>
      <c r="C147" s="236" t="s">
        <v>233</v>
      </c>
      <c r="D147" s="236" t="s">
        <v>161</v>
      </c>
      <c r="E147" s="237" t="s">
        <v>651</v>
      </c>
      <c r="F147" s="238" t="s">
        <v>652</v>
      </c>
      <c r="G147" s="239" t="s">
        <v>206</v>
      </c>
      <c r="H147" s="240">
        <v>16.728000000000002</v>
      </c>
      <c r="I147" s="241"/>
      <c r="J147" s="242">
        <f>ROUND(I147*H147,2)</f>
        <v>0</v>
      </c>
      <c r="K147" s="243"/>
      <c r="L147" s="44"/>
      <c r="M147" s="244" t="s">
        <v>1</v>
      </c>
      <c r="N147" s="245" t="s">
        <v>46</v>
      </c>
      <c r="O147" s="91"/>
      <c r="P147" s="246">
        <f>O147*H147</f>
        <v>0</v>
      </c>
      <c r="Q147" s="246">
        <v>0</v>
      </c>
      <c r="R147" s="246">
        <f>Q147*H147</f>
        <v>0</v>
      </c>
      <c r="S147" s="246">
        <v>0</v>
      </c>
      <c r="T147" s="247">
        <f>S147*H147</f>
        <v>0</v>
      </c>
      <c r="U147" s="38"/>
      <c r="V147" s="38"/>
      <c r="W147" s="38"/>
      <c r="X147" s="38"/>
      <c r="Y147" s="38"/>
      <c r="Z147" s="38"/>
      <c r="AA147" s="38"/>
      <c r="AB147" s="38"/>
      <c r="AC147" s="38"/>
      <c r="AD147" s="38"/>
      <c r="AE147" s="38"/>
      <c r="AR147" s="248" t="s">
        <v>165</v>
      </c>
      <c r="AT147" s="248" t="s">
        <v>161</v>
      </c>
      <c r="AU147" s="248" t="s">
        <v>21</v>
      </c>
      <c r="AY147" s="16" t="s">
        <v>159</v>
      </c>
      <c r="BE147" s="249">
        <f>IF(N147="základní",J147,0)</f>
        <v>0</v>
      </c>
      <c r="BF147" s="249">
        <f>IF(N147="snížená",J147,0)</f>
        <v>0</v>
      </c>
      <c r="BG147" s="249">
        <f>IF(N147="zákl. přenesená",J147,0)</f>
        <v>0</v>
      </c>
      <c r="BH147" s="249">
        <f>IF(N147="sníž. přenesená",J147,0)</f>
        <v>0</v>
      </c>
      <c r="BI147" s="249">
        <f>IF(N147="nulová",J147,0)</f>
        <v>0</v>
      </c>
      <c r="BJ147" s="16" t="s">
        <v>89</v>
      </c>
      <c r="BK147" s="249">
        <f>ROUND(I147*H147,2)</f>
        <v>0</v>
      </c>
      <c r="BL147" s="16" t="s">
        <v>165</v>
      </c>
      <c r="BM147" s="248" t="s">
        <v>967</v>
      </c>
    </row>
    <row r="148" s="13" customFormat="1">
      <c r="A148" s="13"/>
      <c r="B148" s="254"/>
      <c r="C148" s="255"/>
      <c r="D148" s="250" t="s">
        <v>174</v>
      </c>
      <c r="E148" s="256" t="s">
        <v>1</v>
      </c>
      <c r="F148" s="257" t="s">
        <v>968</v>
      </c>
      <c r="G148" s="255"/>
      <c r="H148" s="258">
        <v>8.1539999999999999</v>
      </c>
      <c r="I148" s="259"/>
      <c r="J148" s="255"/>
      <c r="K148" s="255"/>
      <c r="L148" s="260"/>
      <c r="M148" s="261"/>
      <c r="N148" s="262"/>
      <c r="O148" s="262"/>
      <c r="P148" s="262"/>
      <c r="Q148" s="262"/>
      <c r="R148" s="262"/>
      <c r="S148" s="262"/>
      <c r="T148" s="263"/>
      <c r="U148" s="13"/>
      <c r="V148" s="13"/>
      <c r="W148" s="13"/>
      <c r="X148" s="13"/>
      <c r="Y148" s="13"/>
      <c r="Z148" s="13"/>
      <c r="AA148" s="13"/>
      <c r="AB148" s="13"/>
      <c r="AC148" s="13"/>
      <c r="AD148" s="13"/>
      <c r="AE148" s="13"/>
      <c r="AT148" s="264" t="s">
        <v>174</v>
      </c>
      <c r="AU148" s="264" t="s">
        <v>21</v>
      </c>
      <c r="AV148" s="13" t="s">
        <v>21</v>
      </c>
      <c r="AW148" s="13" t="s">
        <v>38</v>
      </c>
      <c r="AX148" s="13" t="s">
        <v>81</v>
      </c>
      <c r="AY148" s="264" t="s">
        <v>159</v>
      </c>
    </row>
    <row r="149" s="13" customFormat="1">
      <c r="A149" s="13"/>
      <c r="B149" s="254"/>
      <c r="C149" s="255"/>
      <c r="D149" s="250" t="s">
        <v>174</v>
      </c>
      <c r="E149" s="256" t="s">
        <v>1</v>
      </c>
      <c r="F149" s="257" t="s">
        <v>969</v>
      </c>
      <c r="G149" s="255"/>
      <c r="H149" s="258">
        <v>10.087999999999999</v>
      </c>
      <c r="I149" s="259"/>
      <c r="J149" s="255"/>
      <c r="K149" s="255"/>
      <c r="L149" s="260"/>
      <c r="M149" s="261"/>
      <c r="N149" s="262"/>
      <c r="O149" s="262"/>
      <c r="P149" s="262"/>
      <c r="Q149" s="262"/>
      <c r="R149" s="262"/>
      <c r="S149" s="262"/>
      <c r="T149" s="263"/>
      <c r="U149" s="13"/>
      <c r="V149" s="13"/>
      <c r="W149" s="13"/>
      <c r="X149" s="13"/>
      <c r="Y149" s="13"/>
      <c r="Z149" s="13"/>
      <c r="AA149" s="13"/>
      <c r="AB149" s="13"/>
      <c r="AC149" s="13"/>
      <c r="AD149" s="13"/>
      <c r="AE149" s="13"/>
      <c r="AT149" s="264" t="s">
        <v>174</v>
      </c>
      <c r="AU149" s="264" t="s">
        <v>21</v>
      </c>
      <c r="AV149" s="13" t="s">
        <v>21</v>
      </c>
      <c r="AW149" s="13" t="s">
        <v>38</v>
      </c>
      <c r="AX149" s="13" t="s">
        <v>81</v>
      </c>
      <c r="AY149" s="264" t="s">
        <v>159</v>
      </c>
    </row>
    <row r="150" s="13" customFormat="1">
      <c r="A150" s="13"/>
      <c r="B150" s="254"/>
      <c r="C150" s="255"/>
      <c r="D150" s="250" t="s">
        <v>174</v>
      </c>
      <c r="E150" s="256" t="s">
        <v>1</v>
      </c>
      <c r="F150" s="257" t="s">
        <v>970</v>
      </c>
      <c r="G150" s="255"/>
      <c r="H150" s="258">
        <v>-0.54400000000000004</v>
      </c>
      <c r="I150" s="259"/>
      <c r="J150" s="255"/>
      <c r="K150" s="255"/>
      <c r="L150" s="260"/>
      <c r="M150" s="261"/>
      <c r="N150" s="262"/>
      <c r="O150" s="262"/>
      <c r="P150" s="262"/>
      <c r="Q150" s="262"/>
      <c r="R150" s="262"/>
      <c r="S150" s="262"/>
      <c r="T150" s="263"/>
      <c r="U150" s="13"/>
      <c r="V150" s="13"/>
      <c r="W150" s="13"/>
      <c r="X150" s="13"/>
      <c r="Y150" s="13"/>
      <c r="Z150" s="13"/>
      <c r="AA150" s="13"/>
      <c r="AB150" s="13"/>
      <c r="AC150" s="13"/>
      <c r="AD150" s="13"/>
      <c r="AE150" s="13"/>
      <c r="AT150" s="264" t="s">
        <v>174</v>
      </c>
      <c r="AU150" s="264" t="s">
        <v>21</v>
      </c>
      <c r="AV150" s="13" t="s">
        <v>21</v>
      </c>
      <c r="AW150" s="13" t="s">
        <v>38</v>
      </c>
      <c r="AX150" s="13" t="s">
        <v>81</v>
      </c>
      <c r="AY150" s="264" t="s">
        <v>159</v>
      </c>
    </row>
    <row r="151" s="13" customFormat="1">
      <c r="A151" s="13"/>
      <c r="B151" s="254"/>
      <c r="C151" s="255"/>
      <c r="D151" s="250" t="s">
        <v>174</v>
      </c>
      <c r="E151" s="256" t="s">
        <v>1</v>
      </c>
      <c r="F151" s="257" t="s">
        <v>971</v>
      </c>
      <c r="G151" s="255"/>
      <c r="H151" s="258">
        <v>-0.96999999999999997</v>
      </c>
      <c r="I151" s="259"/>
      <c r="J151" s="255"/>
      <c r="K151" s="255"/>
      <c r="L151" s="260"/>
      <c r="M151" s="261"/>
      <c r="N151" s="262"/>
      <c r="O151" s="262"/>
      <c r="P151" s="262"/>
      <c r="Q151" s="262"/>
      <c r="R151" s="262"/>
      <c r="S151" s="262"/>
      <c r="T151" s="263"/>
      <c r="U151" s="13"/>
      <c r="V151" s="13"/>
      <c r="W151" s="13"/>
      <c r="X151" s="13"/>
      <c r="Y151" s="13"/>
      <c r="Z151" s="13"/>
      <c r="AA151" s="13"/>
      <c r="AB151" s="13"/>
      <c r="AC151" s="13"/>
      <c r="AD151" s="13"/>
      <c r="AE151" s="13"/>
      <c r="AT151" s="264" t="s">
        <v>174</v>
      </c>
      <c r="AU151" s="264" t="s">
        <v>21</v>
      </c>
      <c r="AV151" s="13" t="s">
        <v>21</v>
      </c>
      <c r="AW151" s="13" t="s">
        <v>38</v>
      </c>
      <c r="AX151" s="13" t="s">
        <v>81</v>
      </c>
      <c r="AY151" s="264" t="s">
        <v>159</v>
      </c>
    </row>
    <row r="152" s="2" customFormat="1" ht="16.5" customHeight="1">
      <c r="A152" s="38"/>
      <c r="B152" s="39"/>
      <c r="C152" s="276" t="s">
        <v>240</v>
      </c>
      <c r="D152" s="276" t="s">
        <v>289</v>
      </c>
      <c r="E152" s="277" t="s">
        <v>290</v>
      </c>
      <c r="F152" s="278" t="s">
        <v>291</v>
      </c>
      <c r="G152" s="279" t="s">
        <v>171</v>
      </c>
      <c r="H152" s="280">
        <v>33.456000000000003</v>
      </c>
      <c r="I152" s="281"/>
      <c r="J152" s="282">
        <f>ROUND(I152*H152,2)</f>
        <v>0</v>
      </c>
      <c r="K152" s="283"/>
      <c r="L152" s="284"/>
      <c r="M152" s="285" t="s">
        <v>1</v>
      </c>
      <c r="N152" s="286" t="s">
        <v>46</v>
      </c>
      <c r="O152" s="91"/>
      <c r="P152" s="246">
        <f>O152*H152</f>
        <v>0</v>
      </c>
      <c r="Q152" s="246">
        <v>1</v>
      </c>
      <c r="R152" s="246">
        <f>Q152*H152</f>
        <v>33.456000000000003</v>
      </c>
      <c r="S152" s="246">
        <v>0</v>
      </c>
      <c r="T152" s="247">
        <f>S152*H152</f>
        <v>0</v>
      </c>
      <c r="U152" s="38"/>
      <c r="V152" s="38"/>
      <c r="W152" s="38"/>
      <c r="X152" s="38"/>
      <c r="Y152" s="38"/>
      <c r="Z152" s="38"/>
      <c r="AA152" s="38"/>
      <c r="AB152" s="38"/>
      <c r="AC152" s="38"/>
      <c r="AD152" s="38"/>
      <c r="AE152" s="38"/>
      <c r="AR152" s="248" t="s">
        <v>203</v>
      </c>
      <c r="AT152" s="248" t="s">
        <v>289</v>
      </c>
      <c r="AU152" s="248" t="s">
        <v>21</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972</v>
      </c>
    </row>
    <row r="153" s="13" customFormat="1">
      <c r="A153" s="13"/>
      <c r="B153" s="254"/>
      <c r="C153" s="255"/>
      <c r="D153" s="250" t="s">
        <v>174</v>
      </c>
      <c r="E153" s="255"/>
      <c r="F153" s="257" t="s">
        <v>973</v>
      </c>
      <c r="G153" s="255"/>
      <c r="H153" s="258">
        <v>33.456000000000003</v>
      </c>
      <c r="I153" s="259"/>
      <c r="J153" s="255"/>
      <c r="K153" s="255"/>
      <c r="L153" s="260"/>
      <c r="M153" s="261"/>
      <c r="N153" s="262"/>
      <c r="O153" s="262"/>
      <c r="P153" s="262"/>
      <c r="Q153" s="262"/>
      <c r="R153" s="262"/>
      <c r="S153" s="262"/>
      <c r="T153" s="263"/>
      <c r="U153" s="13"/>
      <c r="V153" s="13"/>
      <c r="W153" s="13"/>
      <c r="X153" s="13"/>
      <c r="Y153" s="13"/>
      <c r="Z153" s="13"/>
      <c r="AA153" s="13"/>
      <c r="AB153" s="13"/>
      <c r="AC153" s="13"/>
      <c r="AD153" s="13"/>
      <c r="AE153" s="13"/>
      <c r="AT153" s="264" t="s">
        <v>174</v>
      </c>
      <c r="AU153" s="264" t="s">
        <v>21</v>
      </c>
      <c r="AV153" s="13" t="s">
        <v>21</v>
      </c>
      <c r="AW153" s="13" t="s">
        <v>4</v>
      </c>
      <c r="AX153" s="13" t="s">
        <v>89</v>
      </c>
      <c r="AY153" s="264" t="s">
        <v>159</v>
      </c>
    </row>
    <row r="154" s="12" customFormat="1" ht="22.8" customHeight="1">
      <c r="A154" s="12"/>
      <c r="B154" s="220"/>
      <c r="C154" s="221"/>
      <c r="D154" s="222" t="s">
        <v>80</v>
      </c>
      <c r="E154" s="234" t="s">
        <v>165</v>
      </c>
      <c r="F154" s="234" t="s">
        <v>365</v>
      </c>
      <c r="G154" s="221"/>
      <c r="H154" s="221"/>
      <c r="I154" s="224"/>
      <c r="J154" s="235">
        <f>BK154</f>
        <v>0</v>
      </c>
      <c r="K154" s="221"/>
      <c r="L154" s="226"/>
      <c r="M154" s="227"/>
      <c r="N154" s="228"/>
      <c r="O154" s="228"/>
      <c r="P154" s="229">
        <f>SUM(P155:P159)</f>
        <v>0</v>
      </c>
      <c r="Q154" s="228"/>
      <c r="R154" s="229">
        <f>SUM(R155:R159)</f>
        <v>6.4181502799999999</v>
      </c>
      <c r="S154" s="228"/>
      <c r="T154" s="230">
        <f>SUM(T155:T159)</f>
        <v>0</v>
      </c>
      <c r="U154" s="12"/>
      <c r="V154" s="12"/>
      <c r="W154" s="12"/>
      <c r="X154" s="12"/>
      <c r="Y154" s="12"/>
      <c r="Z154" s="12"/>
      <c r="AA154" s="12"/>
      <c r="AB154" s="12"/>
      <c r="AC154" s="12"/>
      <c r="AD154" s="12"/>
      <c r="AE154" s="12"/>
      <c r="AR154" s="231" t="s">
        <v>89</v>
      </c>
      <c r="AT154" s="232" t="s">
        <v>80</v>
      </c>
      <c r="AU154" s="232" t="s">
        <v>89</v>
      </c>
      <c r="AY154" s="231" t="s">
        <v>159</v>
      </c>
      <c r="BK154" s="233">
        <f>SUM(BK155:BK159)</f>
        <v>0</v>
      </c>
    </row>
    <row r="155" s="2" customFormat="1" ht="21.75" customHeight="1">
      <c r="A155" s="38"/>
      <c r="B155" s="39"/>
      <c r="C155" s="236" t="s">
        <v>8</v>
      </c>
      <c r="D155" s="236" t="s">
        <v>161</v>
      </c>
      <c r="E155" s="237" t="s">
        <v>661</v>
      </c>
      <c r="F155" s="238" t="s">
        <v>662</v>
      </c>
      <c r="G155" s="239" t="s">
        <v>206</v>
      </c>
      <c r="H155" s="240">
        <v>3.3639999999999999</v>
      </c>
      <c r="I155" s="241"/>
      <c r="J155" s="242">
        <f>ROUND(I155*H155,2)</f>
        <v>0</v>
      </c>
      <c r="K155" s="243"/>
      <c r="L155" s="44"/>
      <c r="M155" s="244" t="s">
        <v>1</v>
      </c>
      <c r="N155" s="245" t="s">
        <v>46</v>
      </c>
      <c r="O155" s="91"/>
      <c r="P155" s="246">
        <f>O155*H155</f>
        <v>0</v>
      </c>
      <c r="Q155" s="246">
        <v>1.8907700000000001</v>
      </c>
      <c r="R155" s="246">
        <f>Q155*H155</f>
        <v>6.36055028</v>
      </c>
      <c r="S155" s="246">
        <v>0</v>
      </c>
      <c r="T155" s="247">
        <f>S155*H155</f>
        <v>0</v>
      </c>
      <c r="U155" s="38"/>
      <c r="V155" s="38"/>
      <c r="W155" s="38"/>
      <c r="X155" s="38"/>
      <c r="Y155" s="38"/>
      <c r="Z155" s="38"/>
      <c r="AA155" s="38"/>
      <c r="AB155" s="38"/>
      <c r="AC155" s="38"/>
      <c r="AD155" s="38"/>
      <c r="AE155" s="38"/>
      <c r="AR155" s="248" t="s">
        <v>165</v>
      </c>
      <c r="AT155" s="248" t="s">
        <v>161</v>
      </c>
      <c r="AU155" s="248" t="s">
        <v>21</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974</v>
      </c>
    </row>
    <row r="156" s="13" customFormat="1">
      <c r="A156" s="13"/>
      <c r="B156" s="254"/>
      <c r="C156" s="255"/>
      <c r="D156" s="250" t="s">
        <v>174</v>
      </c>
      <c r="E156" s="256" t="s">
        <v>1</v>
      </c>
      <c r="F156" s="257" t="s">
        <v>975</v>
      </c>
      <c r="G156" s="255"/>
      <c r="H156" s="258">
        <v>1.8120000000000001</v>
      </c>
      <c r="I156" s="259"/>
      <c r="J156" s="255"/>
      <c r="K156" s="255"/>
      <c r="L156" s="260"/>
      <c r="M156" s="261"/>
      <c r="N156" s="262"/>
      <c r="O156" s="262"/>
      <c r="P156" s="262"/>
      <c r="Q156" s="262"/>
      <c r="R156" s="262"/>
      <c r="S156" s="262"/>
      <c r="T156" s="263"/>
      <c r="U156" s="13"/>
      <c r="V156" s="13"/>
      <c r="W156" s="13"/>
      <c r="X156" s="13"/>
      <c r="Y156" s="13"/>
      <c r="Z156" s="13"/>
      <c r="AA156" s="13"/>
      <c r="AB156" s="13"/>
      <c r="AC156" s="13"/>
      <c r="AD156" s="13"/>
      <c r="AE156" s="13"/>
      <c r="AT156" s="264" t="s">
        <v>174</v>
      </c>
      <c r="AU156" s="264" t="s">
        <v>21</v>
      </c>
      <c r="AV156" s="13" t="s">
        <v>21</v>
      </c>
      <c r="AW156" s="13" t="s">
        <v>38</v>
      </c>
      <c r="AX156" s="13" t="s">
        <v>81</v>
      </c>
      <c r="AY156" s="264" t="s">
        <v>159</v>
      </c>
    </row>
    <row r="157" s="13" customFormat="1">
      <c r="A157" s="13"/>
      <c r="B157" s="254"/>
      <c r="C157" s="255"/>
      <c r="D157" s="250" t="s">
        <v>174</v>
      </c>
      <c r="E157" s="256" t="s">
        <v>1</v>
      </c>
      <c r="F157" s="257" t="s">
        <v>976</v>
      </c>
      <c r="G157" s="255"/>
      <c r="H157" s="258">
        <v>1.5520000000000001</v>
      </c>
      <c r="I157" s="259"/>
      <c r="J157" s="255"/>
      <c r="K157" s="255"/>
      <c r="L157" s="260"/>
      <c r="M157" s="261"/>
      <c r="N157" s="262"/>
      <c r="O157" s="262"/>
      <c r="P157" s="262"/>
      <c r="Q157" s="262"/>
      <c r="R157" s="262"/>
      <c r="S157" s="262"/>
      <c r="T157" s="263"/>
      <c r="U157" s="13"/>
      <c r="V157" s="13"/>
      <c r="W157" s="13"/>
      <c r="X157" s="13"/>
      <c r="Y157" s="13"/>
      <c r="Z157" s="13"/>
      <c r="AA157" s="13"/>
      <c r="AB157" s="13"/>
      <c r="AC157" s="13"/>
      <c r="AD157" s="13"/>
      <c r="AE157" s="13"/>
      <c r="AT157" s="264" t="s">
        <v>174</v>
      </c>
      <c r="AU157" s="264" t="s">
        <v>21</v>
      </c>
      <c r="AV157" s="13" t="s">
        <v>21</v>
      </c>
      <c r="AW157" s="13" t="s">
        <v>38</v>
      </c>
      <c r="AX157" s="13" t="s">
        <v>81</v>
      </c>
      <c r="AY157" s="264" t="s">
        <v>159</v>
      </c>
    </row>
    <row r="158" s="2" customFormat="1" ht="16.5" customHeight="1">
      <c r="A158" s="38"/>
      <c r="B158" s="39"/>
      <c r="C158" s="236" t="s">
        <v>250</v>
      </c>
      <c r="D158" s="236" t="s">
        <v>161</v>
      </c>
      <c r="E158" s="237" t="s">
        <v>737</v>
      </c>
      <c r="F158" s="238" t="s">
        <v>738</v>
      </c>
      <c r="G158" s="239" t="s">
        <v>179</v>
      </c>
      <c r="H158" s="240">
        <v>1</v>
      </c>
      <c r="I158" s="241"/>
      <c r="J158" s="242">
        <f>ROUND(I158*H158,2)</f>
        <v>0</v>
      </c>
      <c r="K158" s="243"/>
      <c r="L158" s="44"/>
      <c r="M158" s="244" t="s">
        <v>1</v>
      </c>
      <c r="N158" s="245" t="s">
        <v>46</v>
      </c>
      <c r="O158" s="91"/>
      <c r="P158" s="246">
        <f>O158*H158</f>
        <v>0</v>
      </c>
      <c r="Q158" s="246">
        <v>0.0066</v>
      </c>
      <c r="R158" s="246">
        <f>Q158*H158</f>
        <v>0.0066</v>
      </c>
      <c r="S158" s="246">
        <v>0</v>
      </c>
      <c r="T158" s="247">
        <f>S158*H158</f>
        <v>0</v>
      </c>
      <c r="U158" s="38"/>
      <c r="V158" s="38"/>
      <c r="W158" s="38"/>
      <c r="X158" s="38"/>
      <c r="Y158" s="38"/>
      <c r="Z158" s="38"/>
      <c r="AA158" s="38"/>
      <c r="AB158" s="38"/>
      <c r="AC158" s="38"/>
      <c r="AD158" s="38"/>
      <c r="AE158" s="38"/>
      <c r="AR158" s="248" t="s">
        <v>165</v>
      </c>
      <c r="AT158" s="248" t="s">
        <v>161</v>
      </c>
      <c r="AU158" s="248" t="s">
        <v>21</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977</v>
      </c>
    </row>
    <row r="159" s="2" customFormat="1" ht="21.75" customHeight="1">
      <c r="A159" s="38"/>
      <c r="B159" s="39"/>
      <c r="C159" s="276" t="s">
        <v>254</v>
      </c>
      <c r="D159" s="276" t="s">
        <v>289</v>
      </c>
      <c r="E159" s="277" t="s">
        <v>740</v>
      </c>
      <c r="F159" s="278" t="s">
        <v>741</v>
      </c>
      <c r="G159" s="279" t="s">
        <v>179</v>
      </c>
      <c r="H159" s="280">
        <v>1</v>
      </c>
      <c r="I159" s="281"/>
      <c r="J159" s="282">
        <f>ROUND(I159*H159,2)</f>
        <v>0</v>
      </c>
      <c r="K159" s="283"/>
      <c r="L159" s="284"/>
      <c r="M159" s="285" t="s">
        <v>1</v>
      </c>
      <c r="N159" s="286" t="s">
        <v>46</v>
      </c>
      <c r="O159" s="91"/>
      <c r="P159" s="246">
        <f>O159*H159</f>
        <v>0</v>
      </c>
      <c r="Q159" s="246">
        <v>0.050999999999999997</v>
      </c>
      <c r="R159" s="246">
        <f>Q159*H159</f>
        <v>0.050999999999999997</v>
      </c>
      <c r="S159" s="246">
        <v>0</v>
      </c>
      <c r="T159" s="247">
        <f>S159*H159</f>
        <v>0</v>
      </c>
      <c r="U159" s="38"/>
      <c r="V159" s="38"/>
      <c r="W159" s="38"/>
      <c r="X159" s="38"/>
      <c r="Y159" s="38"/>
      <c r="Z159" s="38"/>
      <c r="AA159" s="38"/>
      <c r="AB159" s="38"/>
      <c r="AC159" s="38"/>
      <c r="AD159" s="38"/>
      <c r="AE159" s="38"/>
      <c r="AR159" s="248" t="s">
        <v>203</v>
      </c>
      <c r="AT159" s="248" t="s">
        <v>289</v>
      </c>
      <c r="AU159" s="248" t="s">
        <v>21</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978</v>
      </c>
    </row>
    <row r="160" s="12" customFormat="1" ht="22.8" customHeight="1">
      <c r="A160" s="12"/>
      <c r="B160" s="220"/>
      <c r="C160" s="221"/>
      <c r="D160" s="222" t="s">
        <v>80</v>
      </c>
      <c r="E160" s="234" t="s">
        <v>203</v>
      </c>
      <c r="F160" s="234" t="s">
        <v>665</v>
      </c>
      <c r="G160" s="221"/>
      <c r="H160" s="221"/>
      <c r="I160" s="224"/>
      <c r="J160" s="235">
        <f>BK160</f>
        <v>0</v>
      </c>
      <c r="K160" s="221"/>
      <c r="L160" s="226"/>
      <c r="M160" s="227"/>
      <c r="N160" s="228"/>
      <c r="O160" s="228"/>
      <c r="P160" s="229">
        <f>SUM(P161:P210)</f>
        <v>0</v>
      </c>
      <c r="Q160" s="228"/>
      <c r="R160" s="229">
        <f>SUM(R161:R210)</f>
        <v>8.1493539999999989</v>
      </c>
      <c r="S160" s="228"/>
      <c r="T160" s="230">
        <f>SUM(T161:T210)</f>
        <v>0</v>
      </c>
      <c r="U160" s="12"/>
      <c r="V160" s="12"/>
      <c r="W160" s="12"/>
      <c r="X160" s="12"/>
      <c r="Y160" s="12"/>
      <c r="Z160" s="12"/>
      <c r="AA160" s="12"/>
      <c r="AB160" s="12"/>
      <c r="AC160" s="12"/>
      <c r="AD160" s="12"/>
      <c r="AE160" s="12"/>
      <c r="AR160" s="231" t="s">
        <v>89</v>
      </c>
      <c r="AT160" s="232" t="s">
        <v>80</v>
      </c>
      <c r="AU160" s="232" t="s">
        <v>89</v>
      </c>
      <c r="AY160" s="231" t="s">
        <v>159</v>
      </c>
      <c r="BK160" s="233">
        <f>SUM(BK161:BK210)</f>
        <v>0</v>
      </c>
    </row>
    <row r="161" s="2" customFormat="1" ht="21.75" customHeight="1">
      <c r="A161" s="38"/>
      <c r="B161" s="39"/>
      <c r="C161" s="236" t="s">
        <v>259</v>
      </c>
      <c r="D161" s="236" t="s">
        <v>161</v>
      </c>
      <c r="E161" s="237" t="s">
        <v>755</v>
      </c>
      <c r="F161" s="238" t="s">
        <v>907</v>
      </c>
      <c r="G161" s="239" t="s">
        <v>230</v>
      </c>
      <c r="H161" s="240">
        <v>30.199999999999999</v>
      </c>
      <c r="I161" s="241"/>
      <c r="J161" s="242">
        <f>ROUND(I161*H161,2)</f>
        <v>0</v>
      </c>
      <c r="K161" s="243"/>
      <c r="L161" s="44"/>
      <c r="M161" s="244" t="s">
        <v>1</v>
      </c>
      <c r="N161" s="245" t="s">
        <v>46</v>
      </c>
      <c r="O161" s="91"/>
      <c r="P161" s="246">
        <f>O161*H161</f>
        <v>0</v>
      </c>
      <c r="Q161" s="246">
        <v>1.0000000000000001E-05</v>
      </c>
      <c r="R161" s="246">
        <f>Q161*H161</f>
        <v>0.00030200000000000002</v>
      </c>
      <c r="S161" s="246">
        <v>0</v>
      </c>
      <c r="T161" s="247">
        <f>S161*H161</f>
        <v>0</v>
      </c>
      <c r="U161" s="38"/>
      <c r="V161" s="38"/>
      <c r="W161" s="38"/>
      <c r="X161" s="38"/>
      <c r="Y161" s="38"/>
      <c r="Z161" s="38"/>
      <c r="AA161" s="38"/>
      <c r="AB161" s="38"/>
      <c r="AC161" s="38"/>
      <c r="AD161" s="38"/>
      <c r="AE161" s="38"/>
      <c r="AR161" s="248" t="s">
        <v>165</v>
      </c>
      <c r="AT161" s="248" t="s">
        <v>161</v>
      </c>
      <c r="AU161" s="248" t="s">
        <v>21</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979</v>
      </c>
    </row>
    <row r="162" s="2" customFormat="1" ht="21.75" customHeight="1">
      <c r="A162" s="38"/>
      <c r="B162" s="39"/>
      <c r="C162" s="276" t="s">
        <v>263</v>
      </c>
      <c r="D162" s="276" t="s">
        <v>289</v>
      </c>
      <c r="E162" s="277" t="s">
        <v>758</v>
      </c>
      <c r="F162" s="278" t="s">
        <v>759</v>
      </c>
      <c r="G162" s="279" t="s">
        <v>179</v>
      </c>
      <c r="H162" s="280">
        <v>11</v>
      </c>
      <c r="I162" s="281"/>
      <c r="J162" s="282">
        <f>ROUND(I162*H162,2)</f>
        <v>0</v>
      </c>
      <c r="K162" s="283"/>
      <c r="L162" s="284"/>
      <c r="M162" s="285" t="s">
        <v>1</v>
      </c>
      <c r="N162" s="286" t="s">
        <v>46</v>
      </c>
      <c r="O162" s="91"/>
      <c r="P162" s="246">
        <f>O162*H162</f>
        <v>0</v>
      </c>
      <c r="Q162" s="246">
        <v>0.0064999999999999997</v>
      </c>
      <c r="R162" s="246">
        <f>Q162*H162</f>
        <v>0.071499999999999994</v>
      </c>
      <c r="S162" s="246">
        <v>0</v>
      </c>
      <c r="T162" s="247">
        <f>S162*H162</f>
        <v>0</v>
      </c>
      <c r="U162" s="38"/>
      <c r="V162" s="38"/>
      <c r="W162" s="38"/>
      <c r="X162" s="38"/>
      <c r="Y162" s="38"/>
      <c r="Z162" s="38"/>
      <c r="AA162" s="38"/>
      <c r="AB162" s="38"/>
      <c r="AC162" s="38"/>
      <c r="AD162" s="38"/>
      <c r="AE162" s="38"/>
      <c r="AR162" s="248" t="s">
        <v>203</v>
      </c>
      <c r="AT162" s="248" t="s">
        <v>289</v>
      </c>
      <c r="AU162" s="248" t="s">
        <v>21</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980</v>
      </c>
    </row>
    <row r="163" s="13" customFormat="1">
      <c r="A163" s="13"/>
      <c r="B163" s="254"/>
      <c r="C163" s="255"/>
      <c r="D163" s="250" t="s">
        <v>174</v>
      </c>
      <c r="E163" s="255"/>
      <c r="F163" s="257" t="s">
        <v>981</v>
      </c>
      <c r="G163" s="255"/>
      <c r="H163" s="258">
        <v>11</v>
      </c>
      <c r="I163" s="259"/>
      <c r="J163" s="255"/>
      <c r="K163" s="255"/>
      <c r="L163" s="260"/>
      <c r="M163" s="261"/>
      <c r="N163" s="262"/>
      <c r="O163" s="262"/>
      <c r="P163" s="262"/>
      <c r="Q163" s="262"/>
      <c r="R163" s="262"/>
      <c r="S163" s="262"/>
      <c r="T163" s="263"/>
      <c r="U163" s="13"/>
      <c r="V163" s="13"/>
      <c r="W163" s="13"/>
      <c r="X163" s="13"/>
      <c r="Y163" s="13"/>
      <c r="Z163" s="13"/>
      <c r="AA163" s="13"/>
      <c r="AB163" s="13"/>
      <c r="AC163" s="13"/>
      <c r="AD163" s="13"/>
      <c r="AE163" s="13"/>
      <c r="AT163" s="264" t="s">
        <v>174</v>
      </c>
      <c r="AU163" s="264" t="s">
        <v>21</v>
      </c>
      <c r="AV163" s="13" t="s">
        <v>21</v>
      </c>
      <c r="AW163" s="13" t="s">
        <v>4</v>
      </c>
      <c r="AX163" s="13" t="s">
        <v>89</v>
      </c>
      <c r="AY163" s="264" t="s">
        <v>159</v>
      </c>
    </row>
    <row r="164" s="2" customFormat="1" ht="21.75" customHeight="1">
      <c r="A164" s="38"/>
      <c r="B164" s="39"/>
      <c r="C164" s="236" t="s">
        <v>267</v>
      </c>
      <c r="D164" s="236" t="s">
        <v>161</v>
      </c>
      <c r="E164" s="237" t="s">
        <v>762</v>
      </c>
      <c r="F164" s="238" t="s">
        <v>763</v>
      </c>
      <c r="G164" s="239" t="s">
        <v>230</v>
      </c>
      <c r="H164" s="240">
        <v>19.399999999999999</v>
      </c>
      <c r="I164" s="241"/>
      <c r="J164" s="242">
        <f>ROUND(I164*H164,2)</f>
        <v>0</v>
      </c>
      <c r="K164" s="243"/>
      <c r="L164" s="44"/>
      <c r="M164" s="244" t="s">
        <v>1</v>
      </c>
      <c r="N164" s="245" t="s">
        <v>46</v>
      </c>
      <c r="O164" s="91"/>
      <c r="P164" s="246">
        <f>O164*H164</f>
        <v>0</v>
      </c>
      <c r="Q164" s="246">
        <v>2.0000000000000002E-05</v>
      </c>
      <c r="R164" s="246">
        <f>Q164*H164</f>
        <v>0.000388</v>
      </c>
      <c r="S164" s="246">
        <v>0</v>
      </c>
      <c r="T164" s="247">
        <f>S164*H164</f>
        <v>0</v>
      </c>
      <c r="U164" s="38"/>
      <c r="V164" s="38"/>
      <c r="W164" s="38"/>
      <c r="X164" s="38"/>
      <c r="Y164" s="38"/>
      <c r="Z164" s="38"/>
      <c r="AA164" s="38"/>
      <c r="AB164" s="38"/>
      <c r="AC164" s="38"/>
      <c r="AD164" s="38"/>
      <c r="AE164" s="38"/>
      <c r="AR164" s="248" t="s">
        <v>165</v>
      </c>
      <c r="AT164" s="248" t="s">
        <v>161</v>
      </c>
      <c r="AU164" s="248" t="s">
        <v>21</v>
      </c>
      <c r="AY164" s="16" t="s">
        <v>159</v>
      </c>
      <c r="BE164" s="249">
        <f>IF(N164="základní",J164,0)</f>
        <v>0</v>
      </c>
      <c r="BF164" s="249">
        <f>IF(N164="snížená",J164,0)</f>
        <v>0</v>
      </c>
      <c r="BG164" s="249">
        <f>IF(N164="zákl. přenesená",J164,0)</f>
        <v>0</v>
      </c>
      <c r="BH164" s="249">
        <f>IF(N164="sníž. přenesená",J164,0)</f>
        <v>0</v>
      </c>
      <c r="BI164" s="249">
        <f>IF(N164="nulová",J164,0)</f>
        <v>0</v>
      </c>
      <c r="BJ164" s="16" t="s">
        <v>89</v>
      </c>
      <c r="BK164" s="249">
        <f>ROUND(I164*H164,2)</f>
        <v>0</v>
      </c>
      <c r="BL164" s="16" t="s">
        <v>165</v>
      </c>
      <c r="BM164" s="248" t="s">
        <v>982</v>
      </c>
    </row>
    <row r="165" s="2" customFormat="1" ht="21.75" customHeight="1">
      <c r="A165" s="38"/>
      <c r="B165" s="39"/>
      <c r="C165" s="276" t="s">
        <v>7</v>
      </c>
      <c r="D165" s="276" t="s">
        <v>289</v>
      </c>
      <c r="E165" s="277" t="s">
        <v>765</v>
      </c>
      <c r="F165" s="278" t="s">
        <v>766</v>
      </c>
      <c r="G165" s="279" t="s">
        <v>179</v>
      </c>
      <c r="H165" s="280">
        <v>5.5</v>
      </c>
      <c r="I165" s="281"/>
      <c r="J165" s="282">
        <f>ROUND(I165*H165,2)</f>
        <v>0</v>
      </c>
      <c r="K165" s="283"/>
      <c r="L165" s="284"/>
      <c r="M165" s="285" t="s">
        <v>1</v>
      </c>
      <c r="N165" s="286" t="s">
        <v>46</v>
      </c>
      <c r="O165" s="91"/>
      <c r="P165" s="246">
        <f>O165*H165</f>
        <v>0</v>
      </c>
      <c r="Q165" s="246">
        <v>0.025600000000000001</v>
      </c>
      <c r="R165" s="246">
        <f>Q165*H165</f>
        <v>0.14080000000000001</v>
      </c>
      <c r="S165" s="246">
        <v>0</v>
      </c>
      <c r="T165" s="247">
        <f>S165*H165</f>
        <v>0</v>
      </c>
      <c r="U165" s="38"/>
      <c r="V165" s="38"/>
      <c r="W165" s="38"/>
      <c r="X165" s="38"/>
      <c r="Y165" s="38"/>
      <c r="Z165" s="38"/>
      <c r="AA165" s="38"/>
      <c r="AB165" s="38"/>
      <c r="AC165" s="38"/>
      <c r="AD165" s="38"/>
      <c r="AE165" s="38"/>
      <c r="AR165" s="248" t="s">
        <v>203</v>
      </c>
      <c r="AT165" s="248" t="s">
        <v>289</v>
      </c>
      <c r="AU165" s="248" t="s">
        <v>21</v>
      </c>
      <c r="AY165" s="16" t="s">
        <v>159</v>
      </c>
      <c r="BE165" s="249">
        <f>IF(N165="základní",J165,0)</f>
        <v>0</v>
      </c>
      <c r="BF165" s="249">
        <f>IF(N165="snížená",J165,0)</f>
        <v>0</v>
      </c>
      <c r="BG165" s="249">
        <f>IF(N165="zákl. přenesená",J165,0)</f>
        <v>0</v>
      </c>
      <c r="BH165" s="249">
        <f>IF(N165="sníž. přenesená",J165,0)</f>
        <v>0</v>
      </c>
      <c r="BI165" s="249">
        <f>IF(N165="nulová",J165,0)</f>
        <v>0</v>
      </c>
      <c r="BJ165" s="16" t="s">
        <v>89</v>
      </c>
      <c r="BK165" s="249">
        <f>ROUND(I165*H165,2)</f>
        <v>0</v>
      </c>
      <c r="BL165" s="16" t="s">
        <v>165</v>
      </c>
      <c r="BM165" s="248" t="s">
        <v>983</v>
      </c>
    </row>
    <row r="166" s="13" customFormat="1">
      <c r="A166" s="13"/>
      <c r="B166" s="254"/>
      <c r="C166" s="255"/>
      <c r="D166" s="250" t="s">
        <v>174</v>
      </c>
      <c r="E166" s="255"/>
      <c r="F166" s="257" t="s">
        <v>910</v>
      </c>
      <c r="G166" s="255"/>
      <c r="H166" s="258">
        <v>5.5</v>
      </c>
      <c r="I166" s="259"/>
      <c r="J166" s="255"/>
      <c r="K166" s="255"/>
      <c r="L166" s="260"/>
      <c r="M166" s="261"/>
      <c r="N166" s="262"/>
      <c r="O166" s="262"/>
      <c r="P166" s="262"/>
      <c r="Q166" s="262"/>
      <c r="R166" s="262"/>
      <c r="S166" s="262"/>
      <c r="T166" s="263"/>
      <c r="U166" s="13"/>
      <c r="V166" s="13"/>
      <c r="W166" s="13"/>
      <c r="X166" s="13"/>
      <c r="Y166" s="13"/>
      <c r="Z166" s="13"/>
      <c r="AA166" s="13"/>
      <c r="AB166" s="13"/>
      <c r="AC166" s="13"/>
      <c r="AD166" s="13"/>
      <c r="AE166" s="13"/>
      <c r="AT166" s="264" t="s">
        <v>174</v>
      </c>
      <c r="AU166" s="264" t="s">
        <v>21</v>
      </c>
      <c r="AV166" s="13" t="s">
        <v>21</v>
      </c>
      <c r="AW166" s="13" t="s">
        <v>4</v>
      </c>
      <c r="AX166" s="13" t="s">
        <v>89</v>
      </c>
      <c r="AY166" s="264" t="s">
        <v>159</v>
      </c>
    </row>
    <row r="167" s="2" customFormat="1" ht="21.75" customHeight="1">
      <c r="A167" s="38"/>
      <c r="B167" s="39"/>
      <c r="C167" s="236" t="s">
        <v>277</v>
      </c>
      <c r="D167" s="236" t="s">
        <v>161</v>
      </c>
      <c r="E167" s="237" t="s">
        <v>769</v>
      </c>
      <c r="F167" s="238" t="s">
        <v>770</v>
      </c>
      <c r="G167" s="239" t="s">
        <v>179</v>
      </c>
      <c r="H167" s="240">
        <v>1</v>
      </c>
      <c r="I167" s="241"/>
      <c r="J167" s="242">
        <f>ROUND(I167*H167,2)</f>
        <v>0</v>
      </c>
      <c r="K167" s="243"/>
      <c r="L167" s="44"/>
      <c r="M167" s="244" t="s">
        <v>1</v>
      </c>
      <c r="N167" s="245" t="s">
        <v>46</v>
      </c>
      <c r="O167" s="91"/>
      <c r="P167" s="246">
        <f>O167*H167</f>
        <v>0</v>
      </c>
      <c r="Q167" s="246">
        <v>8.0000000000000007E-05</v>
      </c>
      <c r="R167" s="246">
        <f>Q167*H167</f>
        <v>8.0000000000000007E-05</v>
      </c>
      <c r="S167" s="246">
        <v>0</v>
      </c>
      <c r="T167" s="247">
        <f>S167*H167</f>
        <v>0</v>
      </c>
      <c r="U167" s="38"/>
      <c r="V167" s="38"/>
      <c r="W167" s="38"/>
      <c r="X167" s="38"/>
      <c r="Y167" s="38"/>
      <c r="Z167" s="38"/>
      <c r="AA167" s="38"/>
      <c r="AB167" s="38"/>
      <c r="AC167" s="38"/>
      <c r="AD167" s="38"/>
      <c r="AE167" s="38"/>
      <c r="AR167" s="248" t="s">
        <v>165</v>
      </c>
      <c r="AT167" s="248" t="s">
        <v>161</v>
      </c>
      <c r="AU167" s="248" t="s">
        <v>21</v>
      </c>
      <c r="AY167" s="16" t="s">
        <v>159</v>
      </c>
      <c r="BE167" s="249">
        <f>IF(N167="základní",J167,0)</f>
        <v>0</v>
      </c>
      <c r="BF167" s="249">
        <f>IF(N167="snížená",J167,0)</f>
        <v>0</v>
      </c>
      <c r="BG167" s="249">
        <f>IF(N167="zákl. přenesená",J167,0)</f>
        <v>0</v>
      </c>
      <c r="BH167" s="249">
        <f>IF(N167="sníž. přenesená",J167,0)</f>
        <v>0</v>
      </c>
      <c r="BI167" s="249">
        <f>IF(N167="nulová",J167,0)</f>
        <v>0</v>
      </c>
      <c r="BJ167" s="16" t="s">
        <v>89</v>
      </c>
      <c r="BK167" s="249">
        <f>ROUND(I167*H167,2)</f>
        <v>0</v>
      </c>
      <c r="BL167" s="16" t="s">
        <v>165</v>
      </c>
      <c r="BM167" s="248" t="s">
        <v>984</v>
      </c>
    </row>
    <row r="168" s="2" customFormat="1" ht="16.5" customHeight="1">
      <c r="A168" s="38"/>
      <c r="B168" s="39"/>
      <c r="C168" s="276" t="s">
        <v>283</v>
      </c>
      <c r="D168" s="276" t="s">
        <v>289</v>
      </c>
      <c r="E168" s="277" t="s">
        <v>772</v>
      </c>
      <c r="F168" s="278" t="s">
        <v>773</v>
      </c>
      <c r="G168" s="279" t="s">
        <v>179</v>
      </c>
      <c r="H168" s="280">
        <v>1</v>
      </c>
      <c r="I168" s="281"/>
      <c r="J168" s="282">
        <f>ROUND(I168*H168,2)</f>
        <v>0</v>
      </c>
      <c r="K168" s="283"/>
      <c r="L168" s="284"/>
      <c r="M168" s="285" t="s">
        <v>1</v>
      </c>
      <c r="N168" s="286" t="s">
        <v>46</v>
      </c>
      <c r="O168" s="91"/>
      <c r="P168" s="246">
        <f>O168*H168</f>
        <v>0</v>
      </c>
      <c r="Q168" s="246">
        <v>0.00062</v>
      </c>
      <c r="R168" s="246">
        <f>Q168*H168</f>
        <v>0.00062</v>
      </c>
      <c r="S168" s="246">
        <v>0</v>
      </c>
      <c r="T168" s="247">
        <f>S168*H168</f>
        <v>0</v>
      </c>
      <c r="U168" s="38"/>
      <c r="V168" s="38"/>
      <c r="W168" s="38"/>
      <c r="X168" s="38"/>
      <c r="Y168" s="38"/>
      <c r="Z168" s="38"/>
      <c r="AA168" s="38"/>
      <c r="AB168" s="38"/>
      <c r="AC168" s="38"/>
      <c r="AD168" s="38"/>
      <c r="AE168" s="38"/>
      <c r="AR168" s="248" t="s">
        <v>203</v>
      </c>
      <c r="AT168" s="248" t="s">
        <v>289</v>
      </c>
      <c r="AU168" s="248" t="s">
        <v>21</v>
      </c>
      <c r="AY168" s="16" t="s">
        <v>159</v>
      </c>
      <c r="BE168" s="249">
        <f>IF(N168="základní",J168,0)</f>
        <v>0</v>
      </c>
      <c r="BF168" s="249">
        <f>IF(N168="snížená",J168,0)</f>
        <v>0</v>
      </c>
      <c r="BG168" s="249">
        <f>IF(N168="zákl. přenesená",J168,0)</f>
        <v>0</v>
      </c>
      <c r="BH168" s="249">
        <f>IF(N168="sníž. přenesená",J168,0)</f>
        <v>0</v>
      </c>
      <c r="BI168" s="249">
        <f>IF(N168="nulová",J168,0)</f>
        <v>0</v>
      </c>
      <c r="BJ168" s="16" t="s">
        <v>89</v>
      </c>
      <c r="BK168" s="249">
        <f>ROUND(I168*H168,2)</f>
        <v>0</v>
      </c>
      <c r="BL168" s="16" t="s">
        <v>165</v>
      </c>
      <c r="BM168" s="248" t="s">
        <v>985</v>
      </c>
    </row>
    <row r="169" s="2" customFormat="1" ht="21.75" customHeight="1">
      <c r="A169" s="38"/>
      <c r="B169" s="39"/>
      <c r="C169" s="236" t="s">
        <v>288</v>
      </c>
      <c r="D169" s="236" t="s">
        <v>161</v>
      </c>
      <c r="E169" s="237" t="s">
        <v>775</v>
      </c>
      <c r="F169" s="238" t="s">
        <v>776</v>
      </c>
      <c r="G169" s="239" t="s">
        <v>179</v>
      </c>
      <c r="H169" s="240">
        <v>1</v>
      </c>
      <c r="I169" s="241"/>
      <c r="J169" s="242">
        <f>ROUND(I169*H169,2)</f>
        <v>0</v>
      </c>
      <c r="K169" s="243"/>
      <c r="L169" s="44"/>
      <c r="M169" s="244" t="s">
        <v>1</v>
      </c>
      <c r="N169" s="245" t="s">
        <v>46</v>
      </c>
      <c r="O169" s="91"/>
      <c r="P169" s="246">
        <f>O169*H169</f>
        <v>0</v>
      </c>
      <c r="Q169" s="246">
        <v>0.00010000000000000001</v>
      </c>
      <c r="R169" s="246">
        <f>Q169*H169</f>
        <v>0.00010000000000000001</v>
      </c>
      <c r="S169" s="246">
        <v>0</v>
      </c>
      <c r="T169" s="247">
        <f>S169*H169</f>
        <v>0</v>
      </c>
      <c r="U169" s="38"/>
      <c r="V169" s="38"/>
      <c r="W169" s="38"/>
      <c r="X169" s="38"/>
      <c r="Y169" s="38"/>
      <c r="Z169" s="38"/>
      <c r="AA169" s="38"/>
      <c r="AB169" s="38"/>
      <c r="AC169" s="38"/>
      <c r="AD169" s="38"/>
      <c r="AE169" s="38"/>
      <c r="AR169" s="248" t="s">
        <v>165</v>
      </c>
      <c r="AT169" s="248" t="s">
        <v>161</v>
      </c>
      <c r="AU169" s="248" t="s">
        <v>21</v>
      </c>
      <c r="AY169" s="16" t="s">
        <v>159</v>
      </c>
      <c r="BE169" s="249">
        <f>IF(N169="základní",J169,0)</f>
        <v>0</v>
      </c>
      <c r="BF169" s="249">
        <f>IF(N169="snížená",J169,0)</f>
        <v>0</v>
      </c>
      <c r="BG169" s="249">
        <f>IF(N169="zákl. přenesená",J169,0)</f>
        <v>0</v>
      </c>
      <c r="BH169" s="249">
        <f>IF(N169="sníž. přenesená",J169,0)</f>
        <v>0</v>
      </c>
      <c r="BI169" s="249">
        <f>IF(N169="nulová",J169,0)</f>
        <v>0</v>
      </c>
      <c r="BJ169" s="16" t="s">
        <v>89</v>
      </c>
      <c r="BK169" s="249">
        <f>ROUND(I169*H169,2)</f>
        <v>0</v>
      </c>
      <c r="BL169" s="16" t="s">
        <v>165</v>
      </c>
      <c r="BM169" s="248" t="s">
        <v>986</v>
      </c>
    </row>
    <row r="170" s="2" customFormat="1" ht="21.75" customHeight="1">
      <c r="A170" s="38"/>
      <c r="B170" s="39"/>
      <c r="C170" s="276" t="s">
        <v>295</v>
      </c>
      <c r="D170" s="276" t="s">
        <v>289</v>
      </c>
      <c r="E170" s="277" t="s">
        <v>778</v>
      </c>
      <c r="F170" s="278" t="s">
        <v>779</v>
      </c>
      <c r="G170" s="279" t="s">
        <v>179</v>
      </c>
      <c r="H170" s="280">
        <v>1</v>
      </c>
      <c r="I170" s="281"/>
      <c r="J170" s="282">
        <f>ROUND(I170*H170,2)</f>
        <v>0</v>
      </c>
      <c r="K170" s="283"/>
      <c r="L170" s="284"/>
      <c r="M170" s="285" t="s">
        <v>1</v>
      </c>
      <c r="N170" s="286" t="s">
        <v>46</v>
      </c>
      <c r="O170" s="91"/>
      <c r="P170" s="246">
        <f>O170*H170</f>
        <v>0</v>
      </c>
      <c r="Q170" s="246">
        <v>0.0037000000000000002</v>
      </c>
      <c r="R170" s="246">
        <f>Q170*H170</f>
        <v>0.0037000000000000002</v>
      </c>
      <c r="S170" s="246">
        <v>0</v>
      </c>
      <c r="T170" s="247">
        <f>S170*H170</f>
        <v>0</v>
      </c>
      <c r="U170" s="38"/>
      <c r="V170" s="38"/>
      <c r="W170" s="38"/>
      <c r="X170" s="38"/>
      <c r="Y170" s="38"/>
      <c r="Z170" s="38"/>
      <c r="AA170" s="38"/>
      <c r="AB170" s="38"/>
      <c r="AC170" s="38"/>
      <c r="AD170" s="38"/>
      <c r="AE170" s="38"/>
      <c r="AR170" s="248" t="s">
        <v>203</v>
      </c>
      <c r="AT170" s="248" t="s">
        <v>289</v>
      </c>
      <c r="AU170" s="248" t="s">
        <v>21</v>
      </c>
      <c r="AY170" s="16" t="s">
        <v>159</v>
      </c>
      <c r="BE170" s="249">
        <f>IF(N170="základní",J170,0)</f>
        <v>0</v>
      </c>
      <c r="BF170" s="249">
        <f>IF(N170="snížená",J170,0)</f>
        <v>0</v>
      </c>
      <c r="BG170" s="249">
        <f>IF(N170="zákl. přenesená",J170,0)</f>
        <v>0</v>
      </c>
      <c r="BH170" s="249">
        <f>IF(N170="sníž. přenesená",J170,0)</f>
        <v>0</v>
      </c>
      <c r="BI170" s="249">
        <f>IF(N170="nulová",J170,0)</f>
        <v>0</v>
      </c>
      <c r="BJ170" s="16" t="s">
        <v>89</v>
      </c>
      <c r="BK170" s="249">
        <f>ROUND(I170*H170,2)</f>
        <v>0</v>
      </c>
      <c r="BL170" s="16" t="s">
        <v>165</v>
      </c>
      <c r="BM170" s="248" t="s">
        <v>987</v>
      </c>
    </row>
    <row r="171" s="2" customFormat="1" ht="16.5" customHeight="1">
      <c r="A171" s="38"/>
      <c r="B171" s="39"/>
      <c r="C171" s="236" t="s">
        <v>299</v>
      </c>
      <c r="D171" s="236" t="s">
        <v>161</v>
      </c>
      <c r="E171" s="237" t="s">
        <v>781</v>
      </c>
      <c r="F171" s="238" t="s">
        <v>782</v>
      </c>
      <c r="G171" s="239" t="s">
        <v>230</v>
      </c>
      <c r="H171" s="240">
        <v>40</v>
      </c>
      <c r="I171" s="241"/>
      <c r="J171" s="242">
        <f>ROUND(I171*H171,2)</f>
        <v>0</v>
      </c>
      <c r="K171" s="243"/>
      <c r="L171" s="44"/>
      <c r="M171" s="244" t="s">
        <v>1</v>
      </c>
      <c r="N171" s="245" t="s">
        <v>46</v>
      </c>
      <c r="O171" s="91"/>
      <c r="P171" s="246">
        <f>O171*H171</f>
        <v>0</v>
      </c>
      <c r="Q171" s="246">
        <v>0</v>
      </c>
      <c r="R171" s="246">
        <f>Q171*H171</f>
        <v>0</v>
      </c>
      <c r="S171" s="246">
        <v>0</v>
      </c>
      <c r="T171" s="247">
        <f>S171*H171</f>
        <v>0</v>
      </c>
      <c r="U171" s="38"/>
      <c r="V171" s="38"/>
      <c r="W171" s="38"/>
      <c r="X171" s="38"/>
      <c r="Y171" s="38"/>
      <c r="Z171" s="38"/>
      <c r="AA171" s="38"/>
      <c r="AB171" s="38"/>
      <c r="AC171" s="38"/>
      <c r="AD171" s="38"/>
      <c r="AE171" s="38"/>
      <c r="AR171" s="248" t="s">
        <v>165</v>
      </c>
      <c r="AT171" s="248" t="s">
        <v>161</v>
      </c>
      <c r="AU171" s="248" t="s">
        <v>21</v>
      </c>
      <c r="AY171" s="16" t="s">
        <v>159</v>
      </c>
      <c r="BE171" s="249">
        <f>IF(N171="základní",J171,0)</f>
        <v>0</v>
      </c>
      <c r="BF171" s="249">
        <f>IF(N171="snížená",J171,0)</f>
        <v>0</v>
      </c>
      <c r="BG171" s="249">
        <f>IF(N171="zákl. přenesená",J171,0)</f>
        <v>0</v>
      </c>
      <c r="BH171" s="249">
        <f>IF(N171="sníž. přenesená",J171,0)</f>
        <v>0</v>
      </c>
      <c r="BI171" s="249">
        <f>IF(N171="nulová",J171,0)</f>
        <v>0</v>
      </c>
      <c r="BJ171" s="16" t="s">
        <v>89</v>
      </c>
      <c r="BK171" s="249">
        <f>ROUND(I171*H171,2)</f>
        <v>0</v>
      </c>
      <c r="BL171" s="16" t="s">
        <v>165</v>
      </c>
      <c r="BM171" s="248" t="s">
        <v>988</v>
      </c>
    </row>
    <row r="172" s="2" customFormat="1" ht="21.75" customHeight="1">
      <c r="A172" s="38"/>
      <c r="B172" s="39"/>
      <c r="C172" s="236" t="s">
        <v>303</v>
      </c>
      <c r="D172" s="236" t="s">
        <v>161</v>
      </c>
      <c r="E172" s="237" t="s">
        <v>791</v>
      </c>
      <c r="F172" s="238" t="s">
        <v>792</v>
      </c>
      <c r="G172" s="239" t="s">
        <v>179</v>
      </c>
      <c r="H172" s="240">
        <v>1</v>
      </c>
      <c r="I172" s="241"/>
      <c r="J172" s="242">
        <f>ROUND(I172*H172,2)</f>
        <v>0</v>
      </c>
      <c r="K172" s="243"/>
      <c r="L172" s="44"/>
      <c r="M172" s="244" t="s">
        <v>1</v>
      </c>
      <c r="N172" s="245" t="s">
        <v>46</v>
      </c>
      <c r="O172" s="91"/>
      <c r="P172" s="246">
        <f>O172*H172</f>
        <v>0</v>
      </c>
      <c r="Q172" s="246">
        <v>2.1167600000000002</v>
      </c>
      <c r="R172" s="246">
        <f>Q172*H172</f>
        <v>2.1167600000000002</v>
      </c>
      <c r="S172" s="246">
        <v>0</v>
      </c>
      <c r="T172" s="247">
        <f>S172*H172</f>
        <v>0</v>
      </c>
      <c r="U172" s="38"/>
      <c r="V172" s="38"/>
      <c r="W172" s="38"/>
      <c r="X172" s="38"/>
      <c r="Y172" s="38"/>
      <c r="Z172" s="38"/>
      <c r="AA172" s="38"/>
      <c r="AB172" s="38"/>
      <c r="AC172" s="38"/>
      <c r="AD172" s="38"/>
      <c r="AE172" s="38"/>
      <c r="AR172" s="248" t="s">
        <v>165</v>
      </c>
      <c r="AT172" s="248" t="s">
        <v>161</v>
      </c>
      <c r="AU172" s="248" t="s">
        <v>21</v>
      </c>
      <c r="AY172" s="16" t="s">
        <v>159</v>
      </c>
      <c r="BE172" s="249">
        <f>IF(N172="základní",J172,0)</f>
        <v>0</v>
      </c>
      <c r="BF172" s="249">
        <f>IF(N172="snížená",J172,0)</f>
        <v>0</v>
      </c>
      <c r="BG172" s="249">
        <f>IF(N172="zákl. přenesená",J172,0)</f>
        <v>0</v>
      </c>
      <c r="BH172" s="249">
        <f>IF(N172="sníž. přenesená",J172,0)</f>
        <v>0</v>
      </c>
      <c r="BI172" s="249">
        <f>IF(N172="nulová",J172,0)</f>
        <v>0</v>
      </c>
      <c r="BJ172" s="16" t="s">
        <v>89</v>
      </c>
      <c r="BK172" s="249">
        <f>ROUND(I172*H172,2)</f>
        <v>0</v>
      </c>
      <c r="BL172" s="16" t="s">
        <v>165</v>
      </c>
      <c r="BM172" s="248" t="s">
        <v>989</v>
      </c>
    </row>
    <row r="173" s="2" customFormat="1" ht="16.5" customHeight="1">
      <c r="A173" s="38"/>
      <c r="B173" s="39"/>
      <c r="C173" s="276" t="s">
        <v>307</v>
      </c>
      <c r="D173" s="276" t="s">
        <v>289</v>
      </c>
      <c r="E173" s="277" t="s">
        <v>990</v>
      </c>
      <c r="F173" s="278" t="s">
        <v>991</v>
      </c>
      <c r="G173" s="279" t="s">
        <v>179</v>
      </c>
      <c r="H173" s="280">
        <v>1</v>
      </c>
      <c r="I173" s="281"/>
      <c r="J173" s="282">
        <f>ROUND(I173*H173,2)</f>
        <v>0</v>
      </c>
      <c r="K173" s="283"/>
      <c r="L173" s="284"/>
      <c r="M173" s="285" t="s">
        <v>1</v>
      </c>
      <c r="N173" s="286" t="s">
        <v>46</v>
      </c>
      <c r="O173" s="91"/>
      <c r="P173" s="246">
        <f>O173*H173</f>
        <v>0</v>
      </c>
      <c r="Q173" s="246">
        <v>0.52100000000000002</v>
      </c>
      <c r="R173" s="246">
        <f>Q173*H173</f>
        <v>0.52100000000000002</v>
      </c>
      <c r="S173" s="246">
        <v>0</v>
      </c>
      <c r="T173" s="247">
        <f>S173*H173</f>
        <v>0</v>
      </c>
      <c r="U173" s="38"/>
      <c r="V173" s="38"/>
      <c r="W173" s="38"/>
      <c r="X173" s="38"/>
      <c r="Y173" s="38"/>
      <c r="Z173" s="38"/>
      <c r="AA173" s="38"/>
      <c r="AB173" s="38"/>
      <c r="AC173" s="38"/>
      <c r="AD173" s="38"/>
      <c r="AE173" s="38"/>
      <c r="AR173" s="248" t="s">
        <v>796</v>
      </c>
      <c r="AT173" s="248" t="s">
        <v>289</v>
      </c>
      <c r="AU173" s="248" t="s">
        <v>21</v>
      </c>
      <c r="AY173" s="16" t="s">
        <v>159</v>
      </c>
      <c r="BE173" s="249">
        <f>IF(N173="základní",J173,0)</f>
        <v>0</v>
      </c>
      <c r="BF173" s="249">
        <f>IF(N173="snížená",J173,0)</f>
        <v>0</v>
      </c>
      <c r="BG173" s="249">
        <f>IF(N173="zákl. přenesená",J173,0)</f>
        <v>0</v>
      </c>
      <c r="BH173" s="249">
        <f>IF(N173="sníž. přenesená",J173,0)</f>
        <v>0</v>
      </c>
      <c r="BI173" s="249">
        <f>IF(N173="nulová",J173,0)</f>
        <v>0</v>
      </c>
      <c r="BJ173" s="16" t="s">
        <v>89</v>
      </c>
      <c r="BK173" s="249">
        <f>ROUND(I173*H173,2)</f>
        <v>0</v>
      </c>
      <c r="BL173" s="16" t="s">
        <v>796</v>
      </c>
      <c r="BM173" s="248" t="s">
        <v>992</v>
      </c>
    </row>
    <row r="174" s="2" customFormat="1" ht="16.5" customHeight="1">
      <c r="A174" s="38"/>
      <c r="B174" s="39"/>
      <c r="C174" s="276" t="s">
        <v>311</v>
      </c>
      <c r="D174" s="276" t="s">
        <v>289</v>
      </c>
      <c r="E174" s="277" t="s">
        <v>805</v>
      </c>
      <c r="F174" s="278" t="s">
        <v>806</v>
      </c>
      <c r="G174" s="279" t="s">
        <v>179</v>
      </c>
      <c r="H174" s="280">
        <v>1</v>
      </c>
      <c r="I174" s="281"/>
      <c r="J174" s="282">
        <f>ROUND(I174*H174,2)</f>
        <v>0</v>
      </c>
      <c r="K174" s="283"/>
      <c r="L174" s="284"/>
      <c r="M174" s="285" t="s">
        <v>1</v>
      </c>
      <c r="N174" s="286" t="s">
        <v>46</v>
      </c>
      <c r="O174" s="91"/>
      <c r="P174" s="246">
        <f>O174*H174</f>
        <v>0</v>
      </c>
      <c r="Q174" s="246">
        <v>1.363</v>
      </c>
      <c r="R174" s="246">
        <f>Q174*H174</f>
        <v>1.363</v>
      </c>
      <c r="S174" s="246">
        <v>0</v>
      </c>
      <c r="T174" s="247">
        <f>S174*H174</f>
        <v>0</v>
      </c>
      <c r="U174" s="38"/>
      <c r="V174" s="38"/>
      <c r="W174" s="38"/>
      <c r="X174" s="38"/>
      <c r="Y174" s="38"/>
      <c r="Z174" s="38"/>
      <c r="AA174" s="38"/>
      <c r="AB174" s="38"/>
      <c r="AC174" s="38"/>
      <c r="AD174" s="38"/>
      <c r="AE174" s="38"/>
      <c r="AR174" s="248" t="s">
        <v>796</v>
      </c>
      <c r="AT174" s="248" t="s">
        <v>289</v>
      </c>
      <c r="AU174" s="248" t="s">
        <v>21</v>
      </c>
      <c r="AY174" s="16" t="s">
        <v>159</v>
      </c>
      <c r="BE174" s="249">
        <f>IF(N174="základní",J174,0)</f>
        <v>0</v>
      </c>
      <c r="BF174" s="249">
        <f>IF(N174="snížená",J174,0)</f>
        <v>0</v>
      </c>
      <c r="BG174" s="249">
        <f>IF(N174="zákl. přenesená",J174,0)</f>
        <v>0</v>
      </c>
      <c r="BH174" s="249">
        <f>IF(N174="sníž. přenesená",J174,0)</f>
        <v>0</v>
      </c>
      <c r="BI174" s="249">
        <f>IF(N174="nulová",J174,0)</f>
        <v>0</v>
      </c>
      <c r="BJ174" s="16" t="s">
        <v>89</v>
      </c>
      <c r="BK174" s="249">
        <f>ROUND(I174*H174,2)</f>
        <v>0</v>
      </c>
      <c r="BL174" s="16" t="s">
        <v>796</v>
      </c>
      <c r="BM174" s="248" t="s">
        <v>993</v>
      </c>
    </row>
    <row r="175" s="2" customFormat="1" ht="16.5" customHeight="1">
      <c r="A175" s="38"/>
      <c r="B175" s="39"/>
      <c r="C175" s="276" t="s">
        <v>318</v>
      </c>
      <c r="D175" s="276" t="s">
        <v>289</v>
      </c>
      <c r="E175" s="277" t="s">
        <v>808</v>
      </c>
      <c r="F175" s="278" t="s">
        <v>809</v>
      </c>
      <c r="G175" s="279" t="s">
        <v>179</v>
      </c>
      <c r="H175" s="280">
        <v>1</v>
      </c>
      <c r="I175" s="281"/>
      <c r="J175" s="282">
        <f>ROUND(I175*H175,2)</f>
        <v>0</v>
      </c>
      <c r="K175" s="283"/>
      <c r="L175" s="284"/>
      <c r="M175" s="285" t="s">
        <v>1</v>
      </c>
      <c r="N175" s="286" t="s">
        <v>46</v>
      </c>
      <c r="O175" s="91"/>
      <c r="P175" s="246">
        <f>O175*H175</f>
        <v>0</v>
      </c>
      <c r="Q175" s="246">
        <v>1.3500000000000001</v>
      </c>
      <c r="R175" s="246">
        <f>Q175*H175</f>
        <v>1.3500000000000001</v>
      </c>
      <c r="S175" s="246">
        <v>0</v>
      </c>
      <c r="T175" s="247">
        <f>S175*H175</f>
        <v>0</v>
      </c>
      <c r="U175" s="38"/>
      <c r="V175" s="38"/>
      <c r="W175" s="38"/>
      <c r="X175" s="38"/>
      <c r="Y175" s="38"/>
      <c r="Z175" s="38"/>
      <c r="AA175" s="38"/>
      <c r="AB175" s="38"/>
      <c r="AC175" s="38"/>
      <c r="AD175" s="38"/>
      <c r="AE175" s="38"/>
      <c r="AR175" s="248" t="s">
        <v>796</v>
      </c>
      <c r="AT175" s="248" t="s">
        <v>289</v>
      </c>
      <c r="AU175" s="248" t="s">
        <v>21</v>
      </c>
      <c r="AY175" s="16" t="s">
        <v>159</v>
      </c>
      <c r="BE175" s="249">
        <f>IF(N175="základní",J175,0)</f>
        <v>0</v>
      </c>
      <c r="BF175" s="249">
        <f>IF(N175="snížená",J175,0)</f>
        <v>0</v>
      </c>
      <c r="BG175" s="249">
        <f>IF(N175="zákl. přenesená",J175,0)</f>
        <v>0</v>
      </c>
      <c r="BH175" s="249">
        <f>IF(N175="sníž. přenesená",J175,0)</f>
        <v>0</v>
      </c>
      <c r="BI175" s="249">
        <f>IF(N175="nulová",J175,0)</f>
        <v>0</v>
      </c>
      <c r="BJ175" s="16" t="s">
        <v>89</v>
      </c>
      <c r="BK175" s="249">
        <f>ROUND(I175*H175,2)</f>
        <v>0</v>
      </c>
      <c r="BL175" s="16" t="s">
        <v>796</v>
      </c>
      <c r="BM175" s="248" t="s">
        <v>994</v>
      </c>
    </row>
    <row r="176" s="2" customFormat="1" ht="16.5" customHeight="1">
      <c r="A176" s="38"/>
      <c r="B176" s="39"/>
      <c r="C176" s="236" t="s">
        <v>324</v>
      </c>
      <c r="D176" s="236" t="s">
        <v>161</v>
      </c>
      <c r="E176" s="237" t="s">
        <v>811</v>
      </c>
      <c r="F176" s="238" t="s">
        <v>812</v>
      </c>
      <c r="G176" s="239" t="s">
        <v>179</v>
      </c>
      <c r="H176" s="240">
        <v>1</v>
      </c>
      <c r="I176" s="241"/>
      <c r="J176" s="242">
        <f>ROUND(I176*H176,2)</f>
        <v>0</v>
      </c>
      <c r="K176" s="243"/>
      <c r="L176" s="44"/>
      <c r="M176" s="244" t="s">
        <v>1</v>
      </c>
      <c r="N176" s="245" t="s">
        <v>46</v>
      </c>
      <c r="O176" s="91"/>
      <c r="P176" s="246">
        <f>O176*H176</f>
        <v>0</v>
      </c>
      <c r="Q176" s="246">
        <v>0.14494000000000001</v>
      </c>
      <c r="R176" s="246">
        <f>Q176*H176</f>
        <v>0.14494000000000001</v>
      </c>
      <c r="S176" s="246">
        <v>0</v>
      </c>
      <c r="T176" s="247">
        <f>S176*H176</f>
        <v>0</v>
      </c>
      <c r="U176" s="38"/>
      <c r="V176" s="38"/>
      <c r="W176" s="38"/>
      <c r="X176" s="38"/>
      <c r="Y176" s="38"/>
      <c r="Z176" s="38"/>
      <c r="AA176" s="38"/>
      <c r="AB176" s="38"/>
      <c r="AC176" s="38"/>
      <c r="AD176" s="38"/>
      <c r="AE176" s="38"/>
      <c r="AR176" s="248" t="s">
        <v>165</v>
      </c>
      <c r="AT176" s="248" t="s">
        <v>161</v>
      </c>
      <c r="AU176" s="248" t="s">
        <v>21</v>
      </c>
      <c r="AY176" s="16" t="s">
        <v>159</v>
      </c>
      <c r="BE176" s="249">
        <f>IF(N176="základní",J176,0)</f>
        <v>0</v>
      </c>
      <c r="BF176" s="249">
        <f>IF(N176="snížená",J176,0)</f>
        <v>0</v>
      </c>
      <c r="BG176" s="249">
        <f>IF(N176="zákl. přenesená",J176,0)</f>
        <v>0</v>
      </c>
      <c r="BH176" s="249">
        <f>IF(N176="sníž. přenesená",J176,0)</f>
        <v>0</v>
      </c>
      <c r="BI176" s="249">
        <f>IF(N176="nulová",J176,0)</f>
        <v>0</v>
      </c>
      <c r="BJ176" s="16" t="s">
        <v>89</v>
      </c>
      <c r="BK176" s="249">
        <f>ROUND(I176*H176,2)</f>
        <v>0</v>
      </c>
      <c r="BL176" s="16" t="s">
        <v>165</v>
      </c>
      <c r="BM176" s="248" t="s">
        <v>995</v>
      </c>
    </row>
    <row r="177" s="2" customFormat="1" ht="16.5" customHeight="1">
      <c r="A177" s="38"/>
      <c r="B177" s="39"/>
      <c r="C177" s="236" t="s">
        <v>330</v>
      </c>
      <c r="D177" s="236" t="s">
        <v>161</v>
      </c>
      <c r="E177" s="237" t="s">
        <v>929</v>
      </c>
      <c r="F177" s="238" t="s">
        <v>996</v>
      </c>
      <c r="G177" s="239" t="s">
        <v>179</v>
      </c>
      <c r="H177" s="240">
        <v>1</v>
      </c>
      <c r="I177" s="241"/>
      <c r="J177" s="242">
        <f>ROUND(I177*H177,2)</f>
        <v>0</v>
      </c>
      <c r="K177" s="243"/>
      <c r="L177" s="44"/>
      <c r="M177" s="244" t="s">
        <v>1</v>
      </c>
      <c r="N177" s="245" t="s">
        <v>46</v>
      </c>
      <c r="O177" s="91"/>
      <c r="P177" s="246">
        <f>O177*H177</f>
        <v>0</v>
      </c>
      <c r="Q177" s="246">
        <v>0.21734000000000001</v>
      </c>
      <c r="R177" s="246">
        <f>Q177*H177</f>
        <v>0.21734000000000001</v>
      </c>
      <c r="S177" s="246">
        <v>0</v>
      </c>
      <c r="T177" s="247">
        <f>S177*H177</f>
        <v>0</v>
      </c>
      <c r="U177" s="38"/>
      <c r="V177" s="38"/>
      <c r="W177" s="38"/>
      <c r="X177" s="38"/>
      <c r="Y177" s="38"/>
      <c r="Z177" s="38"/>
      <c r="AA177" s="38"/>
      <c r="AB177" s="38"/>
      <c r="AC177" s="38"/>
      <c r="AD177" s="38"/>
      <c r="AE177" s="38"/>
      <c r="AR177" s="248" t="s">
        <v>165</v>
      </c>
      <c r="AT177" s="248" t="s">
        <v>161</v>
      </c>
      <c r="AU177" s="248" t="s">
        <v>21</v>
      </c>
      <c r="AY177" s="16" t="s">
        <v>159</v>
      </c>
      <c r="BE177" s="249">
        <f>IF(N177="základní",J177,0)</f>
        <v>0</v>
      </c>
      <c r="BF177" s="249">
        <f>IF(N177="snížená",J177,0)</f>
        <v>0</v>
      </c>
      <c r="BG177" s="249">
        <f>IF(N177="zákl. přenesená",J177,0)</f>
        <v>0</v>
      </c>
      <c r="BH177" s="249">
        <f>IF(N177="sníž. přenesená",J177,0)</f>
        <v>0</v>
      </c>
      <c r="BI177" s="249">
        <f>IF(N177="nulová",J177,0)</f>
        <v>0</v>
      </c>
      <c r="BJ177" s="16" t="s">
        <v>89</v>
      </c>
      <c r="BK177" s="249">
        <f>ROUND(I177*H177,2)</f>
        <v>0</v>
      </c>
      <c r="BL177" s="16" t="s">
        <v>165</v>
      </c>
      <c r="BM177" s="248" t="s">
        <v>997</v>
      </c>
    </row>
    <row r="178" s="2" customFormat="1" ht="21.75" customHeight="1">
      <c r="A178" s="38"/>
      <c r="B178" s="39"/>
      <c r="C178" s="276" t="s">
        <v>335</v>
      </c>
      <c r="D178" s="276" t="s">
        <v>289</v>
      </c>
      <c r="E178" s="277" t="s">
        <v>932</v>
      </c>
      <c r="F178" s="278" t="s">
        <v>933</v>
      </c>
      <c r="G178" s="279" t="s">
        <v>179</v>
      </c>
      <c r="H178" s="280">
        <v>1</v>
      </c>
      <c r="I178" s="281"/>
      <c r="J178" s="282">
        <f>ROUND(I178*H178,2)</f>
        <v>0</v>
      </c>
      <c r="K178" s="283"/>
      <c r="L178" s="284"/>
      <c r="M178" s="285" t="s">
        <v>1</v>
      </c>
      <c r="N178" s="286" t="s">
        <v>46</v>
      </c>
      <c r="O178" s="91"/>
      <c r="P178" s="246">
        <f>O178*H178</f>
        <v>0</v>
      </c>
      <c r="Q178" s="246">
        <v>0.19600000000000001</v>
      </c>
      <c r="R178" s="246">
        <f>Q178*H178</f>
        <v>0.19600000000000001</v>
      </c>
      <c r="S178" s="246">
        <v>0</v>
      </c>
      <c r="T178" s="247">
        <f>S178*H178</f>
        <v>0</v>
      </c>
      <c r="U178" s="38"/>
      <c r="V178" s="38"/>
      <c r="W178" s="38"/>
      <c r="X178" s="38"/>
      <c r="Y178" s="38"/>
      <c r="Z178" s="38"/>
      <c r="AA178" s="38"/>
      <c r="AB178" s="38"/>
      <c r="AC178" s="38"/>
      <c r="AD178" s="38"/>
      <c r="AE178" s="38"/>
      <c r="AR178" s="248" t="s">
        <v>203</v>
      </c>
      <c r="AT178" s="248" t="s">
        <v>289</v>
      </c>
      <c r="AU178" s="248" t="s">
        <v>21</v>
      </c>
      <c r="AY178" s="16" t="s">
        <v>159</v>
      </c>
      <c r="BE178" s="249">
        <f>IF(N178="základní",J178,0)</f>
        <v>0</v>
      </c>
      <c r="BF178" s="249">
        <f>IF(N178="snížená",J178,0)</f>
        <v>0</v>
      </c>
      <c r="BG178" s="249">
        <f>IF(N178="zákl. přenesená",J178,0)</f>
        <v>0</v>
      </c>
      <c r="BH178" s="249">
        <f>IF(N178="sníž. přenesená",J178,0)</f>
        <v>0</v>
      </c>
      <c r="BI178" s="249">
        <f>IF(N178="nulová",J178,0)</f>
        <v>0</v>
      </c>
      <c r="BJ178" s="16" t="s">
        <v>89</v>
      </c>
      <c r="BK178" s="249">
        <f>ROUND(I178*H178,2)</f>
        <v>0</v>
      </c>
      <c r="BL178" s="16" t="s">
        <v>165</v>
      </c>
      <c r="BM178" s="248" t="s">
        <v>998</v>
      </c>
    </row>
    <row r="179" s="2" customFormat="1" ht="21.75" customHeight="1">
      <c r="A179" s="38"/>
      <c r="B179" s="39"/>
      <c r="C179" s="236" t="s">
        <v>342</v>
      </c>
      <c r="D179" s="236" t="s">
        <v>161</v>
      </c>
      <c r="E179" s="237" t="s">
        <v>823</v>
      </c>
      <c r="F179" s="238" t="s">
        <v>824</v>
      </c>
      <c r="G179" s="239" t="s">
        <v>179</v>
      </c>
      <c r="H179" s="240">
        <v>4</v>
      </c>
      <c r="I179" s="241"/>
      <c r="J179" s="242">
        <f>ROUND(I179*H179,2)</f>
        <v>0</v>
      </c>
      <c r="K179" s="243"/>
      <c r="L179" s="44"/>
      <c r="M179" s="244" t="s">
        <v>1</v>
      </c>
      <c r="N179" s="245" t="s">
        <v>46</v>
      </c>
      <c r="O179" s="91"/>
      <c r="P179" s="246">
        <f>O179*H179</f>
        <v>0</v>
      </c>
      <c r="Q179" s="246">
        <v>0.21734000000000001</v>
      </c>
      <c r="R179" s="246">
        <f>Q179*H179</f>
        <v>0.86936000000000002</v>
      </c>
      <c r="S179" s="246">
        <v>0</v>
      </c>
      <c r="T179" s="247">
        <f>S179*H179</f>
        <v>0</v>
      </c>
      <c r="U179" s="38"/>
      <c r="V179" s="38"/>
      <c r="W179" s="38"/>
      <c r="X179" s="38"/>
      <c r="Y179" s="38"/>
      <c r="Z179" s="38"/>
      <c r="AA179" s="38"/>
      <c r="AB179" s="38"/>
      <c r="AC179" s="38"/>
      <c r="AD179" s="38"/>
      <c r="AE179" s="38"/>
      <c r="AR179" s="248" t="s">
        <v>165</v>
      </c>
      <c r="AT179" s="248" t="s">
        <v>161</v>
      </c>
      <c r="AU179" s="248" t="s">
        <v>21</v>
      </c>
      <c r="AY179" s="16" t="s">
        <v>159</v>
      </c>
      <c r="BE179" s="249">
        <f>IF(N179="základní",J179,0)</f>
        <v>0</v>
      </c>
      <c r="BF179" s="249">
        <f>IF(N179="snížená",J179,0)</f>
        <v>0</v>
      </c>
      <c r="BG179" s="249">
        <f>IF(N179="zákl. přenesená",J179,0)</f>
        <v>0</v>
      </c>
      <c r="BH179" s="249">
        <f>IF(N179="sníž. přenesená",J179,0)</f>
        <v>0</v>
      </c>
      <c r="BI179" s="249">
        <f>IF(N179="nulová",J179,0)</f>
        <v>0</v>
      </c>
      <c r="BJ179" s="16" t="s">
        <v>89</v>
      </c>
      <c r="BK179" s="249">
        <f>ROUND(I179*H179,2)</f>
        <v>0</v>
      </c>
      <c r="BL179" s="16" t="s">
        <v>165</v>
      </c>
      <c r="BM179" s="248" t="s">
        <v>999</v>
      </c>
    </row>
    <row r="180" s="13" customFormat="1">
      <c r="A180" s="13"/>
      <c r="B180" s="254"/>
      <c r="C180" s="255"/>
      <c r="D180" s="250" t="s">
        <v>174</v>
      </c>
      <c r="E180" s="256" t="s">
        <v>1</v>
      </c>
      <c r="F180" s="257" t="s">
        <v>165</v>
      </c>
      <c r="G180" s="255"/>
      <c r="H180" s="258">
        <v>4</v>
      </c>
      <c r="I180" s="259"/>
      <c r="J180" s="255"/>
      <c r="K180" s="255"/>
      <c r="L180" s="260"/>
      <c r="M180" s="261"/>
      <c r="N180" s="262"/>
      <c r="O180" s="262"/>
      <c r="P180" s="262"/>
      <c r="Q180" s="262"/>
      <c r="R180" s="262"/>
      <c r="S180" s="262"/>
      <c r="T180" s="263"/>
      <c r="U180" s="13"/>
      <c r="V180" s="13"/>
      <c r="W180" s="13"/>
      <c r="X180" s="13"/>
      <c r="Y180" s="13"/>
      <c r="Z180" s="13"/>
      <c r="AA180" s="13"/>
      <c r="AB180" s="13"/>
      <c r="AC180" s="13"/>
      <c r="AD180" s="13"/>
      <c r="AE180" s="13"/>
      <c r="AT180" s="264" t="s">
        <v>174</v>
      </c>
      <c r="AU180" s="264" t="s">
        <v>21</v>
      </c>
      <c r="AV180" s="13" t="s">
        <v>21</v>
      </c>
      <c r="AW180" s="13" t="s">
        <v>38</v>
      </c>
      <c r="AX180" s="13" t="s">
        <v>81</v>
      </c>
      <c r="AY180" s="264" t="s">
        <v>159</v>
      </c>
    </row>
    <row r="181" s="14" customFormat="1">
      <c r="A181" s="14"/>
      <c r="B181" s="265"/>
      <c r="C181" s="266"/>
      <c r="D181" s="250" t="s">
        <v>174</v>
      </c>
      <c r="E181" s="267" t="s">
        <v>1</v>
      </c>
      <c r="F181" s="268" t="s">
        <v>197</v>
      </c>
      <c r="G181" s="266"/>
      <c r="H181" s="269">
        <v>4</v>
      </c>
      <c r="I181" s="270"/>
      <c r="J181" s="266"/>
      <c r="K181" s="266"/>
      <c r="L181" s="271"/>
      <c r="M181" s="272"/>
      <c r="N181" s="273"/>
      <c r="O181" s="273"/>
      <c r="P181" s="273"/>
      <c r="Q181" s="273"/>
      <c r="R181" s="273"/>
      <c r="S181" s="273"/>
      <c r="T181" s="274"/>
      <c r="U181" s="14"/>
      <c r="V181" s="14"/>
      <c r="W181" s="14"/>
      <c r="X181" s="14"/>
      <c r="Y181" s="14"/>
      <c r="Z181" s="14"/>
      <c r="AA181" s="14"/>
      <c r="AB181" s="14"/>
      <c r="AC181" s="14"/>
      <c r="AD181" s="14"/>
      <c r="AE181" s="14"/>
      <c r="AT181" s="275" t="s">
        <v>174</v>
      </c>
      <c r="AU181" s="275" t="s">
        <v>21</v>
      </c>
      <c r="AV181" s="14" t="s">
        <v>165</v>
      </c>
      <c r="AW181" s="14" t="s">
        <v>38</v>
      </c>
      <c r="AX181" s="14" t="s">
        <v>89</v>
      </c>
      <c r="AY181" s="275" t="s">
        <v>159</v>
      </c>
    </row>
    <row r="182" s="2" customFormat="1" ht="16.5" customHeight="1">
      <c r="A182" s="38"/>
      <c r="B182" s="39"/>
      <c r="C182" s="276" t="s">
        <v>347</v>
      </c>
      <c r="D182" s="276" t="s">
        <v>289</v>
      </c>
      <c r="E182" s="277" t="s">
        <v>826</v>
      </c>
      <c r="F182" s="278" t="s">
        <v>827</v>
      </c>
      <c r="G182" s="279" t="s">
        <v>179</v>
      </c>
      <c r="H182" s="280">
        <v>4</v>
      </c>
      <c r="I182" s="281"/>
      <c r="J182" s="282">
        <f>ROUND(I182*H182,2)</f>
        <v>0</v>
      </c>
      <c r="K182" s="283"/>
      <c r="L182" s="284"/>
      <c r="M182" s="285" t="s">
        <v>1</v>
      </c>
      <c r="N182" s="286" t="s">
        <v>46</v>
      </c>
      <c r="O182" s="91"/>
      <c r="P182" s="246">
        <f>O182*H182</f>
        <v>0</v>
      </c>
      <c r="Q182" s="246">
        <v>0.059999999999999998</v>
      </c>
      <c r="R182" s="246">
        <f>Q182*H182</f>
        <v>0.23999999999999999</v>
      </c>
      <c r="S182" s="246">
        <v>0</v>
      </c>
      <c r="T182" s="247">
        <f>S182*H182</f>
        <v>0</v>
      </c>
      <c r="U182" s="38"/>
      <c r="V182" s="38"/>
      <c r="W182" s="38"/>
      <c r="X182" s="38"/>
      <c r="Y182" s="38"/>
      <c r="Z182" s="38"/>
      <c r="AA182" s="38"/>
      <c r="AB182" s="38"/>
      <c r="AC182" s="38"/>
      <c r="AD182" s="38"/>
      <c r="AE182" s="38"/>
      <c r="AR182" s="248" t="s">
        <v>203</v>
      </c>
      <c r="AT182" s="248" t="s">
        <v>289</v>
      </c>
      <c r="AU182" s="248" t="s">
        <v>21</v>
      </c>
      <c r="AY182" s="16" t="s">
        <v>159</v>
      </c>
      <c r="BE182" s="249">
        <f>IF(N182="základní",J182,0)</f>
        <v>0</v>
      </c>
      <c r="BF182" s="249">
        <f>IF(N182="snížená",J182,0)</f>
        <v>0</v>
      </c>
      <c r="BG182" s="249">
        <f>IF(N182="zákl. přenesená",J182,0)</f>
        <v>0</v>
      </c>
      <c r="BH182" s="249">
        <f>IF(N182="sníž. přenesená",J182,0)</f>
        <v>0</v>
      </c>
      <c r="BI182" s="249">
        <f>IF(N182="nulová",J182,0)</f>
        <v>0</v>
      </c>
      <c r="BJ182" s="16" t="s">
        <v>89</v>
      </c>
      <c r="BK182" s="249">
        <f>ROUND(I182*H182,2)</f>
        <v>0</v>
      </c>
      <c r="BL182" s="16" t="s">
        <v>165</v>
      </c>
      <c r="BM182" s="248" t="s">
        <v>1000</v>
      </c>
    </row>
    <row r="183" s="2" customFormat="1" ht="16.5" customHeight="1">
      <c r="A183" s="38"/>
      <c r="B183" s="39"/>
      <c r="C183" s="276" t="s">
        <v>351</v>
      </c>
      <c r="D183" s="276" t="s">
        <v>289</v>
      </c>
      <c r="E183" s="277" t="s">
        <v>829</v>
      </c>
      <c r="F183" s="278" t="s">
        <v>830</v>
      </c>
      <c r="G183" s="279" t="s">
        <v>179</v>
      </c>
      <c r="H183" s="280">
        <v>4</v>
      </c>
      <c r="I183" s="281"/>
      <c r="J183" s="282">
        <f>ROUND(I183*H183,2)</f>
        <v>0</v>
      </c>
      <c r="K183" s="283"/>
      <c r="L183" s="284"/>
      <c r="M183" s="285" t="s">
        <v>1</v>
      </c>
      <c r="N183" s="286" t="s">
        <v>46</v>
      </c>
      <c r="O183" s="91"/>
      <c r="P183" s="246">
        <f>O183*H183</f>
        <v>0</v>
      </c>
      <c r="Q183" s="246">
        <v>0.058000000000000003</v>
      </c>
      <c r="R183" s="246">
        <f>Q183*H183</f>
        <v>0.23200000000000001</v>
      </c>
      <c r="S183" s="246">
        <v>0</v>
      </c>
      <c r="T183" s="247">
        <f>S183*H183</f>
        <v>0</v>
      </c>
      <c r="U183" s="38"/>
      <c r="V183" s="38"/>
      <c r="W183" s="38"/>
      <c r="X183" s="38"/>
      <c r="Y183" s="38"/>
      <c r="Z183" s="38"/>
      <c r="AA183" s="38"/>
      <c r="AB183" s="38"/>
      <c r="AC183" s="38"/>
      <c r="AD183" s="38"/>
      <c r="AE183" s="38"/>
      <c r="AR183" s="248" t="s">
        <v>203</v>
      </c>
      <c r="AT183" s="248" t="s">
        <v>289</v>
      </c>
      <c r="AU183" s="248" t="s">
        <v>21</v>
      </c>
      <c r="AY183" s="16" t="s">
        <v>159</v>
      </c>
      <c r="BE183" s="249">
        <f>IF(N183="základní",J183,0)</f>
        <v>0</v>
      </c>
      <c r="BF183" s="249">
        <f>IF(N183="snížená",J183,0)</f>
        <v>0</v>
      </c>
      <c r="BG183" s="249">
        <f>IF(N183="zákl. přenesená",J183,0)</f>
        <v>0</v>
      </c>
      <c r="BH183" s="249">
        <f>IF(N183="sníž. přenesená",J183,0)</f>
        <v>0</v>
      </c>
      <c r="BI183" s="249">
        <f>IF(N183="nulová",J183,0)</f>
        <v>0</v>
      </c>
      <c r="BJ183" s="16" t="s">
        <v>89</v>
      </c>
      <c r="BK183" s="249">
        <f>ROUND(I183*H183,2)</f>
        <v>0</v>
      </c>
      <c r="BL183" s="16" t="s">
        <v>165</v>
      </c>
      <c r="BM183" s="248" t="s">
        <v>1001</v>
      </c>
    </row>
    <row r="184" s="2" customFormat="1">
      <c r="A184" s="38"/>
      <c r="B184" s="39"/>
      <c r="C184" s="40"/>
      <c r="D184" s="250" t="s">
        <v>167</v>
      </c>
      <c r="E184" s="40"/>
      <c r="F184" s="251" t="s">
        <v>832</v>
      </c>
      <c r="G184" s="40"/>
      <c r="H184" s="40"/>
      <c r="I184" s="144"/>
      <c r="J184" s="40"/>
      <c r="K184" s="40"/>
      <c r="L184" s="44"/>
      <c r="M184" s="252"/>
      <c r="N184" s="253"/>
      <c r="O184" s="91"/>
      <c r="P184" s="91"/>
      <c r="Q184" s="91"/>
      <c r="R184" s="91"/>
      <c r="S184" s="91"/>
      <c r="T184" s="92"/>
      <c r="U184" s="38"/>
      <c r="V184" s="38"/>
      <c r="W184" s="38"/>
      <c r="X184" s="38"/>
      <c r="Y184" s="38"/>
      <c r="Z184" s="38"/>
      <c r="AA184" s="38"/>
      <c r="AB184" s="38"/>
      <c r="AC184" s="38"/>
      <c r="AD184" s="38"/>
      <c r="AE184" s="38"/>
      <c r="AT184" s="16" t="s">
        <v>167</v>
      </c>
      <c r="AU184" s="16" t="s">
        <v>21</v>
      </c>
    </row>
    <row r="185" s="13" customFormat="1">
      <c r="A185" s="13"/>
      <c r="B185" s="254"/>
      <c r="C185" s="255"/>
      <c r="D185" s="250" t="s">
        <v>174</v>
      </c>
      <c r="E185" s="256" t="s">
        <v>1</v>
      </c>
      <c r="F185" s="257" t="s">
        <v>165</v>
      </c>
      <c r="G185" s="255"/>
      <c r="H185" s="258">
        <v>4</v>
      </c>
      <c r="I185" s="259"/>
      <c r="J185" s="255"/>
      <c r="K185" s="255"/>
      <c r="L185" s="260"/>
      <c r="M185" s="261"/>
      <c r="N185" s="262"/>
      <c r="O185" s="262"/>
      <c r="P185" s="262"/>
      <c r="Q185" s="262"/>
      <c r="R185" s="262"/>
      <c r="S185" s="262"/>
      <c r="T185" s="263"/>
      <c r="U185" s="13"/>
      <c r="V185" s="13"/>
      <c r="W185" s="13"/>
      <c r="X185" s="13"/>
      <c r="Y185" s="13"/>
      <c r="Z185" s="13"/>
      <c r="AA185" s="13"/>
      <c r="AB185" s="13"/>
      <c r="AC185" s="13"/>
      <c r="AD185" s="13"/>
      <c r="AE185" s="13"/>
      <c r="AT185" s="264" t="s">
        <v>174</v>
      </c>
      <c r="AU185" s="264" t="s">
        <v>21</v>
      </c>
      <c r="AV185" s="13" t="s">
        <v>21</v>
      </c>
      <c r="AW185" s="13" t="s">
        <v>38</v>
      </c>
      <c r="AX185" s="13" t="s">
        <v>89</v>
      </c>
      <c r="AY185" s="264" t="s">
        <v>159</v>
      </c>
    </row>
    <row r="186" s="2" customFormat="1" ht="16.5" customHeight="1">
      <c r="A186" s="38"/>
      <c r="B186" s="39"/>
      <c r="C186" s="236" t="s">
        <v>356</v>
      </c>
      <c r="D186" s="236" t="s">
        <v>161</v>
      </c>
      <c r="E186" s="237" t="s">
        <v>697</v>
      </c>
      <c r="F186" s="238" t="s">
        <v>698</v>
      </c>
      <c r="G186" s="239" t="s">
        <v>230</v>
      </c>
      <c r="H186" s="240">
        <v>49.600000000000001</v>
      </c>
      <c r="I186" s="241"/>
      <c r="J186" s="242">
        <f>ROUND(I186*H186,2)</f>
        <v>0</v>
      </c>
      <c r="K186" s="243"/>
      <c r="L186" s="44"/>
      <c r="M186" s="244" t="s">
        <v>1</v>
      </c>
      <c r="N186" s="245" t="s">
        <v>46</v>
      </c>
      <c r="O186" s="91"/>
      <c r="P186" s="246">
        <f>O186*H186</f>
        <v>0</v>
      </c>
      <c r="Q186" s="246">
        <v>9.0000000000000006E-05</v>
      </c>
      <c r="R186" s="246">
        <f>Q186*H186</f>
        <v>0.0044640000000000001</v>
      </c>
      <c r="S186" s="246">
        <v>0</v>
      </c>
      <c r="T186" s="247">
        <f>S186*H186</f>
        <v>0</v>
      </c>
      <c r="U186" s="38"/>
      <c r="V186" s="38"/>
      <c r="W186" s="38"/>
      <c r="X186" s="38"/>
      <c r="Y186" s="38"/>
      <c r="Z186" s="38"/>
      <c r="AA186" s="38"/>
      <c r="AB186" s="38"/>
      <c r="AC186" s="38"/>
      <c r="AD186" s="38"/>
      <c r="AE186" s="38"/>
      <c r="AR186" s="248" t="s">
        <v>165</v>
      </c>
      <c r="AT186" s="248" t="s">
        <v>161</v>
      </c>
      <c r="AU186" s="248" t="s">
        <v>21</v>
      </c>
      <c r="AY186" s="16" t="s">
        <v>159</v>
      </c>
      <c r="BE186" s="249">
        <f>IF(N186="základní",J186,0)</f>
        <v>0</v>
      </c>
      <c r="BF186" s="249">
        <f>IF(N186="snížená",J186,0)</f>
        <v>0</v>
      </c>
      <c r="BG186" s="249">
        <f>IF(N186="zákl. přenesená",J186,0)</f>
        <v>0</v>
      </c>
      <c r="BH186" s="249">
        <f>IF(N186="sníž. přenesená",J186,0)</f>
        <v>0</v>
      </c>
      <c r="BI186" s="249">
        <f>IF(N186="nulová",J186,0)</f>
        <v>0</v>
      </c>
      <c r="BJ186" s="16" t="s">
        <v>89</v>
      </c>
      <c r="BK186" s="249">
        <f>ROUND(I186*H186,2)</f>
        <v>0</v>
      </c>
      <c r="BL186" s="16" t="s">
        <v>165</v>
      </c>
      <c r="BM186" s="248" t="s">
        <v>1002</v>
      </c>
    </row>
    <row r="187" s="13" customFormat="1">
      <c r="A187" s="13"/>
      <c r="B187" s="254"/>
      <c r="C187" s="255"/>
      <c r="D187" s="250" t="s">
        <v>174</v>
      </c>
      <c r="E187" s="256" t="s">
        <v>1</v>
      </c>
      <c r="F187" s="257" t="s">
        <v>1003</v>
      </c>
      <c r="G187" s="255"/>
      <c r="H187" s="258">
        <v>49.600000000000001</v>
      </c>
      <c r="I187" s="259"/>
      <c r="J187" s="255"/>
      <c r="K187" s="255"/>
      <c r="L187" s="260"/>
      <c r="M187" s="261"/>
      <c r="N187" s="262"/>
      <c r="O187" s="262"/>
      <c r="P187" s="262"/>
      <c r="Q187" s="262"/>
      <c r="R187" s="262"/>
      <c r="S187" s="262"/>
      <c r="T187" s="263"/>
      <c r="U187" s="13"/>
      <c r="V187" s="13"/>
      <c r="W187" s="13"/>
      <c r="X187" s="13"/>
      <c r="Y187" s="13"/>
      <c r="Z187" s="13"/>
      <c r="AA187" s="13"/>
      <c r="AB187" s="13"/>
      <c r="AC187" s="13"/>
      <c r="AD187" s="13"/>
      <c r="AE187" s="13"/>
      <c r="AT187" s="264" t="s">
        <v>174</v>
      </c>
      <c r="AU187" s="264" t="s">
        <v>21</v>
      </c>
      <c r="AV187" s="13" t="s">
        <v>21</v>
      </c>
      <c r="AW187" s="13" t="s">
        <v>38</v>
      </c>
      <c r="AX187" s="13" t="s">
        <v>81</v>
      </c>
      <c r="AY187" s="264" t="s">
        <v>159</v>
      </c>
    </row>
    <row r="188" s="2" customFormat="1" ht="21.75" customHeight="1">
      <c r="A188" s="38"/>
      <c r="B188" s="39"/>
      <c r="C188" s="236" t="s">
        <v>360</v>
      </c>
      <c r="D188" s="236" t="s">
        <v>161</v>
      </c>
      <c r="E188" s="237" t="s">
        <v>1004</v>
      </c>
      <c r="F188" s="238" t="s">
        <v>1005</v>
      </c>
      <c r="G188" s="239" t="s">
        <v>206</v>
      </c>
      <c r="H188" s="240">
        <v>0.20000000000000001</v>
      </c>
      <c r="I188" s="241"/>
      <c r="J188" s="242">
        <f>ROUND(I188*H188,2)</f>
        <v>0</v>
      </c>
      <c r="K188" s="243"/>
      <c r="L188" s="44"/>
      <c r="M188" s="244" t="s">
        <v>1</v>
      </c>
      <c r="N188" s="245" t="s">
        <v>46</v>
      </c>
      <c r="O188" s="91"/>
      <c r="P188" s="246">
        <f>O188*H188</f>
        <v>0</v>
      </c>
      <c r="Q188" s="246">
        <v>0</v>
      </c>
      <c r="R188" s="246">
        <f>Q188*H188</f>
        <v>0</v>
      </c>
      <c r="S188" s="246">
        <v>0</v>
      </c>
      <c r="T188" s="247">
        <f>S188*H188</f>
        <v>0</v>
      </c>
      <c r="U188" s="38"/>
      <c r="V188" s="38"/>
      <c r="W188" s="38"/>
      <c r="X188" s="38"/>
      <c r="Y188" s="38"/>
      <c r="Z188" s="38"/>
      <c r="AA188" s="38"/>
      <c r="AB188" s="38"/>
      <c r="AC188" s="38"/>
      <c r="AD188" s="38"/>
      <c r="AE188" s="38"/>
      <c r="AR188" s="248" t="s">
        <v>165</v>
      </c>
      <c r="AT188" s="248" t="s">
        <v>161</v>
      </c>
      <c r="AU188" s="248" t="s">
        <v>21</v>
      </c>
      <c r="AY188" s="16" t="s">
        <v>159</v>
      </c>
      <c r="BE188" s="249">
        <f>IF(N188="základní",J188,0)</f>
        <v>0</v>
      </c>
      <c r="BF188" s="249">
        <f>IF(N188="snížená",J188,0)</f>
        <v>0</v>
      </c>
      <c r="BG188" s="249">
        <f>IF(N188="zákl. přenesená",J188,0)</f>
        <v>0</v>
      </c>
      <c r="BH188" s="249">
        <f>IF(N188="sníž. přenesená",J188,0)</f>
        <v>0</v>
      </c>
      <c r="BI188" s="249">
        <f>IF(N188="nulová",J188,0)</f>
        <v>0</v>
      </c>
      <c r="BJ188" s="16" t="s">
        <v>89</v>
      </c>
      <c r="BK188" s="249">
        <f>ROUND(I188*H188,2)</f>
        <v>0</v>
      </c>
      <c r="BL188" s="16" t="s">
        <v>165</v>
      </c>
      <c r="BM188" s="248" t="s">
        <v>1006</v>
      </c>
    </row>
    <row r="189" s="13" customFormat="1">
      <c r="A189" s="13"/>
      <c r="B189" s="254"/>
      <c r="C189" s="255"/>
      <c r="D189" s="250" t="s">
        <v>174</v>
      </c>
      <c r="E189" s="256" t="s">
        <v>1</v>
      </c>
      <c r="F189" s="257" t="s">
        <v>1007</v>
      </c>
      <c r="G189" s="255"/>
      <c r="H189" s="258">
        <v>0.20000000000000001</v>
      </c>
      <c r="I189" s="259"/>
      <c r="J189" s="255"/>
      <c r="K189" s="255"/>
      <c r="L189" s="260"/>
      <c r="M189" s="261"/>
      <c r="N189" s="262"/>
      <c r="O189" s="262"/>
      <c r="P189" s="262"/>
      <c r="Q189" s="262"/>
      <c r="R189" s="262"/>
      <c r="S189" s="262"/>
      <c r="T189" s="263"/>
      <c r="U189" s="13"/>
      <c r="V189" s="13"/>
      <c r="W189" s="13"/>
      <c r="X189" s="13"/>
      <c r="Y189" s="13"/>
      <c r="Z189" s="13"/>
      <c r="AA189" s="13"/>
      <c r="AB189" s="13"/>
      <c r="AC189" s="13"/>
      <c r="AD189" s="13"/>
      <c r="AE189" s="13"/>
      <c r="AT189" s="264" t="s">
        <v>174</v>
      </c>
      <c r="AU189" s="264" t="s">
        <v>21</v>
      </c>
      <c r="AV189" s="13" t="s">
        <v>21</v>
      </c>
      <c r="AW189" s="13" t="s">
        <v>38</v>
      </c>
      <c r="AX189" s="13" t="s">
        <v>81</v>
      </c>
      <c r="AY189" s="264" t="s">
        <v>159</v>
      </c>
    </row>
    <row r="190" s="14" customFormat="1">
      <c r="A190" s="14"/>
      <c r="B190" s="265"/>
      <c r="C190" s="266"/>
      <c r="D190" s="250" t="s">
        <v>174</v>
      </c>
      <c r="E190" s="267" t="s">
        <v>1</v>
      </c>
      <c r="F190" s="268" t="s">
        <v>197</v>
      </c>
      <c r="G190" s="266"/>
      <c r="H190" s="269">
        <v>0.20000000000000001</v>
      </c>
      <c r="I190" s="270"/>
      <c r="J190" s="266"/>
      <c r="K190" s="266"/>
      <c r="L190" s="271"/>
      <c r="M190" s="272"/>
      <c r="N190" s="273"/>
      <c r="O190" s="273"/>
      <c r="P190" s="273"/>
      <c r="Q190" s="273"/>
      <c r="R190" s="273"/>
      <c r="S190" s="273"/>
      <c r="T190" s="274"/>
      <c r="U190" s="14"/>
      <c r="V190" s="14"/>
      <c r="W190" s="14"/>
      <c r="X190" s="14"/>
      <c r="Y190" s="14"/>
      <c r="Z190" s="14"/>
      <c r="AA190" s="14"/>
      <c r="AB190" s="14"/>
      <c r="AC190" s="14"/>
      <c r="AD190" s="14"/>
      <c r="AE190" s="14"/>
      <c r="AT190" s="275" t="s">
        <v>174</v>
      </c>
      <c r="AU190" s="275" t="s">
        <v>21</v>
      </c>
      <c r="AV190" s="14" t="s">
        <v>165</v>
      </c>
      <c r="AW190" s="14" t="s">
        <v>38</v>
      </c>
      <c r="AX190" s="14" t="s">
        <v>89</v>
      </c>
      <c r="AY190" s="275" t="s">
        <v>159</v>
      </c>
    </row>
    <row r="191" s="2" customFormat="1" ht="16.5" customHeight="1">
      <c r="A191" s="38"/>
      <c r="B191" s="39"/>
      <c r="C191" s="236" t="s">
        <v>366</v>
      </c>
      <c r="D191" s="236" t="s">
        <v>161</v>
      </c>
      <c r="E191" s="237" t="s">
        <v>833</v>
      </c>
      <c r="F191" s="238" t="s">
        <v>834</v>
      </c>
      <c r="G191" s="239" t="s">
        <v>179</v>
      </c>
      <c r="H191" s="240">
        <v>4</v>
      </c>
      <c r="I191" s="241"/>
      <c r="J191" s="242">
        <f>ROUND(I191*H191,2)</f>
        <v>0</v>
      </c>
      <c r="K191" s="243"/>
      <c r="L191" s="44"/>
      <c r="M191" s="244" t="s">
        <v>1</v>
      </c>
      <c r="N191" s="245" t="s">
        <v>46</v>
      </c>
      <c r="O191" s="91"/>
      <c r="P191" s="246">
        <f>O191*H191</f>
        <v>0</v>
      </c>
      <c r="Q191" s="246">
        <v>0</v>
      </c>
      <c r="R191" s="246">
        <f>Q191*H191</f>
        <v>0</v>
      </c>
      <c r="S191" s="246">
        <v>0</v>
      </c>
      <c r="T191" s="247">
        <f>S191*H191</f>
        <v>0</v>
      </c>
      <c r="U191" s="38"/>
      <c r="V191" s="38"/>
      <c r="W191" s="38"/>
      <c r="X191" s="38"/>
      <c r="Y191" s="38"/>
      <c r="Z191" s="38"/>
      <c r="AA191" s="38"/>
      <c r="AB191" s="38"/>
      <c r="AC191" s="38"/>
      <c r="AD191" s="38"/>
      <c r="AE191" s="38"/>
      <c r="AR191" s="248" t="s">
        <v>165</v>
      </c>
      <c r="AT191" s="248" t="s">
        <v>161</v>
      </c>
      <c r="AU191" s="248" t="s">
        <v>21</v>
      </c>
      <c r="AY191" s="16" t="s">
        <v>159</v>
      </c>
      <c r="BE191" s="249">
        <f>IF(N191="základní",J191,0)</f>
        <v>0</v>
      </c>
      <c r="BF191" s="249">
        <f>IF(N191="snížená",J191,0)</f>
        <v>0</v>
      </c>
      <c r="BG191" s="249">
        <f>IF(N191="zákl. přenesená",J191,0)</f>
        <v>0</v>
      </c>
      <c r="BH191" s="249">
        <f>IF(N191="sníž. přenesená",J191,0)</f>
        <v>0</v>
      </c>
      <c r="BI191" s="249">
        <f>IF(N191="nulová",J191,0)</f>
        <v>0</v>
      </c>
      <c r="BJ191" s="16" t="s">
        <v>89</v>
      </c>
      <c r="BK191" s="249">
        <f>ROUND(I191*H191,2)</f>
        <v>0</v>
      </c>
      <c r="BL191" s="16" t="s">
        <v>165</v>
      </c>
      <c r="BM191" s="248" t="s">
        <v>1008</v>
      </c>
    </row>
    <row r="192" s="13" customFormat="1">
      <c r="A192" s="13"/>
      <c r="B192" s="254"/>
      <c r="C192" s="255"/>
      <c r="D192" s="250" t="s">
        <v>174</v>
      </c>
      <c r="E192" s="256" t="s">
        <v>1</v>
      </c>
      <c r="F192" s="257" t="s">
        <v>165</v>
      </c>
      <c r="G192" s="255"/>
      <c r="H192" s="258">
        <v>4</v>
      </c>
      <c r="I192" s="259"/>
      <c r="J192" s="255"/>
      <c r="K192" s="255"/>
      <c r="L192" s="260"/>
      <c r="M192" s="261"/>
      <c r="N192" s="262"/>
      <c r="O192" s="262"/>
      <c r="P192" s="262"/>
      <c r="Q192" s="262"/>
      <c r="R192" s="262"/>
      <c r="S192" s="262"/>
      <c r="T192" s="263"/>
      <c r="U192" s="13"/>
      <c r="V192" s="13"/>
      <c r="W192" s="13"/>
      <c r="X192" s="13"/>
      <c r="Y192" s="13"/>
      <c r="Z192" s="13"/>
      <c r="AA192" s="13"/>
      <c r="AB192" s="13"/>
      <c r="AC192" s="13"/>
      <c r="AD192" s="13"/>
      <c r="AE192" s="13"/>
      <c r="AT192" s="264" t="s">
        <v>174</v>
      </c>
      <c r="AU192" s="264" t="s">
        <v>21</v>
      </c>
      <c r="AV192" s="13" t="s">
        <v>21</v>
      </c>
      <c r="AW192" s="13" t="s">
        <v>38</v>
      </c>
      <c r="AX192" s="13" t="s">
        <v>89</v>
      </c>
      <c r="AY192" s="264" t="s">
        <v>159</v>
      </c>
    </row>
    <row r="193" s="2" customFormat="1" ht="21.75" customHeight="1">
      <c r="A193" s="38"/>
      <c r="B193" s="39"/>
      <c r="C193" s="276" t="s">
        <v>372</v>
      </c>
      <c r="D193" s="276" t="s">
        <v>289</v>
      </c>
      <c r="E193" s="277" t="s">
        <v>836</v>
      </c>
      <c r="F193" s="278" t="s">
        <v>837</v>
      </c>
      <c r="G193" s="279" t="s">
        <v>179</v>
      </c>
      <c r="H193" s="280">
        <v>4</v>
      </c>
      <c r="I193" s="281"/>
      <c r="J193" s="282">
        <f>ROUND(I193*H193,2)</f>
        <v>0</v>
      </c>
      <c r="K193" s="283"/>
      <c r="L193" s="284"/>
      <c r="M193" s="285" t="s">
        <v>1</v>
      </c>
      <c r="N193" s="286" t="s">
        <v>46</v>
      </c>
      <c r="O193" s="91"/>
      <c r="P193" s="246">
        <f>O193*H193</f>
        <v>0</v>
      </c>
      <c r="Q193" s="246">
        <v>0.058000000000000003</v>
      </c>
      <c r="R193" s="246">
        <f>Q193*H193</f>
        <v>0.23200000000000001</v>
      </c>
      <c r="S193" s="246">
        <v>0</v>
      </c>
      <c r="T193" s="247">
        <f>S193*H193</f>
        <v>0</v>
      </c>
      <c r="U193" s="38"/>
      <c r="V193" s="38"/>
      <c r="W193" s="38"/>
      <c r="X193" s="38"/>
      <c r="Y193" s="38"/>
      <c r="Z193" s="38"/>
      <c r="AA193" s="38"/>
      <c r="AB193" s="38"/>
      <c r="AC193" s="38"/>
      <c r="AD193" s="38"/>
      <c r="AE193" s="38"/>
      <c r="AR193" s="248" t="s">
        <v>203</v>
      </c>
      <c r="AT193" s="248" t="s">
        <v>289</v>
      </c>
      <c r="AU193" s="248" t="s">
        <v>21</v>
      </c>
      <c r="AY193" s="16" t="s">
        <v>159</v>
      </c>
      <c r="BE193" s="249">
        <f>IF(N193="základní",J193,0)</f>
        <v>0</v>
      </c>
      <c r="BF193" s="249">
        <f>IF(N193="snížená",J193,0)</f>
        <v>0</v>
      </c>
      <c r="BG193" s="249">
        <f>IF(N193="zákl. přenesená",J193,0)</f>
        <v>0</v>
      </c>
      <c r="BH193" s="249">
        <f>IF(N193="sníž. přenesená",J193,0)</f>
        <v>0</v>
      </c>
      <c r="BI193" s="249">
        <f>IF(N193="nulová",J193,0)</f>
        <v>0</v>
      </c>
      <c r="BJ193" s="16" t="s">
        <v>89</v>
      </c>
      <c r="BK193" s="249">
        <f>ROUND(I193*H193,2)</f>
        <v>0</v>
      </c>
      <c r="BL193" s="16" t="s">
        <v>165</v>
      </c>
      <c r="BM193" s="248" t="s">
        <v>1009</v>
      </c>
    </row>
    <row r="194" s="13" customFormat="1">
      <c r="A194" s="13"/>
      <c r="B194" s="254"/>
      <c r="C194" s="255"/>
      <c r="D194" s="250" t="s">
        <v>174</v>
      </c>
      <c r="E194" s="256" t="s">
        <v>1</v>
      </c>
      <c r="F194" s="257" t="s">
        <v>165</v>
      </c>
      <c r="G194" s="255"/>
      <c r="H194" s="258">
        <v>4</v>
      </c>
      <c r="I194" s="259"/>
      <c r="J194" s="255"/>
      <c r="K194" s="255"/>
      <c r="L194" s="260"/>
      <c r="M194" s="261"/>
      <c r="N194" s="262"/>
      <c r="O194" s="262"/>
      <c r="P194" s="262"/>
      <c r="Q194" s="262"/>
      <c r="R194" s="262"/>
      <c r="S194" s="262"/>
      <c r="T194" s="263"/>
      <c r="U194" s="13"/>
      <c r="V194" s="13"/>
      <c r="W194" s="13"/>
      <c r="X194" s="13"/>
      <c r="Y194" s="13"/>
      <c r="Z194" s="13"/>
      <c r="AA194" s="13"/>
      <c r="AB194" s="13"/>
      <c r="AC194" s="13"/>
      <c r="AD194" s="13"/>
      <c r="AE194" s="13"/>
      <c r="AT194" s="264" t="s">
        <v>174</v>
      </c>
      <c r="AU194" s="264" t="s">
        <v>21</v>
      </c>
      <c r="AV194" s="13" t="s">
        <v>21</v>
      </c>
      <c r="AW194" s="13" t="s">
        <v>38</v>
      </c>
      <c r="AX194" s="13" t="s">
        <v>81</v>
      </c>
      <c r="AY194" s="264" t="s">
        <v>159</v>
      </c>
    </row>
    <row r="195" s="14" customFormat="1">
      <c r="A195" s="14"/>
      <c r="B195" s="265"/>
      <c r="C195" s="266"/>
      <c r="D195" s="250" t="s">
        <v>174</v>
      </c>
      <c r="E195" s="267" t="s">
        <v>1</v>
      </c>
      <c r="F195" s="268" t="s">
        <v>197</v>
      </c>
      <c r="G195" s="266"/>
      <c r="H195" s="269">
        <v>4</v>
      </c>
      <c r="I195" s="270"/>
      <c r="J195" s="266"/>
      <c r="K195" s="266"/>
      <c r="L195" s="271"/>
      <c r="M195" s="272"/>
      <c r="N195" s="273"/>
      <c r="O195" s="273"/>
      <c r="P195" s="273"/>
      <c r="Q195" s="273"/>
      <c r="R195" s="273"/>
      <c r="S195" s="273"/>
      <c r="T195" s="274"/>
      <c r="U195" s="14"/>
      <c r="V195" s="14"/>
      <c r="W195" s="14"/>
      <c r="X195" s="14"/>
      <c r="Y195" s="14"/>
      <c r="Z195" s="14"/>
      <c r="AA195" s="14"/>
      <c r="AB195" s="14"/>
      <c r="AC195" s="14"/>
      <c r="AD195" s="14"/>
      <c r="AE195" s="14"/>
      <c r="AT195" s="275" t="s">
        <v>174</v>
      </c>
      <c r="AU195" s="275" t="s">
        <v>21</v>
      </c>
      <c r="AV195" s="14" t="s">
        <v>165</v>
      </c>
      <c r="AW195" s="14" t="s">
        <v>38</v>
      </c>
      <c r="AX195" s="14" t="s">
        <v>89</v>
      </c>
      <c r="AY195" s="275" t="s">
        <v>159</v>
      </c>
    </row>
    <row r="196" s="2" customFormat="1" ht="21.75" customHeight="1">
      <c r="A196" s="38"/>
      <c r="B196" s="39"/>
      <c r="C196" s="276" t="s">
        <v>378</v>
      </c>
      <c r="D196" s="276" t="s">
        <v>289</v>
      </c>
      <c r="E196" s="277" t="s">
        <v>839</v>
      </c>
      <c r="F196" s="278" t="s">
        <v>840</v>
      </c>
      <c r="G196" s="279" t="s">
        <v>179</v>
      </c>
      <c r="H196" s="280">
        <v>1</v>
      </c>
      <c r="I196" s="281"/>
      <c r="J196" s="282">
        <f>ROUND(I196*H196,2)</f>
        <v>0</v>
      </c>
      <c r="K196" s="283"/>
      <c r="L196" s="284"/>
      <c r="M196" s="285" t="s">
        <v>1</v>
      </c>
      <c r="N196" s="286" t="s">
        <v>46</v>
      </c>
      <c r="O196" s="91"/>
      <c r="P196" s="246">
        <f>O196*H196</f>
        <v>0</v>
      </c>
      <c r="Q196" s="246">
        <v>0.057000000000000002</v>
      </c>
      <c r="R196" s="246">
        <f>Q196*H196</f>
        <v>0.057000000000000002</v>
      </c>
      <c r="S196" s="246">
        <v>0</v>
      </c>
      <c r="T196" s="247">
        <f>S196*H196</f>
        <v>0</v>
      </c>
      <c r="U196" s="38"/>
      <c r="V196" s="38"/>
      <c r="W196" s="38"/>
      <c r="X196" s="38"/>
      <c r="Y196" s="38"/>
      <c r="Z196" s="38"/>
      <c r="AA196" s="38"/>
      <c r="AB196" s="38"/>
      <c r="AC196" s="38"/>
      <c r="AD196" s="38"/>
      <c r="AE196" s="38"/>
      <c r="AR196" s="248" t="s">
        <v>203</v>
      </c>
      <c r="AT196" s="248" t="s">
        <v>289</v>
      </c>
      <c r="AU196" s="248" t="s">
        <v>21</v>
      </c>
      <c r="AY196" s="16" t="s">
        <v>159</v>
      </c>
      <c r="BE196" s="249">
        <f>IF(N196="základní",J196,0)</f>
        <v>0</v>
      </c>
      <c r="BF196" s="249">
        <f>IF(N196="snížená",J196,0)</f>
        <v>0</v>
      </c>
      <c r="BG196" s="249">
        <f>IF(N196="zákl. přenesená",J196,0)</f>
        <v>0</v>
      </c>
      <c r="BH196" s="249">
        <f>IF(N196="sníž. přenesená",J196,0)</f>
        <v>0</v>
      </c>
      <c r="BI196" s="249">
        <f>IF(N196="nulová",J196,0)</f>
        <v>0</v>
      </c>
      <c r="BJ196" s="16" t="s">
        <v>89</v>
      </c>
      <c r="BK196" s="249">
        <f>ROUND(I196*H196,2)</f>
        <v>0</v>
      </c>
      <c r="BL196" s="16" t="s">
        <v>165</v>
      </c>
      <c r="BM196" s="248" t="s">
        <v>1010</v>
      </c>
    </row>
    <row r="197" s="13" customFormat="1">
      <c r="A197" s="13"/>
      <c r="B197" s="254"/>
      <c r="C197" s="255"/>
      <c r="D197" s="250" t="s">
        <v>174</v>
      </c>
      <c r="E197" s="256" t="s">
        <v>1</v>
      </c>
      <c r="F197" s="257" t="s">
        <v>89</v>
      </c>
      <c r="G197" s="255"/>
      <c r="H197" s="258">
        <v>1</v>
      </c>
      <c r="I197" s="259"/>
      <c r="J197" s="255"/>
      <c r="K197" s="255"/>
      <c r="L197" s="260"/>
      <c r="M197" s="261"/>
      <c r="N197" s="262"/>
      <c r="O197" s="262"/>
      <c r="P197" s="262"/>
      <c r="Q197" s="262"/>
      <c r="R197" s="262"/>
      <c r="S197" s="262"/>
      <c r="T197" s="263"/>
      <c r="U197" s="13"/>
      <c r="V197" s="13"/>
      <c r="W197" s="13"/>
      <c r="X197" s="13"/>
      <c r="Y197" s="13"/>
      <c r="Z197" s="13"/>
      <c r="AA197" s="13"/>
      <c r="AB197" s="13"/>
      <c r="AC197" s="13"/>
      <c r="AD197" s="13"/>
      <c r="AE197" s="13"/>
      <c r="AT197" s="264" t="s">
        <v>174</v>
      </c>
      <c r="AU197" s="264" t="s">
        <v>21</v>
      </c>
      <c r="AV197" s="13" t="s">
        <v>21</v>
      </c>
      <c r="AW197" s="13" t="s">
        <v>38</v>
      </c>
      <c r="AX197" s="13" t="s">
        <v>81</v>
      </c>
      <c r="AY197" s="264" t="s">
        <v>159</v>
      </c>
    </row>
    <row r="198" s="14" customFormat="1">
      <c r="A198" s="14"/>
      <c r="B198" s="265"/>
      <c r="C198" s="266"/>
      <c r="D198" s="250" t="s">
        <v>174</v>
      </c>
      <c r="E198" s="267" t="s">
        <v>1</v>
      </c>
      <c r="F198" s="268" t="s">
        <v>197</v>
      </c>
      <c r="G198" s="266"/>
      <c r="H198" s="269">
        <v>1</v>
      </c>
      <c r="I198" s="270"/>
      <c r="J198" s="266"/>
      <c r="K198" s="266"/>
      <c r="L198" s="271"/>
      <c r="M198" s="272"/>
      <c r="N198" s="273"/>
      <c r="O198" s="273"/>
      <c r="P198" s="273"/>
      <c r="Q198" s="273"/>
      <c r="R198" s="273"/>
      <c r="S198" s="273"/>
      <c r="T198" s="274"/>
      <c r="U198" s="14"/>
      <c r="V198" s="14"/>
      <c r="W198" s="14"/>
      <c r="X198" s="14"/>
      <c r="Y198" s="14"/>
      <c r="Z198" s="14"/>
      <c r="AA198" s="14"/>
      <c r="AB198" s="14"/>
      <c r="AC198" s="14"/>
      <c r="AD198" s="14"/>
      <c r="AE198" s="14"/>
      <c r="AT198" s="275" t="s">
        <v>174</v>
      </c>
      <c r="AU198" s="275" t="s">
        <v>21</v>
      </c>
      <c r="AV198" s="14" t="s">
        <v>165</v>
      </c>
      <c r="AW198" s="14" t="s">
        <v>38</v>
      </c>
      <c r="AX198" s="14" t="s">
        <v>89</v>
      </c>
      <c r="AY198" s="275" t="s">
        <v>159</v>
      </c>
    </row>
    <row r="199" s="2" customFormat="1" ht="21.75" customHeight="1">
      <c r="A199" s="38"/>
      <c r="B199" s="39"/>
      <c r="C199" s="276" t="s">
        <v>29</v>
      </c>
      <c r="D199" s="276" t="s">
        <v>289</v>
      </c>
      <c r="E199" s="277" t="s">
        <v>842</v>
      </c>
      <c r="F199" s="278" t="s">
        <v>843</v>
      </c>
      <c r="G199" s="279" t="s">
        <v>179</v>
      </c>
      <c r="H199" s="280">
        <v>4</v>
      </c>
      <c r="I199" s="281"/>
      <c r="J199" s="282">
        <f>ROUND(I199*H199,2)</f>
        <v>0</v>
      </c>
      <c r="K199" s="283"/>
      <c r="L199" s="284"/>
      <c r="M199" s="285" t="s">
        <v>1</v>
      </c>
      <c r="N199" s="286" t="s">
        <v>46</v>
      </c>
      <c r="O199" s="91"/>
      <c r="P199" s="246">
        <f>O199*H199</f>
        <v>0</v>
      </c>
      <c r="Q199" s="246">
        <v>0.097000000000000003</v>
      </c>
      <c r="R199" s="246">
        <f>Q199*H199</f>
        <v>0.38800000000000001</v>
      </c>
      <c r="S199" s="246">
        <v>0</v>
      </c>
      <c r="T199" s="247">
        <f>S199*H199</f>
        <v>0</v>
      </c>
      <c r="U199" s="38"/>
      <c r="V199" s="38"/>
      <c r="W199" s="38"/>
      <c r="X199" s="38"/>
      <c r="Y199" s="38"/>
      <c r="Z199" s="38"/>
      <c r="AA199" s="38"/>
      <c r="AB199" s="38"/>
      <c r="AC199" s="38"/>
      <c r="AD199" s="38"/>
      <c r="AE199" s="38"/>
      <c r="AR199" s="248" t="s">
        <v>203</v>
      </c>
      <c r="AT199" s="248" t="s">
        <v>289</v>
      </c>
      <c r="AU199" s="248" t="s">
        <v>21</v>
      </c>
      <c r="AY199" s="16" t="s">
        <v>159</v>
      </c>
      <c r="BE199" s="249">
        <f>IF(N199="základní",J199,0)</f>
        <v>0</v>
      </c>
      <c r="BF199" s="249">
        <f>IF(N199="snížená",J199,0)</f>
        <v>0</v>
      </c>
      <c r="BG199" s="249">
        <f>IF(N199="zákl. přenesená",J199,0)</f>
        <v>0</v>
      </c>
      <c r="BH199" s="249">
        <f>IF(N199="sníž. přenesená",J199,0)</f>
        <v>0</v>
      </c>
      <c r="BI199" s="249">
        <f>IF(N199="nulová",J199,0)</f>
        <v>0</v>
      </c>
      <c r="BJ199" s="16" t="s">
        <v>89</v>
      </c>
      <c r="BK199" s="249">
        <f>ROUND(I199*H199,2)</f>
        <v>0</v>
      </c>
      <c r="BL199" s="16" t="s">
        <v>165</v>
      </c>
      <c r="BM199" s="248" t="s">
        <v>1011</v>
      </c>
    </row>
    <row r="200" s="13" customFormat="1">
      <c r="A200" s="13"/>
      <c r="B200" s="254"/>
      <c r="C200" s="255"/>
      <c r="D200" s="250" t="s">
        <v>174</v>
      </c>
      <c r="E200" s="256" t="s">
        <v>1</v>
      </c>
      <c r="F200" s="257" t="s">
        <v>165</v>
      </c>
      <c r="G200" s="255"/>
      <c r="H200" s="258">
        <v>4</v>
      </c>
      <c r="I200" s="259"/>
      <c r="J200" s="255"/>
      <c r="K200" s="255"/>
      <c r="L200" s="260"/>
      <c r="M200" s="261"/>
      <c r="N200" s="262"/>
      <c r="O200" s="262"/>
      <c r="P200" s="262"/>
      <c r="Q200" s="262"/>
      <c r="R200" s="262"/>
      <c r="S200" s="262"/>
      <c r="T200" s="263"/>
      <c r="U200" s="13"/>
      <c r="V200" s="13"/>
      <c r="W200" s="13"/>
      <c r="X200" s="13"/>
      <c r="Y200" s="13"/>
      <c r="Z200" s="13"/>
      <c r="AA200" s="13"/>
      <c r="AB200" s="13"/>
      <c r="AC200" s="13"/>
      <c r="AD200" s="13"/>
      <c r="AE200" s="13"/>
      <c r="AT200" s="264" t="s">
        <v>174</v>
      </c>
      <c r="AU200" s="264" t="s">
        <v>21</v>
      </c>
      <c r="AV200" s="13" t="s">
        <v>21</v>
      </c>
      <c r="AW200" s="13" t="s">
        <v>38</v>
      </c>
      <c r="AX200" s="13" t="s">
        <v>81</v>
      </c>
      <c r="AY200" s="264" t="s">
        <v>159</v>
      </c>
    </row>
    <row r="201" s="14" customFormat="1">
      <c r="A201" s="14"/>
      <c r="B201" s="265"/>
      <c r="C201" s="266"/>
      <c r="D201" s="250" t="s">
        <v>174</v>
      </c>
      <c r="E201" s="267" t="s">
        <v>1</v>
      </c>
      <c r="F201" s="268" t="s">
        <v>197</v>
      </c>
      <c r="G201" s="266"/>
      <c r="H201" s="269">
        <v>4</v>
      </c>
      <c r="I201" s="270"/>
      <c r="J201" s="266"/>
      <c r="K201" s="266"/>
      <c r="L201" s="271"/>
      <c r="M201" s="272"/>
      <c r="N201" s="273"/>
      <c r="O201" s="273"/>
      <c r="P201" s="273"/>
      <c r="Q201" s="273"/>
      <c r="R201" s="273"/>
      <c r="S201" s="273"/>
      <c r="T201" s="274"/>
      <c r="U201" s="14"/>
      <c r="V201" s="14"/>
      <c r="W201" s="14"/>
      <c r="X201" s="14"/>
      <c r="Y201" s="14"/>
      <c r="Z201" s="14"/>
      <c r="AA201" s="14"/>
      <c r="AB201" s="14"/>
      <c r="AC201" s="14"/>
      <c r="AD201" s="14"/>
      <c r="AE201" s="14"/>
      <c r="AT201" s="275" t="s">
        <v>174</v>
      </c>
      <c r="AU201" s="275" t="s">
        <v>21</v>
      </c>
      <c r="AV201" s="14" t="s">
        <v>165</v>
      </c>
      <c r="AW201" s="14" t="s">
        <v>38</v>
      </c>
      <c r="AX201" s="14" t="s">
        <v>89</v>
      </c>
      <c r="AY201" s="275" t="s">
        <v>159</v>
      </c>
    </row>
    <row r="202" s="2" customFormat="1" ht="16.5" customHeight="1">
      <c r="A202" s="38"/>
      <c r="B202" s="39"/>
      <c r="C202" s="236" t="s">
        <v>387</v>
      </c>
      <c r="D202" s="236" t="s">
        <v>161</v>
      </c>
      <c r="E202" s="237" t="s">
        <v>1012</v>
      </c>
      <c r="F202" s="238" t="s">
        <v>1013</v>
      </c>
      <c r="G202" s="239" t="s">
        <v>1014</v>
      </c>
      <c r="H202" s="240">
        <v>5</v>
      </c>
      <c r="I202" s="241"/>
      <c r="J202" s="242">
        <f>ROUND(I202*H202,2)</f>
        <v>0</v>
      </c>
      <c r="K202" s="243"/>
      <c r="L202" s="44"/>
      <c r="M202" s="244" t="s">
        <v>1</v>
      </c>
      <c r="N202" s="245" t="s">
        <v>46</v>
      </c>
      <c r="O202" s="91"/>
      <c r="P202" s="246">
        <f>O202*H202</f>
        <v>0</v>
      </c>
      <c r="Q202" s="246">
        <v>0</v>
      </c>
      <c r="R202" s="246">
        <f>Q202*H202</f>
        <v>0</v>
      </c>
      <c r="S202" s="246">
        <v>0</v>
      </c>
      <c r="T202" s="247">
        <f>S202*H202</f>
        <v>0</v>
      </c>
      <c r="U202" s="38"/>
      <c r="V202" s="38"/>
      <c r="W202" s="38"/>
      <c r="X202" s="38"/>
      <c r="Y202" s="38"/>
      <c r="Z202" s="38"/>
      <c r="AA202" s="38"/>
      <c r="AB202" s="38"/>
      <c r="AC202" s="38"/>
      <c r="AD202" s="38"/>
      <c r="AE202" s="38"/>
      <c r="AR202" s="248" t="s">
        <v>165</v>
      </c>
      <c r="AT202" s="248" t="s">
        <v>161</v>
      </c>
      <c r="AU202" s="248" t="s">
        <v>21</v>
      </c>
      <c r="AY202" s="16" t="s">
        <v>159</v>
      </c>
      <c r="BE202" s="249">
        <f>IF(N202="základní",J202,0)</f>
        <v>0</v>
      </c>
      <c r="BF202" s="249">
        <f>IF(N202="snížená",J202,0)</f>
        <v>0</v>
      </c>
      <c r="BG202" s="249">
        <f>IF(N202="zákl. přenesená",J202,0)</f>
        <v>0</v>
      </c>
      <c r="BH202" s="249">
        <f>IF(N202="sníž. přenesená",J202,0)</f>
        <v>0</v>
      </c>
      <c r="BI202" s="249">
        <f>IF(N202="nulová",J202,0)</f>
        <v>0</v>
      </c>
      <c r="BJ202" s="16" t="s">
        <v>89</v>
      </c>
      <c r="BK202" s="249">
        <f>ROUND(I202*H202,2)</f>
        <v>0</v>
      </c>
      <c r="BL202" s="16" t="s">
        <v>165</v>
      </c>
      <c r="BM202" s="248" t="s">
        <v>1015</v>
      </c>
    </row>
    <row r="203" s="2" customFormat="1">
      <c r="A203" s="38"/>
      <c r="B203" s="39"/>
      <c r="C203" s="40"/>
      <c r="D203" s="250" t="s">
        <v>167</v>
      </c>
      <c r="E203" s="40"/>
      <c r="F203" s="251" t="s">
        <v>1016</v>
      </c>
      <c r="G203" s="40"/>
      <c r="H203" s="40"/>
      <c r="I203" s="144"/>
      <c r="J203" s="40"/>
      <c r="K203" s="40"/>
      <c r="L203" s="44"/>
      <c r="M203" s="252"/>
      <c r="N203" s="253"/>
      <c r="O203" s="91"/>
      <c r="P203" s="91"/>
      <c r="Q203" s="91"/>
      <c r="R203" s="91"/>
      <c r="S203" s="91"/>
      <c r="T203" s="92"/>
      <c r="U203" s="38"/>
      <c r="V203" s="38"/>
      <c r="W203" s="38"/>
      <c r="X203" s="38"/>
      <c r="Y203" s="38"/>
      <c r="Z203" s="38"/>
      <c r="AA203" s="38"/>
      <c r="AB203" s="38"/>
      <c r="AC203" s="38"/>
      <c r="AD203" s="38"/>
      <c r="AE203" s="38"/>
      <c r="AT203" s="16" t="s">
        <v>167</v>
      </c>
      <c r="AU203" s="16" t="s">
        <v>21</v>
      </c>
    </row>
    <row r="204" s="13" customFormat="1">
      <c r="A204" s="13"/>
      <c r="B204" s="254"/>
      <c r="C204" s="255"/>
      <c r="D204" s="250" t="s">
        <v>174</v>
      </c>
      <c r="E204" s="256" t="s">
        <v>1</v>
      </c>
      <c r="F204" s="257" t="s">
        <v>186</v>
      </c>
      <c r="G204" s="255"/>
      <c r="H204" s="258">
        <v>5</v>
      </c>
      <c r="I204" s="259"/>
      <c r="J204" s="255"/>
      <c r="K204" s="255"/>
      <c r="L204" s="260"/>
      <c r="M204" s="261"/>
      <c r="N204" s="262"/>
      <c r="O204" s="262"/>
      <c r="P204" s="262"/>
      <c r="Q204" s="262"/>
      <c r="R204" s="262"/>
      <c r="S204" s="262"/>
      <c r="T204" s="263"/>
      <c r="U204" s="13"/>
      <c r="V204" s="13"/>
      <c r="W204" s="13"/>
      <c r="X204" s="13"/>
      <c r="Y204" s="13"/>
      <c r="Z204" s="13"/>
      <c r="AA204" s="13"/>
      <c r="AB204" s="13"/>
      <c r="AC204" s="13"/>
      <c r="AD204" s="13"/>
      <c r="AE204" s="13"/>
      <c r="AT204" s="264" t="s">
        <v>174</v>
      </c>
      <c r="AU204" s="264" t="s">
        <v>21</v>
      </c>
      <c r="AV204" s="13" t="s">
        <v>21</v>
      </c>
      <c r="AW204" s="13" t="s">
        <v>38</v>
      </c>
      <c r="AX204" s="13" t="s">
        <v>89</v>
      </c>
      <c r="AY204" s="264" t="s">
        <v>159</v>
      </c>
    </row>
    <row r="205" s="2" customFormat="1" ht="16.5" customHeight="1">
      <c r="A205" s="38"/>
      <c r="B205" s="39"/>
      <c r="C205" s="236" t="s">
        <v>391</v>
      </c>
      <c r="D205" s="236" t="s">
        <v>161</v>
      </c>
      <c r="E205" s="237" t="s">
        <v>1017</v>
      </c>
      <c r="F205" s="238" t="s">
        <v>1018</v>
      </c>
      <c r="G205" s="239" t="s">
        <v>1014</v>
      </c>
      <c r="H205" s="240">
        <v>1</v>
      </c>
      <c r="I205" s="241"/>
      <c r="J205" s="242">
        <f>ROUND(I205*H205,2)</f>
        <v>0</v>
      </c>
      <c r="K205" s="243"/>
      <c r="L205" s="44"/>
      <c r="M205" s="244" t="s">
        <v>1</v>
      </c>
      <c r="N205" s="245" t="s">
        <v>46</v>
      </c>
      <c r="O205" s="91"/>
      <c r="P205" s="246">
        <f>O205*H205</f>
        <v>0</v>
      </c>
      <c r="Q205" s="246">
        <v>0</v>
      </c>
      <c r="R205" s="246">
        <f>Q205*H205</f>
        <v>0</v>
      </c>
      <c r="S205" s="246">
        <v>0</v>
      </c>
      <c r="T205" s="247">
        <f>S205*H205</f>
        <v>0</v>
      </c>
      <c r="U205" s="38"/>
      <c r="V205" s="38"/>
      <c r="W205" s="38"/>
      <c r="X205" s="38"/>
      <c r="Y205" s="38"/>
      <c r="Z205" s="38"/>
      <c r="AA205" s="38"/>
      <c r="AB205" s="38"/>
      <c r="AC205" s="38"/>
      <c r="AD205" s="38"/>
      <c r="AE205" s="38"/>
      <c r="AR205" s="248" t="s">
        <v>165</v>
      </c>
      <c r="AT205" s="248" t="s">
        <v>161</v>
      </c>
      <c r="AU205" s="248" t="s">
        <v>21</v>
      </c>
      <c r="AY205" s="16" t="s">
        <v>159</v>
      </c>
      <c r="BE205" s="249">
        <f>IF(N205="základní",J205,0)</f>
        <v>0</v>
      </c>
      <c r="BF205" s="249">
        <f>IF(N205="snížená",J205,0)</f>
        <v>0</v>
      </c>
      <c r="BG205" s="249">
        <f>IF(N205="zákl. přenesená",J205,0)</f>
        <v>0</v>
      </c>
      <c r="BH205" s="249">
        <f>IF(N205="sníž. přenesená",J205,0)</f>
        <v>0</v>
      </c>
      <c r="BI205" s="249">
        <f>IF(N205="nulová",J205,0)</f>
        <v>0</v>
      </c>
      <c r="BJ205" s="16" t="s">
        <v>89</v>
      </c>
      <c r="BK205" s="249">
        <f>ROUND(I205*H205,2)</f>
        <v>0</v>
      </c>
      <c r="BL205" s="16" t="s">
        <v>165</v>
      </c>
      <c r="BM205" s="248" t="s">
        <v>1019</v>
      </c>
    </row>
    <row r="206" s="13" customFormat="1">
      <c r="A206" s="13"/>
      <c r="B206" s="254"/>
      <c r="C206" s="255"/>
      <c r="D206" s="250" t="s">
        <v>174</v>
      </c>
      <c r="E206" s="255"/>
      <c r="F206" s="257" t="s">
        <v>1020</v>
      </c>
      <c r="G206" s="255"/>
      <c r="H206" s="258">
        <v>1</v>
      </c>
      <c r="I206" s="259"/>
      <c r="J206" s="255"/>
      <c r="K206" s="255"/>
      <c r="L206" s="260"/>
      <c r="M206" s="261"/>
      <c r="N206" s="262"/>
      <c r="O206" s="262"/>
      <c r="P206" s="262"/>
      <c r="Q206" s="262"/>
      <c r="R206" s="262"/>
      <c r="S206" s="262"/>
      <c r="T206" s="263"/>
      <c r="U206" s="13"/>
      <c r="V206" s="13"/>
      <c r="W206" s="13"/>
      <c r="X206" s="13"/>
      <c r="Y206" s="13"/>
      <c r="Z206" s="13"/>
      <c r="AA206" s="13"/>
      <c r="AB206" s="13"/>
      <c r="AC206" s="13"/>
      <c r="AD206" s="13"/>
      <c r="AE206" s="13"/>
      <c r="AT206" s="264" t="s">
        <v>174</v>
      </c>
      <c r="AU206" s="264" t="s">
        <v>21</v>
      </c>
      <c r="AV206" s="13" t="s">
        <v>21</v>
      </c>
      <c r="AW206" s="13" t="s">
        <v>4</v>
      </c>
      <c r="AX206" s="13" t="s">
        <v>89</v>
      </c>
      <c r="AY206" s="264" t="s">
        <v>159</v>
      </c>
    </row>
    <row r="207" s="2" customFormat="1" ht="16.5" customHeight="1">
      <c r="A207" s="38"/>
      <c r="B207" s="39"/>
      <c r="C207" s="236" t="s">
        <v>232</v>
      </c>
      <c r="D207" s="236" t="s">
        <v>161</v>
      </c>
      <c r="E207" s="237" t="s">
        <v>1021</v>
      </c>
      <c r="F207" s="238" t="s">
        <v>1022</v>
      </c>
      <c r="G207" s="239" t="s">
        <v>1014</v>
      </c>
      <c r="H207" s="240">
        <v>2</v>
      </c>
      <c r="I207" s="241"/>
      <c r="J207" s="242">
        <f>ROUND(I207*H207,2)</f>
        <v>0</v>
      </c>
      <c r="K207" s="243"/>
      <c r="L207" s="44"/>
      <c r="M207" s="244" t="s">
        <v>1</v>
      </c>
      <c r="N207" s="245" t="s">
        <v>46</v>
      </c>
      <c r="O207" s="91"/>
      <c r="P207" s="246">
        <f>O207*H207</f>
        <v>0</v>
      </c>
      <c r="Q207" s="246">
        <v>0</v>
      </c>
      <c r="R207" s="246">
        <f>Q207*H207</f>
        <v>0</v>
      </c>
      <c r="S207" s="246">
        <v>0</v>
      </c>
      <c r="T207" s="247">
        <f>S207*H207</f>
        <v>0</v>
      </c>
      <c r="U207" s="38"/>
      <c r="V207" s="38"/>
      <c r="W207" s="38"/>
      <c r="X207" s="38"/>
      <c r="Y207" s="38"/>
      <c r="Z207" s="38"/>
      <c r="AA207" s="38"/>
      <c r="AB207" s="38"/>
      <c r="AC207" s="38"/>
      <c r="AD207" s="38"/>
      <c r="AE207" s="38"/>
      <c r="AR207" s="248" t="s">
        <v>165</v>
      </c>
      <c r="AT207" s="248" t="s">
        <v>161</v>
      </c>
      <c r="AU207" s="248" t="s">
        <v>21</v>
      </c>
      <c r="AY207" s="16" t="s">
        <v>159</v>
      </c>
      <c r="BE207" s="249">
        <f>IF(N207="základní",J207,0)</f>
        <v>0</v>
      </c>
      <c r="BF207" s="249">
        <f>IF(N207="snížená",J207,0)</f>
        <v>0</v>
      </c>
      <c r="BG207" s="249">
        <f>IF(N207="zákl. přenesená",J207,0)</f>
        <v>0</v>
      </c>
      <c r="BH207" s="249">
        <f>IF(N207="sníž. přenesená",J207,0)</f>
        <v>0</v>
      </c>
      <c r="BI207" s="249">
        <f>IF(N207="nulová",J207,0)</f>
        <v>0</v>
      </c>
      <c r="BJ207" s="16" t="s">
        <v>89</v>
      </c>
      <c r="BK207" s="249">
        <f>ROUND(I207*H207,2)</f>
        <v>0</v>
      </c>
      <c r="BL207" s="16" t="s">
        <v>165</v>
      </c>
      <c r="BM207" s="248" t="s">
        <v>1023</v>
      </c>
    </row>
    <row r="208" s="2" customFormat="1" ht="16.5" customHeight="1">
      <c r="A208" s="38"/>
      <c r="B208" s="39"/>
      <c r="C208" s="236" t="s">
        <v>400</v>
      </c>
      <c r="D208" s="236" t="s">
        <v>161</v>
      </c>
      <c r="E208" s="237" t="s">
        <v>1024</v>
      </c>
      <c r="F208" s="238" t="s">
        <v>1025</v>
      </c>
      <c r="G208" s="239" t="s">
        <v>1014</v>
      </c>
      <c r="H208" s="240">
        <v>10</v>
      </c>
      <c r="I208" s="241"/>
      <c r="J208" s="242">
        <f>ROUND(I208*H208,2)</f>
        <v>0</v>
      </c>
      <c r="K208" s="243"/>
      <c r="L208" s="44"/>
      <c r="M208" s="244" t="s">
        <v>1</v>
      </c>
      <c r="N208" s="245" t="s">
        <v>46</v>
      </c>
      <c r="O208" s="91"/>
      <c r="P208" s="246">
        <f>O208*H208</f>
        <v>0</v>
      </c>
      <c r="Q208" s="246">
        <v>0</v>
      </c>
      <c r="R208" s="246">
        <f>Q208*H208</f>
        <v>0</v>
      </c>
      <c r="S208" s="246">
        <v>0</v>
      </c>
      <c r="T208" s="247">
        <f>S208*H208</f>
        <v>0</v>
      </c>
      <c r="U208" s="38"/>
      <c r="V208" s="38"/>
      <c r="W208" s="38"/>
      <c r="X208" s="38"/>
      <c r="Y208" s="38"/>
      <c r="Z208" s="38"/>
      <c r="AA208" s="38"/>
      <c r="AB208" s="38"/>
      <c r="AC208" s="38"/>
      <c r="AD208" s="38"/>
      <c r="AE208" s="38"/>
      <c r="AR208" s="248" t="s">
        <v>165</v>
      </c>
      <c r="AT208" s="248" t="s">
        <v>161</v>
      </c>
      <c r="AU208" s="248" t="s">
        <v>21</v>
      </c>
      <c r="AY208" s="16" t="s">
        <v>159</v>
      </c>
      <c r="BE208" s="249">
        <f>IF(N208="základní",J208,0)</f>
        <v>0</v>
      </c>
      <c r="BF208" s="249">
        <f>IF(N208="snížená",J208,0)</f>
        <v>0</v>
      </c>
      <c r="BG208" s="249">
        <f>IF(N208="zákl. přenesená",J208,0)</f>
        <v>0</v>
      </c>
      <c r="BH208" s="249">
        <f>IF(N208="sníž. přenesená",J208,0)</f>
        <v>0</v>
      </c>
      <c r="BI208" s="249">
        <f>IF(N208="nulová",J208,0)</f>
        <v>0</v>
      </c>
      <c r="BJ208" s="16" t="s">
        <v>89</v>
      </c>
      <c r="BK208" s="249">
        <f>ROUND(I208*H208,2)</f>
        <v>0</v>
      </c>
      <c r="BL208" s="16" t="s">
        <v>165</v>
      </c>
      <c r="BM208" s="248" t="s">
        <v>1026</v>
      </c>
    </row>
    <row r="209" s="13" customFormat="1">
      <c r="A209" s="13"/>
      <c r="B209" s="254"/>
      <c r="C209" s="255"/>
      <c r="D209" s="250" t="s">
        <v>174</v>
      </c>
      <c r="E209" s="256" t="s">
        <v>1</v>
      </c>
      <c r="F209" s="257" t="s">
        <v>1027</v>
      </c>
      <c r="G209" s="255"/>
      <c r="H209" s="258">
        <v>10</v>
      </c>
      <c r="I209" s="259"/>
      <c r="J209" s="255"/>
      <c r="K209" s="255"/>
      <c r="L209" s="260"/>
      <c r="M209" s="261"/>
      <c r="N209" s="262"/>
      <c r="O209" s="262"/>
      <c r="P209" s="262"/>
      <c r="Q209" s="262"/>
      <c r="R209" s="262"/>
      <c r="S209" s="262"/>
      <c r="T209" s="263"/>
      <c r="U209" s="13"/>
      <c r="V209" s="13"/>
      <c r="W209" s="13"/>
      <c r="X209" s="13"/>
      <c r="Y209" s="13"/>
      <c r="Z209" s="13"/>
      <c r="AA209" s="13"/>
      <c r="AB209" s="13"/>
      <c r="AC209" s="13"/>
      <c r="AD209" s="13"/>
      <c r="AE209" s="13"/>
      <c r="AT209" s="264" t="s">
        <v>174</v>
      </c>
      <c r="AU209" s="264" t="s">
        <v>21</v>
      </c>
      <c r="AV209" s="13" t="s">
        <v>21</v>
      </c>
      <c r="AW209" s="13" t="s">
        <v>38</v>
      </c>
      <c r="AX209" s="13" t="s">
        <v>81</v>
      </c>
      <c r="AY209" s="264" t="s">
        <v>159</v>
      </c>
    </row>
    <row r="210" s="14" customFormat="1">
      <c r="A210" s="14"/>
      <c r="B210" s="265"/>
      <c r="C210" s="266"/>
      <c r="D210" s="250" t="s">
        <v>174</v>
      </c>
      <c r="E210" s="267" t="s">
        <v>1</v>
      </c>
      <c r="F210" s="268" t="s">
        <v>197</v>
      </c>
      <c r="G210" s="266"/>
      <c r="H210" s="269">
        <v>10</v>
      </c>
      <c r="I210" s="270"/>
      <c r="J210" s="266"/>
      <c r="K210" s="266"/>
      <c r="L210" s="271"/>
      <c r="M210" s="272"/>
      <c r="N210" s="273"/>
      <c r="O210" s="273"/>
      <c r="P210" s="273"/>
      <c r="Q210" s="273"/>
      <c r="R210" s="273"/>
      <c r="S210" s="273"/>
      <c r="T210" s="274"/>
      <c r="U210" s="14"/>
      <c r="V210" s="14"/>
      <c r="W210" s="14"/>
      <c r="X210" s="14"/>
      <c r="Y210" s="14"/>
      <c r="Z210" s="14"/>
      <c r="AA210" s="14"/>
      <c r="AB210" s="14"/>
      <c r="AC210" s="14"/>
      <c r="AD210" s="14"/>
      <c r="AE210" s="14"/>
      <c r="AT210" s="275" t="s">
        <v>174</v>
      </c>
      <c r="AU210" s="275" t="s">
        <v>21</v>
      </c>
      <c r="AV210" s="14" t="s">
        <v>165</v>
      </c>
      <c r="AW210" s="14" t="s">
        <v>38</v>
      </c>
      <c r="AX210" s="14" t="s">
        <v>89</v>
      </c>
      <c r="AY210" s="275" t="s">
        <v>159</v>
      </c>
    </row>
    <row r="211" s="12" customFormat="1" ht="22.8" customHeight="1">
      <c r="A211" s="12"/>
      <c r="B211" s="220"/>
      <c r="C211" s="221"/>
      <c r="D211" s="222" t="s">
        <v>80</v>
      </c>
      <c r="E211" s="234" t="s">
        <v>209</v>
      </c>
      <c r="F211" s="234" t="s">
        <v>482</v>
      </c>
      <c r="G211" s="221"/>
      <c r="H211" s="221"/>
      <c r="I211" s="224"/>
      <c r="J211" s="235">
        <f>BK211</f>
        <v>0</v>
      </c>
      <c r="K211" s="221"/>
      <c r="L211" s="226"/>
      <c r="M211" s="227"/>
      <c r="N211" s="228"/>
      <c r="O211" s="228"/>
      <c r="P211" s="229">
        <f>SUM(P212:P213)</f>
        <v>0</v>
      </c>
      <c r="Q211" s="228"/>
      <c r="R211" s="229">
        <f>SUM(R212:R213)</f>
        <v>1.5410500000000003</v>
      </c>
      <c r="S211" s="228"/>
      <c r="T211" s="230">
        <f>SUM(T212:T213)</f>
        <v>0</v>
      </c>
      <c r="U211" s="12"/>
      <c r="V211" s="12"/>
      <c r="W211" s="12"/>
      <c r="X211" s="12"/>
      <c r="Y211" s="12"/>
      <c r="Z211" s="12"/>
      <c r="AA211" s="12"/>
      <c r="AB211" s="12"/>
      <c r="AC211" s="12"/>
      <c r="AD211" s="12"/>
      <c r="AE211" s="12"/>
      <c r="AR211" s="231" t="s">
        <v>89</v>
      </c>
      <c r="AT211" s="232" t="s">
        <v>80</v>
      </c>
      <c r="AU211" s="232" t="s">
        <v>89</v>
      </c>
      <c r="AY211" s="231" t="s">
        <v>159</v>
      </c>
      <c r="BK211" s="233">
        <f>SUM(BK212:BK213)</f>
        <v>0</v>
      </c>
    </row>
    <row r="212" s="2" customFormat="1" ht="21.75" customHeight="1">
      <c r="A212" s="38"/>
      <c r="B212" s="39"/>
      <c r="C212" s="236" t="s">
        <v>405</v>
      </c>
      <c r="D212" s="236" t="s">
        <v>161</v>
      </c>
      <c r="E212" s="237" t="s">
        <v>1028</v>
      </c>
      <c r="F212" s="238" t="s">
        <v>1029</v>
      </c>
      <c r="G212" s="239" t="s">
        <v>230</v>
      </c>
      <c r="H212" s="240">
        <v>5</v>
      </c>
      <c r="I212" s="241"/>
      <c r="J212" s="242">
        <f>ROUND(I212*H212,2)</f>
        <v>0</v>
      </c>
      <c r="K212" s="243"/>
      <c r="L212" s="44"/>
      <c r="M212" s="244" t="s">
        <v>1</v>
      </c>
      <c r="N212" s="245" t="s">
        <v>46</v>
      </c>
      <c r="O212" s="91"/>
      <c r="P212" s="246">
        <f>O212*H212</f>
        <v>0</v>
      </c>
      <c r="Q212" s="246">
        <v>0.29221000000000003</v>
      </c>
      <c r="R212" s="246">
        <f>Q212*H212</f>
        <v>1.4610500000000002</v>
      </c>
      <c r="S212" s="246">
        <v>0</v>
      </c>
      <c r="T212" s="247">
        <f>S212*H212</f>
        <v>0</v>
      </c>
      <c r="U212" s="38"/>
      <c r="V212" s="38"/>
      <c r="W212" s="38"/>
      <c r="X212" s="38"/>
      <c r="Y212" s="38"/>
      <c r="Z212" s="38"/>
      <c r="AA212" s="38"/>
      <c r="AB212" s="38"/>
      <c r="AC212" s="38"/>
      <c r="AD212" s="38"/>
      <c r="AE212" s="38"/>
      <c r="AR212" s="248" t="s">
        <v>165</v>
      </c>
      <c r="AT212" s="248" t="s">
        <v>161</v>
      </c>
      <c r="AU212" s="248" t="s">
        <v>21</v>
      </c>
      <c r="AY212" s="16" t="s">
        <v>159</v>
      </c>
      <c r="BE212" s="249">
        <f>IF(N212="základní",J212,0)</f>
        <v>0</v>
      </c>
      <c r="BF212" s="249">
        <f>IF(N212="snížená",J212,0)</f>
        <v>0</v>
      </c>
      <c r="BG212" s="249">
        <f>IF(N212="zákl. přenesená",J212,0)</f>
        <v>0</v>
      </c>
      <c r="BH212" s="249">
        <f>IF(N212="sníž. přenesená",J212,0)</f>
        <v>0</v>
      </c>
      <c r="BI212" s="249">
        <f>IF(N212="nulová",J212,0)</f>
        <v>0</v>
      </c>
      <c r="BJ212" s="16" t="s">
        <v>89</v>
      </c>
      <c r="BK212" s="249">
        <f>ROUND(I212*H212,2)</f>
        <v>0</v>
      </c>
      <c r="BL212" s="16" t="s">
        <v>165</v>
      </c>
      <c r="BM212" s="248" t="s">
        <v>1030</v>
      </c>
    </row>
    <row r="213" s="2" customFormat="1" ht="21.75" customHeight="1">
      <c r="A213" s="38"/>
      <c r="B213" s="39"/>
      <c r="C213" s="276" t="s">
        <v>410</v>
      </c>
      <c r="D213" s="276" t="s">
        <v>289</v>
      </c>
      <c r="E213" s="277" t="s">
        <v>1031</v>
      </c>
      <c r="F213" s="278" t="s">
        <v>1032</v>
      </c>
      <c r="G213" s="279" t="s">
        <v>230</v>
      </c>
      <c r="H213" s="280">
        <v>5</v>
      </c>
      <c r="I213" s="281"/>
      <c r="J213" s="282">
        <f>ROUND(I213*H213,2)</f>
        <v>0</v>
      </c>
      <c r="K213" s="283"/>
      <c r="L213" s="284"/>
      <c r="M213" s="285" t="s">
        <v>1</v>
      </c>
      <c r="N213" s="286" t="s">
        <v>46</v>
      </c>
      <c r="O213" s="91"/>
      <c r="P213" s="246">
        <f>O213*H213</f>
        <v>0</v>
      </c>
      <c r="Q213" s="246">
        <v>0.016</v>
      </c>
      <c r="R213" s="246">
        <f>Q213*H213</f>
        <v>0.080000000000000002</v>
      </c>
      <c r="S213" s="246">
        <v>0</v>
      </c>
      <c r="T213" s="247">
        <f>S213*H213</f>
        <v>0</v>
      </c>
      <c r="U213" s="38"/>
      <c r="V213" s="38"/>
      <c r="W213" s="38"/>
      <c r="X213" s="38"/>
      <c r="Y213" s="38"/>
      <c r="Z213" s="38"/>
      <c r="AA213" s="38"/>
      <c r="AB213" s="38"/>
      <c r="AC213" s="38"/>
      <c r="AD213" s="38"/>
      <c r="AE213" s="38"/>
      <c r="AR213" s="248" t="s">
        <v>203</v>
      </c>
      <c r="AT213" s="248" t="s">
        <v>289</v>
      </c>
      <c r="AU213" s="248" t="s">
        <v>21</v>
      </c>
      <c r="AY213" s="16" t="s">
        <v>159</v>
      </c>
      <c r="BE213" s="249">
        <f>IF(N213="základní",J213,0)</f>
        <v>0</v>
      </c>
      <c r="BF213" s="249">
        <f>IF(N213="snížená",J213,0)</f>
        <v>0</v>
      </c>
      <c r="BG213" s="249">
        <f>IF(N213="zákl. přenesená",J213,0)</f>
        <v>0</v>
      </c>
      <c r="BH213" s="249">
        <f>IF(N213="sníž. přenesená",J213,0)</f>
        <v>0</v>
      </c>
      <c r="BI213" s="249">
        <f>IF(N213="nulová",J213,0)</f>
        <v>0</v>
      </c>
      <c r="BJ213" s="16" t="s">
        <v>89</v>
      </c>
      <c r="BK213" s="249">
        <f>ROUND(I213*H213,2)</f>
        <v>0</v>
      </c>
      <c r="BL213" s="16" t="s">
        <v>165</v>
      </c>
      <c r="BM213" s="248" t="s">
        <v>1033</v>
      </c>
    </row>
    <row r="214" s="12" customFormat="1" ht="22.8" customHeight="1">
      <c r="A214" s="12"/>
      <c r="B214" s="220"/>
      <c r="C214" s="221"/>
      <c r="D214" s="222" t="s">
        <v>80</v>
      </c>
      <c r="E214" s="234" t="s">
        <v>611</v>
      </c>
      <c r="F214" s="234" t="s">
        <v>612</v>
      </c>
      <c r="G214" s="221"/>
      <c r="H214" s="221"/>
      <c r="I214" s="224"/>
      <c r="J214" s="235">
        <f>BK214</f>
        <v>0</v>
      </c>
      <c r="K214" s="221"/>
      <c r="L214" s="226"/>
      <c r="M214" s="227"/>
      <c r="N214" s="228"/>
      <c r="O214" s="228"/>
      <c r="P214" s="229">
        <f>SUM(P215:P219)</f>
        <v>0</v>
      </c>
      <c r="Q214" s="228"/>
      <c r="R214" s="229">
        <f>SUM(R215:R219)</f>
        <v>0</v>
      </c>
      <c r="S214" s="228"/>
      <c r="T214" s="230">
        <f>SUM(T215:T219)</f>
        <v>0</v>
      </c>
      <c r="U214" s="12"/>
      <c r="V214" s="12"/>
      <c r="W214" s="12"/>
      <c r="X214" s="12"/>
      <c r="Y214" s="12"/>
      <c r="Z214" s="12"/>
      <c r="AA214" s="12"/>
      <c r="AB214" s="12"/>
      <c r="AC214" s="12"/>
      <c r="AD214" s="12"/>
      <c r="AE214" s="12"/>
      <c r="AR214" s="231" t="s">
        <v>89</v>
      </c>
      <c r="AT214" s="232" t="s">
        <v>80</v>
      </c>
      <c r="AU214" s="232" t="s">
        <v>89</v>
      </c>
      <c r="AY214" s="231" t="s">
        <v>159</v>
      </c>
      <c r="BK214" s="233">
        <f>SUM(BK215:BK219)</f>
        <v>0</v>
      </c>
    </row>
    <row r="215" s="2" customFormat="1" ht="21.75" customHeight="1">
      <c r="A215" s="38"/>
      <c r="B215" s="39"/>
      <c r="C215" s="236" t="s">
        <v>414</v>
      </c>
      <c r="D215" s="236" t="s">
        <v>161</v>
      </c>
      <c r="E215" s="237" t="s">
        <v>614</v>
      </c>
      <c r="F215" s="238" t="s">
        <v>615</v>
      </c>
      <c r="G215" s="239" t="s">
        <v>171</v>
      </c>
      <c r="H215" s="240">
        <v>80</v>
      </c>
      <c r="I215" s="241"/>
      <c r="J215" s="242">
        <f>ROUND(I215*H215,2)</f>
        <v>0</v>
      </c>
      <c r="K215" s="243"/>
      <c r="L215" s="44"/>
      <c r="M215" s="244" t="s">
        <v>1</v>
      </c>
      <c r="N215" s="245" t="s">
        <v>46</v>
      </c>
      <c r="O215" s="91"/>
      <c r="P215" s="246">
        <f>O215*H215</f>
        <v>0</v>
      </c>
      <c r="Q215" s="246">
        <v>0</v>
      </c>
      <c r="R215" s="246">
        <f>Q215*H215</f>
        <v>0</v>
      </c>
      <c r="S215" s="246">
        <v>0</v>
      </c>
      <c r="T215" s="247">
        <f>S215*H215</f>
        <v>0</v>
      </c>
      <c r="U215" s="38"/>
      <c r="V215" s="38"/>
      <c r="W215" s="38"/>
      <c r="X215" s="38"/>
      <c r="Y215" s="38"/>
      <c r="Z215" s="38"/>
      <c r="AA215" s="38"/>
      <c r="AB215" s="38"/>
      <c r="AC215" s="38"/>
      <c r="AD215" s="38"/>
      <c r="AE215" s="38"/>
      <c r="AR215" s="248" t="s">
        <v>165</v>
      </c>
      <c r="AT215" s="248" t="s">
        <v>161</v>
      </c>
      <c r="AU215" s="248" t="s">
        <v>21</v>
      </c>
      <c r="AY215" s="16" t="s">
        <v>159</v>
      </c>
      <c r="BE215" s="249">
        <f>IF(N215="základní",J215,0)</f>
        <v>0</v>
      </c>
      <c r="BF215" s="249">
        <f>IF(N215="snížená",J215,0)</f>
        <v>0</v>
      </c>
      <c r="BG215" s="249">
        <f>IF(N215="zákl. přenesená",J215,0)</f>
        <v>0</v>
      </c>
      <c r="BH215" s="249">
        <f>IF(N215="sníž. přenesená",J215,0)</f>
        <v>0</v>
      </c>
      <c r="BI215" s="249">
        <f>IF(N215="nulová",J215,0)</f>
        <v>0</v>
      </c>
      <c r="BJ215" s="16" t="s">
        <v>89</v>
      </c>
      <c r="BK215" s="249">
        <f>ROUND(I215*H215,2)</f>
        <v>0</v>
      </c>
      <c r="BL215" s="16" t="s">
        <v>165</v>
      </c>
      <c r="BM215" s="248" t="s">
        <v>1034</v>
      </c>
    </row>
    <row r="216" s="13" customFormat="1">
      <c r="A216" s="13"/>
      <c r="B216" s="254"/>
      <c r="C216" s="255"/>
      <c r="D216" s="250" t="s">
        <v>174</v>
      </c>
      <c r="E216" s="256" t="s">
        <v>1</v>
      </c>
      <c r="F216" s="257" t="s">
        <v>560</v>
      </c>
      <c r="G216" s="255"/>
      <c r="H216" s="258">
        <v>80</v>
      </c>
      <c r="I216" s="259"/>
      <c r="J216" s="255"/>
      <c r="K216" s="255"/>
      <c r="L216" s="260"/>
      <c r="M216" s="261"/>
      <c r="N216" s="262"/>
      <c r="O216" s="262"/>
      <c r="P216" s="262"/>
      <c r="Q216" s="262"/>
      <c r="R216" s="262"/>
      <c r="S216" s="262"/>
      <c r="T216" s="263"/>
      <c r="U216" s="13"/>
      <c r="V216" s="13"/>
      <c r="W216" s="13"/>
      <c r="X216" s="13"/>
      <c r="Y216" s="13"/>
      <c r="Z216" s="13"/>
      <c r="AA216" s="13"/>
      <c r="AB216" s="13"/>
      <c r="AC216" s="13"/>
      <c r="AD216" s="13"/>
      <c r="AE216" s="13"/>
      <c r="AT216" s="264" t="s">
        <v>174</v>
      </c>
      <c r="AU216" s="264" t="s">
        <v>21</v>
      </c>
      <c r="AV216" s="13" t="s">
        <v>21</v>
      </c>
      <c r="AW216" s="13" t="s">
        <v>38</v>
      </c>
      <c r="AX216" s="13" t="s">
        <v>89</v>
      </c>
      <c r="AY216" s="264" t="s">
        <v>159</v>
      </c>
    </row>
    <row r="217" s="2" customFormat="1" ht="21.75" customHeight="1">
      <c r="A217" s="38"/>
      <c r="B217" s="39"/>
      <c r="C217" s="236" t="s">
        <v>421</v>
      </c>
      <c r="D217" s="236" t="s">
        <v>161</v>
      </c>
      <c r="E217" s="237" t="s">
        <v>943</v>
      </c>
      <c r="F217" s="238" t="s">
        <v>866</v>
      </c>
      <c r="G217" s="239" t="s">
        <v>171</v>
      </c>
      <c r="H217" s="240">
        <v>16</v>
      </c>
      <c r="I217" s="241"/>
      <c r="J217" s="242">
        <f>ROUND(I217*H217,2)</f>
        <v>0</v>
      </c>
      <c r="K217" s="243"/>
      <c r="L217" s="44"/>
      <c r="M217" s="244" t="s">
        <v>1</v>
      </c>
      <c r="N217" s="245" t="s">
        <v>46</v>
      </c>
      <c r="O217" s="91"/>
      <c r="P217" s="246">
        <f>O217*H217</f>
        <v>0</v>
      </c>
      <c r="Q217" s="246">
        <v>0</v>
      </c>
      <c r="R217" s="246">
        <f>Q217*H217</f>
        <v>0</v>
      </c>
      <c r="S217" s="246">
        <v>0</v>
      </c>
      <c r="T217" s="247">
        <f>S217*H217</f>
        <v>0</v>
      </c>
      <c r="U217" s="38"/>
      <c r="V217" s="38"/>
      <c r="W217" s="38"/>
      <c r="X217" s="38"/>
      <c r="Y217" s="38"/>
      <c r="Z217" s="38"/>
      <c r="AA217" s="38"/>
      <c r="AB217" s="38"/>
      <c r="AC217" s="38"/>
      <c r="AD217" s="38"/>
      <c r="AE217" s="38"/>
      <c r="AR217" s="248" t="s">
        <v>165</v>
      </c>
      <c r="AT217" s="248" t="s">
        <v>161</v>
      </c>
      <c r="AU217" s="248" t="s">
        <v>21</v>
      </c>
      <c r="AY217" s="16" t="s">
        <v>159</v>
      </c>
      <c r="BE217" s="249">
        <f>IF(N217="základní",J217,0)</f>
        <v>0</v>
      </c>
      <c r="BF217" s="249">
        <f>IF(N217="snížená",J217,0)</f>
        <v>0</v>
      </c>
      <c r="BG217" s="249">
        <f>IF(N217="zákl. přenesená",J217,0)</f>
        <v>0</v>
      </c>
      <c r="BH217" s="249">
        <f>IF(N217="sníž. přenesená",J217,0)</f>
        <v>0</v>
      </c>
      <c r="BI217" s="249">
        <f>IF(N217="nulová",J217,0)</f>
        <v>0</v>
      </c>
      <c r="BJ217" s="16" t="s">
        <v>89</v>
      </c>
      <c r="BK217" s="249">
        <f>ROUND(I217*H217,2)</f>
        <v>0</v>
      </c>
      <c r="BL217" s="16" t="s">
        <v>165</v>
      </c>
      <c r="BM217" s="248" t="s">
        <v>1035</v>
      </c>
    </row>
    <row r="218" s="13" customFormat="1">
      <c r="A218" s="13"/>
      <c r="B218" s="254"/>
      <c r="C218" s="255"/>
      <c r="D218" s="250" t="s">
        <v>174</v>
      </c>
      <c r="E218" s="256" t="s">
        <v>1</v>
      </c>
      <c r="F218" s="257" t="s">
        <v>250</v>
      </c>
      <c r="G218" s="255"/>
      <c r="H218" s="258">
        <v>16</v>
      </c>
      <c r="I218" s="259"/>
      <c r="J218" s="255"/>
      <c r="K218" s="255"/>
      <c r="L218" s="260"/>
      <c r="M218" s="261"/>
      <c r="N218" s="262"/>
      <c r="O218" s="262"/>
      <c r="P218" s="262"/>
      <c r="Q218" s="262"/>
      <c r="R218" s="262"/>
      <c r="S218" s="262"/>
      <c r="T218" s="263"/>
      <c r="U218" s="13"/>
      <c r="V218" s="13"/>
      <c r="W218" s="13"/>
      <c r="X218" s="13"/>
      <c r="Y218" s="13"/>
      <c r="Z218" s="13"/>
      <c r="AA218" s="13"/>
      <c r="AB218" s="13"/>
      <c r="AC218" s="13"/>
      <c r="AD218" s="13"/>
      <c r="AE218" s="13"/>
      <c r="AT218" s="264" t="s">
        <v>174</v>
      </c>
      <c r="AU218" s="264" t="s">
        <v>21</v>
      </c>
      <c r="AV218" s="13" t="s">
        <v>21</v>
      </c>
      <c r="AW218" s="13" t="s">
        <v>38</v>
      </c>
      <c r="AX218" s="13" t="s">
        <v>81</v>
      </c>
      <c r="AY218" s="264" t="s">
        <v>159</v>
      </c>
    </row>
    <row r="219" s="14" customFormat="1">
      <c r="A219" s="14"/>
      <c r="B219" s="265"/>
      <c r="C219" s="266"/>
      <c r="D219" s="250" t="s">
        <v>174</v>
      </c>
      <c r="E219" s="267" t="s">
        <v>1</v>
      </c>
      <c r="F219" s="268" t="s">
        <v>197</v>
      </c>
      <c r="G219" s="266"/>
      <c r="H219" s="269">
        <v>16</v>
      </c>
      <c r="I219" s="270"/>
      <c r="J219" s="266"/>
      <c r="K219" s="266"/>
      <c r="L219" s="271"/>
      <c r="M219" s="292"/>
      <c r="N219" s="293"/>
      <c r="O219" s="293"/>
      <c r="P219" s="293"/>
      <c r="Q219" s="293"/>
      <c r="R219" s="293"/>
      <c r="S219" s="293"/>
      <c r="T219" s="294"/>
      <c r="U219" s="14"/>
      <c r="V219" s="14"/>
      <c r="W219" s="14"/>
      <c r="X219" s="14"/>
      <c r="Y219" s="14"/>
      <c r="Z219" s="14"/>
      <c r="AA219" s="14"/>
      <c r="AB219" s="14"/>
      <c r="AC219" s="14"/>
      <c r="AD219" s="14"/>
      <c r="AE219" s="14"/>
      <c r="AT219" s="275" t="s">
        <v>174</v>
      </c>
      <c r="AU219" s="275" t="s">
        <v>21</v>
      </c>
      <c r="AV219" s="14" t="s">
        <v>165</v>
      </c>
      <c r="AW219" s="14" t="s">
        <v>38</v>
      </c>
      <c r="AX219" s="14" t="s">
        <v>89</v>
      </c>
      <c r="AY219" s="275" t="s">
        <v>159</v>
      </c>
    </row>
    <row r="220" s="2" customFormat="1" ht="6.96" customHeight="1">
      <c r="A220" s="38"/>
      <c r="B220" s="66"/>
      <c r="C220" s="67"/>
      <c r="D220" s="67"/>
      <c r="E220" s="67"/>
      <c r="F220" s="67"/>
      <c r="G220" s="67"/>
      <c r="H220" s="67"/>
      <c r="I220" s="183"/>
      <c r="J220" s="67"/>
      <c r="K220" s="67"/>
      <c r="L220" s="44"/>
      <c r="M220" s="38"/>
      <c r="O220" s="38"/>
      <c r="P220" s="38"/>
      <c r="Q220" s="38"/>
      <c r="R220" s="38"/>
      <c r="S220" s="38"/>
      <c r="T220" s="38"/>
      <c r="U220" s="38"/>
      <c r="V220" s="38"/>
      <c r="W220" s="38"/>
      <c r="X220" s="38"/>
      <c r="Y220" s="38"/>
      <c r="Z220" s="38"/>
      <c r="AA220" s="38"/>
      <c r="AB220" s="38"/>
      <c r="AC220" s="38"/>
      <c r="AD220" s="38"/>
      <c r="AE220" s="38"/>
    </row>
  </sheetData>
  <sheetProtection sheet="1" autoFilter="0" formatColumns="0" formatRows="0" objects="1" scenarios="1" spinCount="100000" saltValue="aRLIGQnCjwJvoEmpqlwO6c+iNxXtGxWjeZ9e6s8Nbn2do6upkX+yDnrzY7cVARRfvIfJ5yUycggk2x5mCHtorg==" hashValue="v1x5hg9E5pX/W/iSY+kuXoQm1oftOsMibBUlsTQsKBWz+3yK3PpwVzSdsHqqaVYlWa9uMgRFcua2h2yubMYVjg==" algorithmName="SHA-512" password="CC35"/>
  <autoFilter ref="C121:K219"/>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6" t="s">
        <v>105</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1036</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618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618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ROUND(J121,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ROUND((SUM(BE121:BE190)),  2)</f>
        <v>0</v>
      </c>
      <c r="G33" s="38"/>
      <c r="H33" s="38"/>
      <c r="I33" s="162">
        <v>0.20999999999999999</v>
      </c>
      <c r="J33" s="161">
        <f>ROUND(((SUM(BE121:BE190))*I33),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ROUND((SUM(BF121:BF190)),  2)</f>
        <v>0</v>
      </c>
      <c r="G34" s="38"/>
      <c r="H34" s="38"/>
      <c r="I34" s="162">
        <v>0.14999999999999999</v>
      </c>
      <c r="J34" s="161">
        <f>ROUND(((SUM(BF121:BF190))*I34),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ROUND((SUM(BG121:BG190)),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ROUND((SUM(BH121:BH190)),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ROUND((SUM(BI121:BI190)),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301-5 - SO 301-5 Stoka D</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pan Stejskal</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pan Stejskal</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J121</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135</v>
      </c>
      <c r="E97" s="196"/>
      <c r="F97" s="196"/>
      <c r="G97" s="196"/>
      <c r="H97" s="196"/>
      <c r="I97" s="197"/>
      <c r="J97" s="198">
        <f>J122</f>
        <v>0</v>
      </c>
      <c r="K97" s="194"/>
      <c r="L97" s="199"/>
      <c r="S97" s="9"/>
      <c r="T97" s="9"/>
      <c r="U97" s="9"/>
      <c r="V97" s="9"/>
      <c r="W97" s="9"/>
      <c r="X97" s="9"/>
      <c r="Y97" s="9"/>
      <c r="Z97" s="9"/>
      <c r="AA97" s="9"/>
      <c r="AB97" s="9"/>
      <c r="AC97" s="9"/>
      <c r="AD97" s="9"/>
      <c r="AE97" s="9"/>
    </row>
    <row r="98" s="10" customFormat="1" ht="19.92" customHeight="1">
      <c r="A98" s="10"/>
      <c r="B98" s="200"/>
      <c r="C98" s="201"/>
      <c r="D98" s="202" t="s">
        <v>619</v>
      </c>
      <c r="E98" s="203"/>
      <c r="F98" s="203"/>
      <c r="G98" s="203"/>
      <c r="H98" s="203"/>
      <c r="I98" s="204"/>
      <c r="J98" s="205">
        <f>J123</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139</v>
      </c>
      <c r="E99" s="203"/>
      <c r="F99" s="203"/>
      <c r="G99" s="203"/>
      <c r="H99" s="203"/>
      <c r="I99" s="204"/>
      <c r="J99" s="205">
        <f>J154</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620</v>
      </c>
      <c r="E100" s="203"/>
      <c r="F100" s="203"/>
      <c r="G100" s="203"/>
      <c r="H100" s="203"/>
      <c r="I100" s="204"/>
      <c r="J100" s="205">
        <f>J160</f>
        <v>0</v>
      </c>
      <c r="K100" s="201"/>
      <c r="L100" s="206"/>
      <c r="S100" s="10"/>
      <c r="T100" s="10"/>
      <c r="U100" s="10"/>
      <c r="V100" s="10"/>
      <c r="W100" s="10"/>
      <c r="X100" s="10"/>
      <c r="Y100" s="10"/>
      <c r="Z100" s="10"/>
      <c r="AA100" s="10"/>
      <c r="AB100" s="10"/>
      <c r="AC100" s="10"/>
      <c r="AD100" s="10"/>
      <c r="AE100" s="10"/>
    </row>
    <row r="101" s="10" customFormat="1" ht="14.88" customHeight="1">
      <c r="A101" s="10"/>
      <c r="B101" s="200"/>
      <c r="C101" s="201"/>
      <c r="D101" s="202" t="s">
        <v>702</v>
      </c>
      <c r="E101" s="203"/>
      <c r="F101" s="203"/>
      <c r="G101" s="203"/>
      <c r="H101" s="203"/>
      <c r="I101" s="204"/>
      <c r="J101" s="205">
        <f>J184</f>
        <v>0</v>
      </c>
      <c r="K101" s="201"/>
      <c r="L101" s="206"/>
      <c r="S101" s="10"/>
      <c r="T101" s="10"/>
      <c r="U101" s="10"/>
      <c r="V101" s="10"/>
      <c r="W101" s="10"/>
      <c r="X101" s="10"/>
      <c r="Y101" s="10"/>
      <c r="Z101" s="10"/>
      <c r="AA101" s="10"/>
      <c r="AB101" s="10"/>
      <c r="AC101" s="10"/>
      <c r="AD101" s="10"/>
      <c r="AE101" s="10"/>
    </row>
    <row r="102" s="2" customFormat="1" ht="21.84" customHeight="1">
      <c r="A102" s="38"/>
      <c r="B102" s="39"/>
      <c r="C102" s="40"/>
      <c r="D102" s="40"/>
      <c r="E102" s="40"/>
      <c r="F102" s="40"/>
      <c r="G102" s="40"/>
      <c r="H102" s="40"/>
      <c r="I102" s="144"/>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183"/>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186"/>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2" t="s">
        <v>144</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1" t="s">
        <v>16</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7" t="str">
        <f>E7</f>
        <v xml:space="preserve">822018  Odstavná a parkovací plocha u lékárny v Rotavě</v>
      </c>
      <c r="F111" s="31"/>
      <c r="G111" s="31"/>
      <c r="H111" s="31"/>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1" t="s">
        <v>128</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SO 301-5 - SO 301-5 Stoka D</v>
      </c>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1" t="s">
        <v>22</v>
      </c>
      <c r="D115" s="40"/>
      <c r="E115" s="40"/>
      <c r="F115" s="26" t="str">
        <f>F12</f>
        <v>Rotava</v>
      </c>
      <c r="G115" s="40"/>
      <c r="H115" s="40"/>
      <c r="I115" s="147" t="s">
        <v>24</v>
      </c>
      <c r="J115" s="79" t="str">
        <f>IF(J12="","",J12)</f>
        <v>30. 6. 2019</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1" t="s">
        <v>30</v>
      </c>
      <c r="D117" s="40"/>
      <c r="E117" s="40"/>
      <c r="F117" s="26" t="str">
        <f>E15</f>
        <v>Město Rotava</v>
      </c>
      <c r="G117" s="40"/>
      <c r="H117" s="40"/>
      <c r="I117" s="147" t="s">
        <v>36</v>
      </c>
      <c r="J117" s="36" t="str">
        <f>E21</f>
        <v>pan Stejskal</v>
      </c>
      <c r="K117" s="40"/>
      <c r="L117" s="63"/>
      <c r="S117" s="38"/>
      <c r="T117" s="38"/>
      <c r="U117" s="38"/>
      <c r="V117" s="38"/>
      <c r="W117" s="38"/>
      <c r="X117" s="38"/>
      <c r="Y117" s="38"/>
      <c r="Z117" s="38"/>
      <c r="AA117" s="38"/>
      <c r="AB117" s="38"/>
      <c r="AC117" s="38"/>
      <c r="AD117" s="38"/>
      <c r="AE117" s="38"/>
    </row>
    <row r="118" s="2" customFormat="1" ht="15.15" customHeight="1">
      <c r="A118" s="38"/>
      <c r="B118" s="39"/>
      <c r="C118" s="31" t="s">
        <v>34</v>
      </c>
      <c r="D118" s="40"/>
      <c r="E118" s="40"/>
      <c r="F118" s="26" t="str">
        <f>IF(E18="","",E18)</f>
        <v>Vyplň údaj</v>
      </c>
      <c r="G118" s="40"/>
      <c r="H118" s="40"/>
      <c r="I118" s="147" t="s">
        <v>39</v>
      </c>
      <c r="J118" s="36" t="str">
        <f>E24</f>
        <v>pan Stejskal</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11" customFormat="1" ht="29.28" customHeight="1">
      <c r="A120" s="207"/>
      <c r="B120" s="208"/>
      <c r="C120" s="209" t="s">
        <v>145</v>
      </c>
      <c r="D120" s="210" t="s">
        <v>66</v>
      </c>
      <c r="E120" s="210" t="s">
        <v>62</v>
      </c>
      <c r="F120" s="210" t="s">
        <v>63</v>
      </c>
      <c r="G120" s="210" t="s">
        <v>146</v>
      </c>
      <c r="H120" s="210" t="s">
        <v>147</v>
      </c>
      <c r="I120" s="211" t="s">
        <v>148</v>
      </c>
      <c r="J120" s="212" t="s">
        <v>132</v>
      </c>
      <c r="K120" s="213" t="s">
        <v>149</v>
      </c>
      <c r="L120" s="214"/>
      <c r="M120" s="100" t="s">
        <v>1</v>
      </c>
      <c r="N120" s="101" t="s">
        <v>45</v>
      </c>
      <c r="O120" s="101" t="s">
        <v>150</v>
      </c>
      <c r="P120" s="101" t="s">
        <v>151</v>
      </c>
      <c r="Q120" s="101" t="s">
        <v>152</v>
      </c>
      <c r="R120" s="101" t="s">
        <v>153</v>
      </c>
      <c r="S120" s="101" t="s">
        <v>154</v>
      </c>
      <c r="T120" s="102" t="s">
        <v>155</v>
      </c>
      <c r="U120" s="207"/>
      <c r="V120" s="207"/>
      <c r="W120" s="207"/>
      <c r="X120" s="207"/>
      <c r="Y120" s="207"/>
      <c r="Z120" s="207"/>
      <c r="AA120" s="207"/>
      <c r="AB120" s="207"/>
      <c r="AC120" s="207"/>
      <c r="AD120" s="207"/>
      <c r="AE120" s="207"/>
    </row>
    <row r="121" s="2" customFormat="1" ht="22.8" customHeight="1">
      <c r="A121" s="38"/>
      <c r="B121" s="39"/>
      <c r="C121" s="107" t="s">
        <v>156</v>
      </c>
      <c r="D121" s="40"/>
      <c r="E121" s="40"/>
      <c r="F121" s="40"/>
      <c r="G121" s="40"/>
      <c r="H121" s="40"/>
      <c r="I121" s="144"/>
      <c r="J121" s="215">
        <f>BK121</f>
        <v>0</v>
      </c>
      <c r="K121" s="40"/>
      <c r="L121" s="44"/>
      <c r="M121" s="103"/>
      <c r="N121" s="216"/>
      <c r="O121" s="104"/>
      <c r="P121" s="217">
        <f>P122</f>
        <v>0</v>
      </c>
      <c r="Q121" s="104"/>
      <c r="R121" s="217">
        <f>R122</f>
        <v>151.82985615999999</v>
      </c>
      <c r="S121" s="104"/>
      <c r="T121" s="218">
        <f>T122</f>
        <v>0</v>
      </c>
      <c r="U121" s="38"/>
      <c r="V121" s="38"/>
      <c r="W121" s="38"/>
      <c r="X121" s="38"/>
      <c r="Y121" s="38"/>
      <c r="Z121" s="38"/>
      <c r="AA121" s="38"/>
      <c r="AB121" s="38"/>
      <c r="AC121" s="38"/>
      <c r="AD121" s="38"/>
      <c r="AE121" s="38"/>
      <c r="AT121" s="16" t="s">
        <v>80</v>
      </c>
      <c r="AU121" s="16" t="s">
        <v>134</v>
      </c>
      <c r="BK121" s="219">
        <f>BK122</f>
        <v>0</v>
      </c>
    </row>
    <row r="122" s="12" customFormat="1" ht="25.92" customHeight="1">
      <c r="A122" s="12"/>
      <c r="B122" s="220"/>
      <c r="C122" s="221"/>
      <c r="D122" s="222" t="s">
        <v>80</v>
      </c>
      <c r="E122" s="223" t="s">
        <v>157</v>
      </c>
      <c r="F122" s="223" t="s">
        <v>158</v>
      </c>
      <c r="G122" s="221"/>
      <c r="H122" s="221"/>
      <c r="I122" s="224"/>
      <c r="J122" s="225">
        <f>BK122</f>
        <v>0</v>
      </c>
      <c r="K122" s="221"/>
      <c r="L122" s="226"/>
      <c r="M122" s="227"/>
      <c r="N122" s="228"/>
      <c r="O122" s="228"/>
      <c r="P122" s="229">
        <f>P123+P154+P160</f>
        <v>0</v>
      </c>
      <c r="Q122" s="228"/>
      <c r="R122" s="229">
        <f>R123+R154+R160</f>
        <v>151.82985615999999</v>
      </c>
      <c r="S122" s="228"/>
      <c r="T122" s="230">
        <f>T123+T154+T160</f>
        <v>0</v>
      </c>
      <c r="U122" s="12"/>
      <c r="V122" s="12"/>
      <c r="W122" s="12"/>
      <c r="X122" s="12"/>
      <c r="Y122" s="12"/>
      <c r="Z122" s="12"/>
      <c r="AA122" s="12"/>
      <c r="AB122" s="12"/>
      <c r="AC122" s="12"/>
      <c r="AD122" s="12"/>
      <c r="AE122" s="12"/>
      <c r="AR122" s="231" t="s">
        <v>89</v>
      </c>
      <c r="AT122" s="232" t="s">
        <v>80</v>
      </c>
      <c r="AU122" s="232" t="s">
        <v>81</v>
      </c>
      <c r="AY122" s="231" t="s">
        <v>159</v>
      </c>
      <c r="BK122" s="233">
        <f>BK123+BK154+BK160</f>
        <v>0</v>
      </c>
    </row>
    <row r="123" s="12" customFormat="1" ht="22.8" customHeight="1">
      <c r="A123" s="12"/>
      <c r="B123" s="220"/>
      <c r="C123" s="221"/>
      <c r="D123" s="222" t="s">
        <v>80</v>
      </c>
      <c r="E123" s="234" t="s">
        <v>89</v>
      </c>
      <c r="F123" s="234" t="s">
        <v>621</v>
      </c>
      <c r="G123" s="221"/>
      <c r="H123" s="221"/>
      <c r="I123" s="224"/>
      <c r="J123" s="235">
        <f>BK123</f>
        <v>0</v>
      </c>
      <c r="K123" s="221"/>
      <c r="L123" s="226"/>
      <c r="M123" s="227"/>
      <c r="N123" s="228"/>
      <c r="O123" s="228"/>
      <c r="P123" s="229">
        <f>SUM(P124:P153)</f>
        <v>0</v>
      </c>
      <c r="Q123" s="228"/>
      <c r="R123" s="229">
        <f>SUM(R124:R153)</f>
        <v>111.8940688</v>
      </c>
      <c r="S123" s="228"/>
      <c r="T123" s="230">
        <f>SUM(T124:T153)</f>
        <v>0</v>
      </c>
      <c r="U123" s="12"/>
      <c r="V123" s="12"/>
      <c r="W123" s="12"/>
      <c r="X123" s="12"/>
      <c r="Y123" s="12"/>
      <c r="Z123" s="12"/>
      <c r="AA123" s="12"/>
      <c r="AB123" s="12"/>
      <c r="AC123" s="12"/>
      <c r="AD123" s="12"/>
      <c r="AE123" s="12"/>
      <c r="AR123" s="231" t="s">
        <v>89</v>
      </c>
      <c r="AT123" s="232" t="s">
        <v>80</v>
      </c>
      <c r="AU123" s="232" t="s">
        <v>89</v>
      </c>
      <c r="AY123" s="231" t="s">
        <v>159</v>
      </c>
      <c r="BK123" s="233">
        <f>SUM(BK124:BK153)</f>
        <v>0</v>
      </c>
    </row>
    <row r="124" s="2" customFormat="1" ht="21.75" customHeight="1">
      <c r="A124" s="38"/>
      <c r="B124" s="39"/>
      <c r="C124" s="236" t="s">
        <v>89</v>
      </c>
      <c r="D124" s="236" t="s">
        <v>161</v>
      </c>
      <c r="E124" s="237" t="s">
        <v>622</v>
      </c>
      <c r="F124" s="238" t="s">
        <v>623</v>
      </c>
      <c r="G124" s="239" t="s">
        <v>206</v>
      </c>
      <c r="H124" s="240">
        <v>10</v>
      </c>
      <c r="I124" s="241"/>
      <c r="J124" s="242">
        <f>ROUND(I124*H124,2)</f>
        <v>0</v>
      </c>
      <c r="K124" s="243"/>
      <c r="L124" s="44"/>
      <c r="M124" s="244" t="s">
        <v>1</v>
      </c>
      <c r="N124" s="245" t="s">
        <v>46</v>
      </c>
      <c r="O124" s="91"/>
      <c r="P124" s="246">
        <f>O124*H124</f>
        <v>0</v>
      </c>
      <c r="Q124" s="246">
        <v>0</v>
      </c>
      <c r="R124" s="246">
        <f>Q124*H124</f>
        <v>0</v>
      </c>
      <c r="S124" s="246">
        <v>0</v>
      </c>
      <c r="T124" s="247">
        <f>S124*H124</f>
        <v>0</v>
      </c>
      <c r="U124" s="38"/>
      <c r="V124" s="38"/>
      <c r="W124" s="38"/>
      <c r="X124" s="38"/>
      <c r="Y124" s="38"/>
      <c r="Z124" s="38"/>
      <c r="AA124" s="38"/>
      <c r="AB124" s="38"/>
      <c r="AC124" s="38"/>
      <c r="AD124" s="38"/>
      <c r="AE124" s="38"/>
      <c r="AR124" s="248" t="s">
        <v>165</v>
      </c>
      <c r="AT124" s="248" t="s">
        <v>161</v>
      </c>
      <c r="AU124" s="248" t="s">
        <v>21</v>
      </c>
      <c r="AY124" s="16" t="s">
        <v>159</v>
      </c>
      <c r="BE124" s="249">
        <f>IF(N124="základní",J124,0)</f>
        <v>0</v>
      </c>
      <c r="BF124" s="249">
        <f>IF(N124="snížená",J124,0)</f>
        <v>0</v>
      </c>
      <c r="BG124" s="249">
        <f>IF(N124="zákl. přenesená",J124,0)</f>
        <v>0</v>
      </c>
      <c r="BH124" s="249">
        <f>IF(N124="sníž. přenesená",J124,0)</f>
        <v>0</v>
      </c>
      <c r="BI124" s="249">
        <f>IF(N124="nulová",J124,0)</f>
        <v>0</v>
      </c>
      <c r="BJ124" s="16" t="s">
        <v>89</v>
      </c>
      <c r="BK124" s="249">
        <f>ROUND(I124*H124,2)</f>
        <v>0</v>
      </c>
      <c r="BL124" s="16" t="s">
        <v>165</v>
      </c>
      <c r="BM124" s="248" t="s">
        <v>1037</v>
      </c>
    </row>
    <row r="125" s="2" customFormat="1" ht="21.75" customHeight="1">
      <c r="A125" s="38"/>
      <c r="B125" s="39"/>
      <c r="C125" s="236" t="s">
        <v>21</v>
      </c>
      <c r="D125" s="236" t="s">
        <v>161</v>
      </c>
      <c r="E125" s="237" t="s">
        <v>706</v>
      </c>
      <c r="F125" s="238" t="s">
        <v>707</v>
      </c>
      <c r="G125" s="239" t="s">
        <v>206</v>
      </c>
      <c r="H125" s="240">
        <v>72.828000000000003</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21</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1038</v>
      </c>
    </row>
    <row r="126" s="13" customFormat="1">
      <c r="A126" s="13"/>
      <c r="B126" s="254"/>
      <c r="C126" s="255"/>
      <c r="D126" s="250" t="s">
        <v>174</v>
      </c>
      <c r="E126" s="256" t="s">
        <v>1</v>
      </c>
      <c r="F126" s="257" t="s">
        <v>1039</v>
      </c>
      <c r="G126" s="255"/>
      <c r="H126" s="258">
        <v>58.128</v>
      </c>
      <c r="I126" s="259"/>
      <c r="J126" s="255"/>
      <c r="K126" s="255"/>
      <c r="L126" s="260"/>
      <c r="M126" s="261"/>
      <c r="N126" s="262"/>
      <c r="O126" s="262"/>
      <c r="P126" s="262"/>
      <c r="Q126" s="262"/>
      <c r="R126" s="262"/>
      <c r="S126" s="262"/>
      <c r="T126" s="263"/>
      <c r="U126" s="13"/>
      <c r="V126" s="13"/>
      <c r="W126" s="13"/>
      <c r="X126" s="13"/>
      <c r="Y126" s="13"/>
      <c r="Z126" s="13"/>
      <c r="AA126" s="13"/>
      <c r="AB126" s="13"/>
      <c r="AC126" s="13"/>
      <c r="AD126" s="13"/>
      <c r="AE126" s="13"/>
      <c r="AT126" s="264" t="s">
        <v>174</v>
      </c>
      <c r="AU126" s="264" t="s">
        <v>21</v>
      </c>
      <c r="AV126" s="13" t="s">
        <v>21</v>
      </c>
      <c r="AW126" s="13" t="s">
        <v>38</v>
      </c>
      <c r="AX126" s="13" t="s">
        <v>81</v>
      </c>
      <c r="AY126" s="264" t="s">
        <v>159</v>
      </c>
    </row>
    <row r="127" s="13" customFormat="1">
      <c r="A127" s="13"/>
      <c r="B127" s="254"/>
      <c r="C127" s="255"/>
      <c r="D127" s="250" t="s">
        <v>174</v>
      </c>
      <c r="E127" s="256" t="s">
        <v>1</v>
      </c>
      <c r="F127" s="257" t="s">
        <v>1040</v>
      </c>
      <c r="G127" s="255"/>
      <c r="H127" s="258">
        <v>14.699999999999999</v>
      </c>
      <c r="I127" s="259"/>
      <c r="J127" s="255"/>
      <c r="K127" s="255"/>
      <c r="L127" s="260"/>
      <c r="M127" s="261"/>
      <c r="N127" s="262"/>
      <c r="O127" s="262"/>
      <c r="P127" s="262"/>
      <c r="Q127" s="262"/>
      <c r="R127" s="262"/>
      <c r="S127" s="262"/>
      <c r="T127" s="263"/>
      <c r="U127" s="13"/>
      <c r="V127" s="13"/>
      <c r="W127" s="13"/>
      <c r="X127" s="13"/>
      <c r="Y127" s="13"/>
      <c r="Z127" s="13"/>
      <c r="AA127" s="13"/>
      <c r="AB127" s="13"/>
      <c r="AC127" s="13"/>
      <c r="AD127" s="13"/>
      <c r="AE127" s="13"/>
      <c r="AT127" s="264" t="s">
        <v>174</v>
      </c>
      <c r="AU127" s="264" t="s">
        <v>21</v>
      </c>
      <c r="AV127" s="13" t="s">
        <v>21</v>
      </c>
      <c r="AW127" s="13" t="s">
        <v>38</v>
      </c>
      <c r="AX127" s="13" t="s">
        <v>81</v>
      </c>
      <c r="AY127" s="264" t="s">
        <v>159</v>
      </c>
    </row>
    <row r="128" s="2" customFormat="1" ht="16.5" customHeight="1">
      <c r="A128" s="38"/>
      <c r="B128" s="39"/>
      <c r="C128" s="236" t="s">
        <v>176</v>
      </c>
      <c r="D128" s="236" t="s">
        <v>161</v>
      </c>
      <c r="E128" s="237" t="s">
        <v>629</v>
      </c>
      <c r="F128" s="238" t="s">
        <v>630</v>
      </c>
      <c r="G128" s="239" t="s">
        <v>164</v>
      </c>
      <c r="H128" s="240">
        <v>145.31999999999999</v>
      </c>
      <c r="I128" s="241"/>
      <c r="J128" s="242">
        <f>ROUND(I128*H128,2)</f>
        <v>0</v>
      </c>
      <c r="K128" s="243"/>
      <c r="L128" s="44"/>
      <c r="M128" s="244" t="s">
        <v>1</v>
      </c>
      <c r="N128" s="245" t="s">
        <v>46</v>
      </c>
      <c r="O128" s="91"/>
      <c r="P128" s="246">
        <f>O128*H128</f>
        <v>0</v>
      </c>
      <c r="Q128" s="246">
        <v>0.00084000000000000003</v>
      </c>
      <c r="R128" s="246">
        <f>Q128*H128</f>
        <v>0.12206880000000001</v>
      </c>
      <c r="S128" s="246">
        <v>0</v>
      </c>
      <c r="T128" s="247">
        <f>S128*H128</f>
        <v>0</v>
      </c>
      <c r="U128" s="38"/>
      <c r="V128" s="38"/>
      <c r="W128" s="38"/>
      <c r="X128" s="38"/>
      <c r="Y128" s="38"/>
      <c r="Z128" s="38"/>
      <c r="AA128" s="38"/>
      <c r="AB128" s="38"/>
      <c r="AC128" s="38"/>
      <c r="AD128" s="38"/>
      <c r="AE128" s="38"/>
      <c r="AR128" s="248" t="s">
        <v>165</v>
      </c>
      <c r="AT128" s="248" t="s">
        <v>161</v>
      </c>
      <c r="AU128" s="248" t="s">
        <v>21</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1041</v>
      </c>
    </row>
    <row r="129" s="13" customFormat="1">
      <c r="A129" s="13"/>
      <c r="B129" s="254"/>
      <c r="C129" s="255"/>
      <c r="D129" s="250" t="s">
        <v>174</v>
      </c>
      <c r="E129" s="256" t="s">
        <v>1</v>
      </c>
      <c r="F129" s="257" t="s">
        <v>1042</v>
      </c>
      <c r="G129" s="255"/>
      <c r="H129" s="258">
        <v>145.31999999999999</v>
      </c>
      <c r="I129" s="259"/>
      <c r="J129" s="255"/>
      <c r="K129" s="255"/>
      <c r="L129" s="260"/>
      <c r="M129" s="261"/>
      <c r="N129" s="262"/>
      <c r="O129" s="262"/>
      <c r="P129" s="262"/>
      <c r="Q129" s="262"/>
      <c r="R129" s="262"/>
      <c r="S129" s="262"/>
      <c r="T129" s="263"/>
      <c r="U129" s="13"/>
      <c r="V129" s="13"/>
      <c r="W129" s="13"/>
      <c r="X129" s="13"/>
      <c r="Y129" s="13"/>
      <c r="Z129" s="13"/>
      <c r="AA129" s="13"/>
      <c r="AB129" s="13"/>
      <c r="AC129" s="13"/>
      <c r="AD129" s="13"/>
      <c r="AE129" s="13"/>
      <c r="AT129" s="264" t="s">
        <v>174</v>
      </c>
      <c r="AU129" s="264" t="s">
        <v>21</v>
      </c>
      <c r="AV129" s="13" t="s">
        <v>21</v>
      </c>
      <c r="AW129" s="13" t="s">
        <v>38</v>
      </c>
      <c r="AX129" s="13" t="s">
        <v>81</v>
      </c>
      <c r="AY129" s="264" t="s">
        <v>159</v>
      </c>
    </row>
    <row r="130" s="2" customFormat="1" ht="21.75" customHeight="1">
      <c r="A130" s="38"/>
      <c r="B130" s="39"/>
      <c r="C130" s="236" t="s">
        <v>165</v>
      </c>
      <c r="D130" s="236" t="s">
        <v>161</v>
      </c>
      <c r="E130" s="237" t="s">
        <v>633</v>
      </c>
      <c r="F130" s="238" t="s">
        <v>634</v>
      </c>
      <c r="G130" s="239" t="s">
        <v>164</v>
      </c>
      <c r="H130" s="240">
        <v>145.31999999999999</v>
      </c>
      <c r="I130" s="241"/>
      <c r="J130" s="242">
        <f>ROUND(I130*H130,2)</f>
        <v>0</v>
      </c>
      <c r="K130" s="243"/>
      <c r="L130" s="44"/>
      <c r="M130" s="244" t="s">
        <v>1</v>
      </c>
      <c r="N130" s="245" t="s">
        <v>46</v>
      </c>
      <c r="O130" s="91"/>
      <c r="P130" s="246">
        <f>O130*H130</f>
        <v>0</v>
      </c>
      <c r="Q130" s="246">
        <v>0</v>
      </c>
      <c r="R130" s="246">
        <f>Q130*H130</f>
        <v>0</v>
      </c>
      <c r="S130" s="246">
        <v>0</v>
      </c>
      <c r="T130" s="247">
        <f>S130*H130</f>
        <v>0</v>
      </c>
      <c r="U130" s="38"/>
      <c r="V130" s="38"/>
      <c r="W130" s="38"/>
      <c r="X130" s="38"/>
      <c r="Y130" s="38"/>
      <c r="Z130" s="38"/>
      <c r="AA130" s="38"/>
      <c r="AB130" s="38"/>
      <c r="AC130" s="38"/>
      <c r="AD130" s="38"/>
      <c r="AE130" s="38"/>
      <c r="AR130" s="248" t="s">
        <v>165</v>
      </c>
      <c r="AT130" s="248" t="s">
        <v>161</v>
      </c>
      <c r="AU130" s="248" t="s">
        <v>21</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1043</v>
      </c>
    </row>
    <row r="131" s="2" customFormat="1" ht="21.75" customHeight="1">
      <c r="A131" s="38"/>
      <c r="B131" s="39"/>
      <c r="C131" s="236" t="s">
        <v>186</v>
      </c>
      <c r="D131" s="236" t="s">
        <v>161</v>
      </c>
      <c r="E131" s="237" t="s">
        <v>264</v>
      </c>
      <c r="F131" s="238" t="s">
        <v>265</v>
      </c>
      <c r="G131" s="239" t="s">
        <v>206</v>
      </c>
      <c r="H131" s="240">
        <v>72.828000000000003</v>
      </c>
      <c r="I131" s="241"/>
      <c r="J131" s="242">
        <f>ROUND(I131*H131,2)</f>
        <v>0</v>
      </c>
      <c r="K131" s="243"/>
      <c r="L131" s="44"/>
      <c r="M131" s="244" t="s">
        <v>1</v>
      </c>
      <c r="N131" s="245" t="s">
        <v>46</v>
      </c>
      <c r="O131" s="91"/>
      <c r="P131" s="246">
        <f>O131*H131</f>
        <v>0</v>
      </c>
      <c r="Q131" s="246">
        <v>0</v>
      </c>
      <c r="R131" s="246">
        <f>Q131*H131</f>
        <v>0</v>
      </c>
      <c r="S131" s="246">
        <v>0</v>
      </c>
      <c r="T131" s="247">
        <f>S131*H131</f>
        <v>0</v>
      </c>
      <c r="U131" s="38"/>
      <c r="V131" s="38"/>
      <c r="W131" s="38"/>
      <c r="X131" s="38"/>
      <c r="Y131" s="38"/>
      <c r="Z131" s="38"/>
      <c r="AA131" s="38"/>
      <c r="AB131" s="38"/>
      <c r="AC131" s="38"/>
      <c r="AD131" s="38"/>
      <c r="AE131" s="38"/>
      <c r="AR131" s="248" t="s">
        <v>165</v>
      </c>
      <c r="AT131" s="248" t="s">
        <v>161</v>
      </c>
      <c r="AU131" s="248" t="s">
        <v>21</v>
      </c>
      <c r="AY131" s="16" t="s">
        <v>159</v>
      </c>
      <c r="BE131" s="249">
        <f>IF(N131="základní",J131,0)</f>
        <v>0</v>
      </c>
      <c r="BF131" s="249">
        <f>IF(N131="snížená",J131,0)</f>
        <v>0</v>
      </c>
      <c r="BG131" s="249">
        <f>IF(N131="zákl. přenesená",J131,0)</f>
        <v>0</v>
      </c>
      <c r="BH131" s="249">
        <f>IF(N131="sníž. přenesená",J131,0)</f>
        <v>0</v>
      </c>
      <c r="BI131" s="249">
        <f>IF(N131="nulová",J131,0)</f>
        <v>0</v>
      </c>
      <c r="BJ131" s="16" t="s">
        <v>89</v>
      </c>
      <c r="BK131" s="249">
        <f>ROUND(I131*H131,2)</f>
        <v>0</v>
      </c>
      <c r="BL131" s="16" t="s">
        <v>165</v>
      </c>
      <c r="BM131" s="248" t="s">
        <v>1044</v>
      </c>
    </row>
    <row r="132" s="2" customFormat="1" ht="21.75" customHeight="1">
      <c r="A132" s="38"/>
      <c r="B132" s="39"/>
      <c r="C132" s="236" t="s">
        <v>191</v>
      </c>
      <c r="D132" s="236" t="s">
        <v>161</v>
      </c>
      <c r="E132" s="237" t="s">
        <v>268</v>
      </c>
      <c r="F132" s="238" t="s">
        <v>269</v>
      </c>
      <c r="G132" s="239" t="s">
        <v>206</v>
      </c>
      <c r="H132" s="240">
        <v>72.828000000000003</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21</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1045</v>
      </c>
    </row>
    <row r="133" s="2" customFormat="1" ht="21.75" customHeight="1">
      <c r="A133" s="38"/>
      <c r="B133" s="39"/>
      <c r="C133" s="236" t="s">
        <v>198</v>
      </c>
      <c r="D133" s="236" t="s">
        <v>161</v>
      </c>
      <c r="E133" s="237" t="s">
        <v>273</v>
      </c>
      <c r="F133" s="238" t="s">
        <v>274</v>
      </c>
      <c r="G133" s="239" t="s">
        <v>206</v>
      </c>
      <c r="H133" s="240">
        <v>1456.4000000000001</v>
      </c>
      <c r="I133" s="241"/>
      <c r="J133" s="242">
        <f>ROUND(I133*H133,2)</f>
        <v>0</v>
      </c>
      <c r="K133" s="243"/>
      <c r="L133" s="44"/>
      <c r="M133" s="244" t="s">
        <v>1</v>
      </c>
      <c r="N133" s="245" t="s">
        <v>46</v>
      </c>
      <c r="O133" s="91"/>
      <c r="P133" s="246">
        <f>O133*H133</f>
        <v>0</v>
      </c>
      <c r="Q133" s="246">
        <v>0</v>
      </c>
      <c r="R133" s="246">
        <f>Q133*H133</f>
        <v>0</v>
      </c>
      <c r="S133" s="246">
        <v>0</v>
      </c>
      <c r="T133" s="247">
        <f>S133*H133</f>
        <v>0</v>
      </c>
      <c r="U133" s="38"/>
      <c r="V133" s="38"/>
      <c r="W133" s="38"/>
      <c r="X133" s="38"/>
      <c r="Y133" s="38"/>
      <c r="Z133" s="38"/>
      <c r="AA133" s="38"/>
      <c r="AB133" s="38"/>
      <c r="AC133" s="38"/>
      <c r="AD133" s="38"/>
      <c r="AE133" s="38"/>
      <c r="AR133" s="248" t="s">
        <v>165</v>
      </c>
      <c r="AT133" s="248" t="s">
        <v>161</v>
      </c>
      <c r="AU133" s="248" t="s">
        <v>21</v>
      </c>
      <c r="AY133" s="16" t="s">
        <v>159</v>
      </c>
      <c r="BE133" s="249">
        <f>IF(N133="základní",J133,0)</f>
        <v>0</v>
      </c>
      <c r="BF133" s="249">
        <f>IF(N133="snížená",J133,0)</f>
        <v>0</v>
      </c>
      <c r="BG133" s="249">
        <f>IF(N133="zákl. přenesená",J133,0)</f>
        <v>0</v>
      </c>
      <c r="BH133" s="249">
        <f>IF(N133="sníž. přenesená",J133,0)</f>
        <v>0</v>
      </c>
      <c r="BI133" s="249">
        <f>IF(N133="nulová",J133,0)</f>
        <v>0</v>
      </c>
      <c r="BJ133" s="16" t="s">
        <v>89</v>
      </c>
      <c r="BK133" s="249">
        <f>ROUND(I133*H133,2)</f>
        <v>0</v>
      </c>
      <c r="BL133" s="16" t="s">
        <v>165</v>
      </c>
      <c r="BM133" s="248" t="s">
        <v>1046</v>
      </c>
    </row>
    <row r="134" s="13" customFormat="1">
      <c r="A134" s="13"/>
      <c r="B134" s="254"/>
      <c r="C134" s="255"/>
      <c r="D134" s="250" t="s">
        <v>174</v>
      </c>
      <c r="E134" s="256" t="s">
        <v>1</v>
      </c>
      <c r="F134" s="257" t="s">
        <v>1047</v>
      </c>
      <c r="G134" s="255"/>
      <c r="H134" s="258">
        <v>1456.4000000000001</v>
      </c>
      <c r="I134" s="259"/>
      <c r="J134" s="255"/>
      <c r="K134" s="255"/>
      <c r="L134" s="260"/>
      <c r="M134" s="261"/>
      <c r="N134" s="262"/>
      <c r="O134" s="262"/>
      <c r="P134" s="262"/>
      <c r="Q134" s="262"/>
      <c r="R134" s="262"/>
      <c r="S134" s="262"/>
      <c r="T134" s="263"/>
      <c r="U134" s="13"/>
      <c r="V134" s="13"/>
      <c r="W134" s="13"/>
      <c r="X134" s="13"/>
      <c r="Y134" s="13"/>
      <c r="Z134" s="13"/>
      <c r="AA134" s="13"/>
      <c r="AB134" s="13"/>
      <c r="AC134" s="13"/>
      <c r="AD134" s="13"/>
      <c r="AE134" s="13"/>
      <c r="AT134" s="264" t="s">
        <v>174</v>
      </c>
      <c r="AU134" s="264" t="s">
        <v>21</v>
      </c>
      <c r="AV134" s="13" t="s">
        <v>21</v>
      </c>
      <c r="AW134" s="13" t="s">
        <v>38</v>
      </c>
      <c r="AX134" s="13" t="s">
        <v>81</v>
      </c>
      <c r="AY134" s="264" t="s">
        <v>159</v>
      </c>
    </row>
    <row r="135" s="14" customFormat="1">
      <c r="A135" s="14"/>
      <c r="B135" s="265"/>
      <c r="C135" s="266"/>
      <c r="D135" s="250" t="s">
        <v>174</v>
      </c>
      <c r="E135" s="267" t="s">
        <v>1</v>
      </c>
      <c r="F135" s="268" t="s">
        <v>197</v>
      </c>
      <c r="G135" s="266"/>
      <c r="H135" s="269">
        <v>1456.4000000000001</v>
      </c>
      <c r="I135" s="270"/>
      <c r="J135" s="266"/>
      <c r="K135" s="266"/>
      <c r="L135" s="271"/>
      <c r="M135" s="272"/>
      <c r="N135" s="273"/>
      <c r="O135" s="273"/>
      <c r="P135" s="273"/>
      <c r="Q135" s="273"/>
      <c r="R135" s="273"/>
      <c r="S135" s="273"/>
      <c r="T135" s="274"/>
      <c r="U135" s="14"/>
      <c r="V135" s="14"/>
      <c r="W135" s="14"/>
      <c r="X135" s="14"/>
      <c r="Y135" s="14"/>
      <c r="Z135" s="14"/>
      <c r="AA135" s="14"/>
      <c r="AB135" s="14"/>
      <c r="AC135" s="14"/>
      <c r="AD135" s="14"/>
      <c r="AE135" s="14"/>
      <c r="AT135" s="275" t="s">
        <v>174</v>
      </c>
      <c r="AU135" s="275" t="s">
        <v>21</v>
      </c>
      <c r="AV135" s="14" t="s">
        <v>165</v>
      </c>
      <c r="AW135" s="14" t="s">
        <v>38</v>
      </c>
      <c r="AX135" s="14" t="s">
        <v>89</v>
      </c>
      <c r="AY135" s="275" t="s">
        <v>159</v>
      </c>
    </row>
    <row r="136" s="2" customFormat="1" ht="16.5" customHeight="1">
      <c r="A136" s="38"/>
      <c r="B136" s="39"/>
      <c r="C136" s="236" t="s">
        <v>203</v>
      </c>
      <c r="D136" s="236" t="s">
        <v>161</v>
      </c>
      <c r="E136" s="237" t="s">
        <v>640</v>
      </c>
      <c r="F136" s="238" t="s">
        <v>641</v>
      </c>
      <c r="G136" s="239" t="s">
        <v>206</v>
      </c>
      <c r="H136" s="240">
        <v>72.828000000000003</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21</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1048</v>
      </c>
    </row>
    <row r="137" s="2" customFormat="1" ht="21.75" customHeight="1">
      <c r="A137" s="38"/>
      <c r="B137" s="39"/>
      <c r="C137" s="236" t="s">
        <v>209</v>
      </c>
      <c r="D137" s="236" t="s">
        <v>161</v>
      </c>
      <c r="E137" s="237" t="s">
        <v>643</v>
      </c>
      <c r="F137" s="238" t="s">
        <v>644</v>
      </c>
      <c r="G137" s="239" t="s">
        <v>171</v>
      </c>
      <c r="H137" s="240">
        <v>145.65600000000001</v>
      </c>
      <c r="I137" s="241"/>
      <c r="J137" s="242">
        <f>ROUND(I137*H137,2)</f>
        <v>0</v>
      </c>
      <c r="K137" s="243"/>
      <c r="L137" s="44"/>
      <c r="M137" s="244" t="s">
        <v>1</v>
      </c>
      <c r="N137" s="245" t="s">
        <v>46</v>
      </c>
      <c r="O137" s="91"/>
      <c r="P137" s="246">
        <f>O137*H137</f>
        <v>0</v>
      </c>
      <c r="Q137" s="246">
        <v>0</v>
      </c>
      <c r="R137" s="246">
        <f>Q137*H137</f>
        <v>0</v>
      </c>
      <c r="S137" s="246">
        <v>0</v>
      </c>
      <c r="T137" s="247">
        <f>S137*H137</f>
        <v>0</v>
      </c>
      <c r="U137" s="38"/>
      <c r="V137" s="38"/>
      <c r="W137" s="38"/>
      <c r="X137" s="38"/>
      <c r="Y137" s="38"/>
      <c r="Z137" s="38"/>
      <c r="AA137" s="38"/>
      <c r="AB137" s="38"/>
      <c r="AC137" s="38"/>
      <c r="AD137" s="38"/>
      <c r="AE137" s="38"/>
      <c r="AR137" s="248" t="s">
        <v>165</v>
      </c>
      <c r="AT137" s="248" t="s">
        <v>161</v>
      </c>
      <c r="AU137" s="248" t="s">
        <v>21</v>
      </c>
      <c r="AY137" s="16" t="s">
        <v>159</v>
      </c>
      <c r="BE137" s="249">
        <f>IF(N137="základní",J137,0)</f>
        <v>0</v>
      </c>
      <c r="BF137" s="249">
        <f>IF(N137="snížená",J137,0)</f>
        <v>0</v>
      </c>
      <c r="BG137" s="249">
        <f>IF(N137="zákl. přenesená",J137,0)</f>
        <v>0</v>
      </c>
      <c r="BH137" s="249">
        <f>IF(N137="sníž. přenesená",J137,0)</f>
        <v>0</v>
      </c>
      <c r="BI137" s="249">
        <f>IF(N137="nulová",J137,0)</f>
        <v>0</v>
      </c>
      <c r="BJ137" s="16" t="s">
        <v>89</v>
      </c>
      <c r="BK137" s="249">
        <f>ROUND(I137*H137,2)</f>
        <v>0</v>
      </c>
      <c r="BL137" s="16" t="s">
        <v>165</v>
      </c>
      <c r="BM137" s="248" t="s">
        <v>1049</v>
      </c>
    </row>
    <row r="138" s="13" customFormat="1">
      <c r="A138" s="13"/>
      <c r="B138" s="254"/>
      <c r="C138" s="255"/>
      <c r="D138" s="250" t="s">
        <v>174</v>
      </c>
      <c r="E138" s="255"/>
      <c r="F138" s="257" t="s">
        <v>1050</v>
      </c>
      <c r="G138" s="255"/>
      <c r="H138" s="258">
        <v>145.65600000000001</v>
      </c>
      <c r="I138" s="259"/>
      <c r="J138" s="255"/>
      <c r="K138" s="255"/>
      <c r="L138" s="260"/>
      <c r="M138" s="261"/>
      <c r="N138" s="262"/>
      <c r="O138" s="262"/>
      <c r="P138" s="262"/>
      <c r="Q138" s="262"/>
      <c r="R138" s="262"/>
      <c r="S138" s="262"/>
      <c r="T138" s="263"/>
      <c r="U138" s="13"/>
      <c r="V138" s="13"/>
      <c r="W138" s="13"/>
      <c r="X138" s="13"/>
      <c r="Y138" s="13"/>
      <c r="Z138" s="13"/>
      <c r="AA138" s="13"/>
      <c r="AB138" s="13"/>
      <c r="AC138" s="13"/>
      <c r="AD138" s="13"/>
      <c r="AE138" s="13"/>
      <c r="AT138" s="264" t="s">
        <v>174</v>
      </c>
      <c r="AU138" s="264" t="s">
        <v>21</v>
      </c>
      <c r="AV138" s="13" t="s">
        <v>21</v>
      </c>
      <c r="AW138" s="13" t="s">
        <v>4</v>
      </c>
      <c r="AX138" s="13" t="s">
        <v>89</v>
      </c>
      <c r="AY138" s="264" t="s">
        <v>159</v>
      </c>
    </row>
    <row r="139" s="2" customFormat="1" ht="21.75" customHeight="1">
      <c r="A139" s="38"/>
      <c r="B139" s="39"/>
      <c r="C139" s="236" t="s">
        <v>175</v>
      </c>
      <c r="D139" s="236" t="s">
        <v>161</v>
      </c>
      <c r="E139" s="237" t="s">
        <v>278</v>
      </c>
      <c r="F139" s="238" t="s">
        <v>279</v>
      </c>
      <c r="G139" s="239" t="s">
        <v>206</v>
      </c>
      <c r="H139" s="240">
        <v>37.368000000000002</v>
      </c>
      <c r="I139" s="241"/>
      <c r="J139" s="242">
        <f>ROUND(I139*H139,2)</f>
        <v>0</v>
      </c>
      <c r="K139" s="243"/>
      <c r="L139" s="44"/>
      <c r="M139" s="244" t="s">
        <v>1</v>
      </c>
      <c r="N139" s="245" t="s">
        <v>46</v>
      </c>
      <c r="O139" s="91"/>
      <c r="P139" s="246">
        <f>O139*H139</f>
        <v>0</v>
      </c>
      <c r="Q139" s="246">
        <v>0</v>
      </c>
      <c r="R139" s="246">
        <f>Q139*H139</f>
        <v>0</v>
      </c>
      <c r="S139" s="246">
        <v>0</v>
      </c>
      <c r="T139" s="247">
        <f>S139*H139</f>
        <v>0</v>
      </c>
      <c r="U139" s="38"/>
      <c r="V139" s="38"/>
      <c r="W139" s="38"/>
      <c r="X139" s="38"/>
      <c r="Y139" s="38"/>
      <c r="Z139" s="38"/>
      <c r="AA139" s="38"/>
      <c r="AB139" s="38"/>
      <c r="AC139" s="38"/>
      <c r="AD139" s="38"/>
      <c r="AE139" s="38"/>
      <c r="AR139" s="248" t="s">
        <v>165</v>
      </c>
      <c r="AT139" s="248" t="s">
        <v>161</v>
      </c>
      <c r="AU139" s="248" t="s">
        <v>21</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1051</v>
      </c>
    </row>
    <row r="140" s="13" customFormat="1">
      <c r="A140" s="13"/>
      <c r="B140" s="254"/>
      <c r="C140" s="255"/>
      <c r="D140" s="250" t="s">
        <v>174</v>
      </c>
      <c r="E140" s="256" t="s">
        <v>1</v>
      </c>
      <c r="F140" s="257" t="s">
        <v>1052</v>
      </c>
      <c r="G140" s="255"/>
      <c r="H140" s="258">
        <v>37.368000000000002</v>
      </c>
      <c r="I140" s="259"/>
      <c r="J140" s="255"/>
      <c r="K140" s="255"/>
      <c r="L140" s="260"/>
      <c r="M140" s="261"/>
      <c r="N140" s="262"/>
      <c r="O140" s="262"/>
      <c r="P140" s="262"/>
      <c r="Q140" s="262"/>
      <c r="R140" s="262"/>
      <c r="S140" s="262"/>
      <c r="T140" s="263"/>
      <c r="U140" s="13"/>
      <c r="V140" s="13"/>
      <c r="W140" s="13"/>
      <c r="X140" s="13"/>
      <c r="Y140" s="13"/>
      <c r="Z140" s="13"/>
      <c r="AA140" s="13"/>
      <c r="AB140" s="13"/>
      <c r="AC140" s="13"/>
      <c r="AD140" s="13"/>
      <c r="AE140" s="13"/>
      <c r="AT140" s="264" t="s">
        <v>174</v>
      </c>
      <c r="AU140" s="264" t="s">
        <v>21</v>
      </c>
      <c r="AV140" s="13" t="s">
        <v>21</v>
      </c>
      <c r="AW140" s="13" t="s">
        <v>38</v>
      </c>
      <c r="AX140" s="13" t="s">
        <v>81</v>
      </c>
      <c r="AY140" s="264" t="s">
        <v>159</v>
      </c>
    </row>
    <row r="141" s="2" customFormat="1" ht="16.5" customHeight="1">
      <c r="A141" s="38"/>
      <c r="B141" s="39"/>
      <c r="C141" s="276" t="s">
        <v>222</v>
      </c>
      <c r="D141" s="276" t="s">
        <v>289</v>
      </c>
      <c r="E141" s="277" t="s">
        <v>290</v>
      </c>
      <c r="F141" s="278" t="s">
        <v>291</v>
      </c>
      <c r="G141" s="279" t="s">
        <v>171</v>
      </c>
      <c r="H141" s="280">
        <v>74.736000000000004</v>
      </c>
      <c r="I141" s="281"/>
      <c r="J141" s="282">
        <f>ROUND(I141*H141,2)</f>
        <v>0</v>
      </c>
      <c r="K141" s="283"/>
      <c r="L141" s="284"/>
      <c r="M141" s="285" t="s">
        <v>1</v>
      </c>
      <c r="N141" s="286" t="s">
        <v>46</v>
      </c>
      <c r="O141" s="91"/>
      <c r="P141" s="246">
        <f>O141*H141</f>
        <v>0</v>
      </c>
      <c r="Q141" s="246">
        <v>1</v>
      </c>
      <c r="R141" s="246">
        <f>Q141*H141</f>
        <v>74.736000000000004</v>
      </c>
      <c r="S141" s="246">
        <v>0</v>
      </c>
      <c r="T141" s="247">
        <f>S141*H141</f>
        <v>0</v>
      </c>
      <c r="U141" s="38"/>
      <c r="V141" s="38"/>
      <c r="W141" s="38"/>
      <c r="X141" s="38"/>
      <c r="Y141" s="38"/>
      <c r="Z141" s="38"/>
      <c r="AA141" s="38"/>
      <c r="AB141" s="38"/>
      <c r="AC141" s="38"/>
      <c r="AD141" s="38"/>
      <c r="AE141" s="38"/>
      <c r="AR141" s="248" t="s">
        <v>203</v>
      </c>
      <c r="AT141" s="248" t="s">
        <v>289</v>
      </c>
      <c r="AU141" s="248" t="s">
        <v>21</v>
      </c>
      <c r="AY141" s="16" t="s">
        <v>159</v>
      </c>
      <c r="BE141" s="249">
        <f>IF(N141="základní",J141,0)</f>
        <v>0</v>
      </c>
      <c r="BF141" s="249">
        <f>IF(N141="snížená",J141,0)</f>
        <v>0</v>
      </c>
      <c r="BG141" s="249">
        <f>IF(N141="zákl. přenesená",J141,0)</f>
        <v>0</v>
      </c>
      <c r="BH141" s="249">
        <f>IF(N141="sníž. přenesená",J141,0)</f>
        <v>0</v>
      </c>
      <c r="BI141" s="249">
        <f>IF(N141="nulová",J141,0)</f>
        <v>0</v>
      </c>
      <c r="BJ141" s="16" t="s">
        <v>89</v>
      </c>
      <c r="BK141" s="249">
        <f>ROUND(I141*H141,2)</f>
        <v>0</v>
      </c>
      <c r="BL141" s="16" t="s">
        <v>165</v>
      </c>
      <c r="BM141" s="248" t="s">
        <v>1053</v>
      </c>
    </row>
    <row r="142" s="13" customFormat="1">
      <c r="A142" s="13"/>
      <c r="B142" s="254"/>
      <c r="C142" s="255"/>
      <c r="D142" s="250" t="s">
        <v>174</v>
      </c>
      <c r="E142" s="255"/>
      <c r="F142" s="257" t="s">
        <v>1054</v>
      </c>
      <c r="G142" s="255"/>
      <c r="H142" s="258">
        <v>74.736000000000004</v>
      </c>
      <c r="I142" s="259"/>
      <c r="J142" s="255"/>
      <c r="K142" s="255"/>
      <c r="L142" s="260"/>
      <c r="M142" s="261"/>
      <c r="N142" s="262"/>
      <c r="O142" s="262"/>
      <c r="P142" s="262"/>
      <c r="Q142" s="262"/>
      <c r="R142" s="262"/>
      <c r="S142" s="262"/>
      <c r="T142" s="263"/>
      <c r="U142" s="13"/>
      <c r="V142" s="13"/>
      <c r="W142" s="13"/>
      <c r="X142" s="13"/>
      <c r="Y142" s="13"/>
      <c r="Z142" s="13"/>
      <c r="AA142" s="13"/>
      <c r="AB142" s="13"/>
      <c r="AC142" s="13"/>
      <c r="AD142" s="13"/>
      <c r="AE142" s="13"/>
      <c r="AT142" s="264" t="s">
        <v>174</v>
      </c>
      <c r="AU142" s="264" t="s">
        <v>21</v>
      </c>
      <c r="AV142" s="13" t="s">
        <v>21</v>
      </c>
      <c r="AW142" s="13" t="s">
        <v>4</v>
      </c>
      <c r="AX142" s="13" t="s">
        <v>89</v>
      </c>
      <c r="AY142" s="264" t="s">
        <v>159</v>
      </c>
    </row>
    <row r="143" s="2" customFormat="1" ht="21.75" customHeight="1">
      <c r="A143" s="38"/>
      <c r="B143" s="39"/>
      <c r="C143" s="236" t="s">
        <v>227</v>
      </c>
      <c r="D143" s="236" t="s">
        <v>161</v>
      </c>
      <c r="E143" s="237" t="s">
        <v>1055</v>
      </c>
      <c r="F143" s="238" t="s">
        <v>1056</v>
      </c>
      <c r="G143" s="239" t="s">
        <v>206</v>
      </c>
      <c r="H143" s="240">
        <v>11.278000000000001</v>
      </c>
      <c r="I143" s="241"/>
      <c r="J143" s="242">
        <f>ROUND(I143*H143,2)</f>
        <v>0</v>
      </c>
      <c r="K143" s="243"/>
      <c r="L143" s="44"/>
      <c r="M143" s="244" t="s">
        <v>1</v>
      </c>
      <c r="N143" s="245" t="s">
        <v>46</v>
      </c>
      <c r="O143" s="91"/>
      <c r="P143" s="246">
        <f>O143*H143</f>
        <v>0</v>
      </c>
      <c r="Q143" s="246">
        <v>0</v>
      </c>
      <c r="R143" s="246">
        <f>Q143*H143</f>
        <v>0</v>
      </c>
      <c r="S143" s="246">
        <v>0</v>
      </c>
      <c r="T143" s="247">
        <f>S143*H143</f>
        <v>0</v>
      </c>
      <c r="U143" s="38"/>
      <c r="V143" s="38"/>
      <c r="W143" s="38"/>
      <c r="X143" s="38"/>
      <c r="Y143" s="38"/>
      <c r="Z143" s="38"/>
      <c r="AA143" s="38"/>
      <c r="AB143" s="38"/>
      <c r="AC143" s="38"/>
      <c r="AD143" s="38"/>
      <c r="AE143" s="38"/>
      <c r="AR143" s="248" t="s">
        <v>165</v>
      </c>
      <c r="AT143" s="248" t="s">
        <v>161</v>
      </c>
      <c r="AU143" s="248" t="s">
        <v>21</v>
      </c>
      <c r="AY143" s="16" t="s">
        <v>159</v>
      </c>
      <c r="BE143" s="249">
        <f>IF(N143="základní",J143,0)</f>
        <v>0</v>
      </c>
      <c r="BF143" s="249">
        <f>IF(N143="snížená",J143,0)</f>
        <v>0</v>
      </c>
      <c r="BG143" s="249">
        <f>IF(N143="zákl. přenesená",J143,0)</f>
        <v>0</v>
      </c>
      <c r="BH143" s="249">
        <f>IF(N143="sníž. přenesená",J143,0)</f>
        <v>0</v>
      </c>
      <c r="BI143" s="249">
        <f>IF(N143="nulová",J143,0)</f>
        <v>0</v>
      </c>
      <c r="BJ143" s="16" t="s">
        <v>89</v>
      </c>
      <c r="BK143" s="249">
        <f>ROUND(I143*H143,2)</f>
        <v>0</v>
      </c>
      <c r="BL143" s="16" t="s">
        <v>165</v>
      </c>
      <c r="BM143" s="248" t="s">
        <v>1057</v>
      </c>
    </row>
    <row r="144" s="13" customFormat="1">
      <c r="A144" s="13"/>
      <c r="B144" s="254"/>
      <c r="C144" s="255"/>
      <c r="D144" s="250" t="s">
        <v>174</v>
      </c>
      <c r="E144" s="256" t="s">
        <v>1</v>
      </c>
      <c r="F144" s="257" t="s">
        <v>1040</v>
      </c>
      <c r="G144" s="255"/>
      <c r="H144" s="258">
        <v>14.699999999999999</v>
      </c>
      <c r="I144" s="259"/>
      <c r="J144" s="255"/>
      <c r="K144" s="255"/>
      <c r="L144" s="260"/>
      <c r="M144" s="261"/>
      <c r="N144" s="262"/>
      <c r="O144" s="262"/>
      <c r="P144" s="262"/>
      <c r="Q144" s="262"/>
      <c r="R144" s="262"/>
      <c r="S144" s="262"/>
      <c r="T144" s="263"/>
      <c r="U144" s="13"/>
      <c r="V144" s="13"/>
      <c r="W144" s="13"/>
      <c r="X144" s="13"/>
      <c r="Y144" s="13"/>
      <c r="Z144" s="13"/>
      <c r="AA144" s="13"/>
      <c r="AB144" s="13"/>
      <c r="AC144" s="13"/>
      <c r="AD144" s="13"/>
      <c r="AE144" s="13"/>
      <c r="AT144" s="264" t="s">
        <v>174</v>
      </c>
      <c r="AU144" s="264" t="s">
        <v>21</v>
      </c>
      <c r="AV144" s="13" t="s">
        <v>21</v>
      </c>
      <c r="AW144" s="13" t="s">
        <v>38</v>
      </c>
      <c r="AX144" s="13" t="s">
        <v>81</v>
      </c>
      <c r="AY144" s="264" t="s">
        <v>159</v>
      </c>
    </row>
    <row r="145" s="13" customFormat="1">
      <c r="A145" s="13"/>
      <c r="B145" s="254"/>
      <c r="C145" s="255"/>
      <c r="D145" s="250" t="s">
        <v>174</v>
      </c>
      <c r="E145" s="256" t="s">
        <v>1</v>
      </c>
      <c r="F145" s="257" t="s">
        <v>1058</v>
      </c>
      <c r="G145" s="255"/>
      <c r="H145" s="258">
        <v>-0.69999999999999996</v>
      </c>
      <c r="I145" s="259"/>
      <c r="J145" s="255"/>
      <c r="K145" s="255"/>
      <c r="L145" s="260"/>
      <c r="M145" s="261"/>
      <c r="N145" s="262"/>
      <c r="O145" s="262"/>
      <c r="P145" s="262"/>
      <c r="Q145" s="262"/>
      <c r="R145" s="262"/>
      <c r="S145" s="262"/>
      <c r="T145" s="263"/>
      <c r="U145" s="13"/>
      <c r="V145" s="13"/>
      <c r="W145" s="13"/>
      <c r="X145" s="13"/>
      <c r="Y145" s="13"/>
      <c r="Z145" s="13"/>
      <c r="AA145" s="13"/>
      <c r="AB145" s="13"/>
      <c r="AC145" s="13"/>
      <c r="AD145" s="13"/>
      <c r="AE145" s="13"/>
      <c r="AT145" s="264" t="s">
        <v>174</v>
      </c>
      <c r="AU145" s="264" t="s">
        <v>21</v>
      </c>
      <c r="AV145" s="13" t="s">
        <v>21</v>
      </c>
      <c r="AW145" s="13" t="s">
        <v>38</v>
      </c>
      <c r="AX145" s="13" t="s">
        <v>81</v>
      </c>
      <c r="AY145" s="264" t="s">
        <v>159</v>
      </c>
    </row>
    <row r="146" s="13" customFormat="1">
      <c r="A146" s="13"/>
      <c r="B146" s="254"/>
      <c r="C146" s="255"/>
      <c r="D146" s="250" t="s">
        <v>174</v>
      </c>
      <c r="E146" s="256" t="s">
        <v>1</v>
      </c>
      <c r="F146" s="257" t="s">
        <v>1059</v>
      </c>
      <c r="G146" s="255"/>
      <c r="H146" s="258">
        <v>-2.722</v>
      </c>
      <c r="I146" s="259"/>
      <c r="J146" s="255"/>
      <c r="K146" s="255"/>
      <c r="L146" s="260"/>
      <c r="M146" s="261"/>
      <c r="N146" s="262"/>
      <c r="O146" s="262"/>
      <c r="P146" s="262"/>
      <c r="Q146" s="262"/>
      <c r="R146" s="262"/>
      <c r="S146" s="262"/>
      <c r="T146" s="263"/>
      <c r="U146" s="13"/>
      <c r="V146" s="13"/>
      <c r="W146" s="13"/>
      <c r="X146" s="13"/>
      <c r="Y146" s="13"/>
      <c r="Z146" s="13"/>
      <c r="AA146" s="13"/>
      <c r="AB146" s="13"/>
      <c r="AC146" s="13"/>
      <c r="AD146" s="13"/>
      <c r="AE146" s="13"/>
      <c r="AT146" s="264" t="s">
        <v>174</v>
      </c>
      <c r="AU146" s="264" t="s">
        <v>21</v>
      </c>
      <c r="AV146" s="13" t="s">
        <v>21</v>
      </c>
      <c r="AW146" s="13" t="s">
        <v>38</v>
      </c>
      <c r="AX146" s="13" t="s">
        <v>81</v>
      </c>
      <c r="AY146" s="264" t="s">
        <v>159</v>
      </c>
    </row>
    <row r="147" s="2" customFormat="1" ht="16.5" customHeight="1">
      <c r="A147" s="38"/>
      <c r="B147" s="39"/>
      <c r="C147" s="276" t="s">
        <v>233</v>
      </c>
      <c r="D147" s="276" t="s">
        <v>289</v>
      </c>
      <c r="E147" s="277" t="s">
        <v>290</v>
      </c>
      <c r="F147" s="278" t="s">
        <v>291</v>
      </c>
      <c r="G147" s="279" t="s">
        <v>171</v>
      </c>
      <c r="H147" s="280">
        <v>4.5119999999999996</v>
      </c>
      <c r="I147" s="281"/>
      <c r="J147" s="282">
        <f>ROUND(I147*H147,2)</f>
        <v>0</v>
      </c>
      <c r="K147" s="283"/>
      <c r="L147" s="284"/>
      <c r="M147" s="285" t="s">
        <v>1</v>
      </c>
      <c r="N147" s="286" t="s">
        <v>46</v>
      </c>
      <c r="O147" s="91"/>
      <c r="P147" s="246">
        <f>O147*H147</f>
        <v>0</v>
      </c>
      <c r="Q147" s="246">
        <v>1</v>
      </c>
      <c r="R147" s="246">
        <f>Q147*H147</f>
        <v>4.5119999999999996</v>
      </c>
      <c r="S147" s="246">
        <v>0</v>
      </c>
      <c r="T147" s="247">
        <f>S147*H147</f>
        <v>0</v>
      </c>
      <c r="U147" s="38"/>
      <c r="V147" s="38"/>
      <c r="W147" s="38"/>
      <c r="X147" s="38"/>
      <c r="Y147" s="38"/>
      <c r="Z147" s="38"/>
      <c r="AA147" s="38"/>
      <c r="AB147" s="38"/>
      <c r="AC147" s="38"/>
      <c r="AD147" s="38"/>
      <c r="AE147" s="38"/>
      <c r="AR147" s="248" t="s">
        <v>203</v>
      </c>
      <c r="AT147" s="248" t="s">
        <v>289</v>
      </c>
      <c r="AU147" s="248" t="s">
        <v>21</v>
      </c>
      <c r="AY147" s="16" t="s">
        <v>159</v>
      </c>
      <c r="BE147" s="249">
        <f>IF(N147="základní",J147,0)</f>
        <v>0</v>
      </c>
      <c r="BF147" s="249">
        <f>IF(N147="snížená",J147,0)</f>
        <v>0</v>
      </c>
      <c r="BG147" s="249">
        <f>IF(N147="zákl. přenesená",J147,0)</f>
        <v>0</v>
      </c>
      <c r="BH147" s="249">
        <f>IF(N147="sníž. přenesená",J147,0)</f>
        <v>0</v>
      </c>
      <c r="BI147" s="249">
        <f>IF(N147="nulová",J147,0)</f>
        <v>0</v>
      </c>
      <c r="BJ147" s="16" t="s">
        <v>89</v>
      </c>
      <c r="BK147" s="249">
        <f>ROUND(I147*H147,2)</f>
        <v>0</v>
      </c>
      <c r="BL147" s="16" t="s">
        <v>165</v>
      </c>
      <c r="BM147" s="248" t="s">
        <v>1060</v>
      </c>
    </row>
    <row r="148" s="13" customFormat="1">
      <c r="A148" s="13"/>
      <c r="B148" s="254"/>
      <c r="C148" s="255"/>
      <c r="D148" s="250" t="s">
        <v>174</v>
      </c>
      <c r="E148" s="255"/>
      <c r="F148" s="257" t="s">
        <v>1061</v>
      </c>
      <c r="G148" s="255"/>
      <c r="H148" s="258">
        <v>4.5119999999999996</v>
      </c>
      <c r="I148" s="259"/>
      <c r="J148" s="255"/>
      <c r="K148" s="255"/>
      <c r="L148" s="260"/>
      <c r="M148" s="261"/>
      <c r="N148" s="262"/>
      <c r="O148" s="262"/>
      <c r="P148" s="262"/>
      <c r="Q148" s="262"/>
      <c r="R148" s="262"/>
      <c r="S148" s="262"/>
      <c r="T148" s="263"/>
      <c r="U148" s="13"/>
      <c r="V148" s="13"/>
      <c r="W148" s="13"/>
      <c r="X148" s="13"/>
      <c r="Y148" s="13"/>
      <c r="Z148" s="13"/>
      <c r="AA148" s="13"/>
      <c r="AB148" s="13"/>
      <c r="AC148" s="13"/>
      <c r="AD148" s="13"/>
      <c r="AE148" s="13"/>
      <c r="AT148" s="264" t="s">
        <v>174</v>
      </c>
      <c r="AU148" s="264" t="s">
        <v>21</v>
      </c>
      <c r="AV148" s="13" t="s">
        <v>21</v>
      </c>
      <c r="AW148" s="13" t="s">
        <v>4</v>
      </c>
      <c r="AX148" s="13" t="s">
        <v>89</v>
      </c>
      <c r="AY148" s="264" t="s">
        <v>159</v>
      </c>
    </row>
    <row r="149" s="2" customFormat="1" ht="21.75" customHeight="1">
      <c r="A149" s="38"/>
      <c r="B149" s="39"/>
      <c r="C149" s="236" t="s">
        <v>240</v>
      </c>
      <c r="D149" s="236" t="s">
        <v>161</v>
      </c>
      <c r="E149" s="237" t="s">
        <v>651</v>
      </c>
      <c r="F149" s="238" t="s">
        <v>652</v>
      </c>
      <c r="G149" s="239" t="s">
        <v>206</v>
      </c>
      <c r="H149" s="240">
        <v>16.262</v>
      </c>
      <c r="I149" s="241"/>
      <c r="J149" s="242">
        <f>ROUND(I149*H149,2)</f>
        <v>0</v>
      </c>
      <c r="K149" s="243"/>
      <c r="L149" s="44"/>
      <c r="M149" s="244" t="s">
        <v>1</v>
      </c>
      <c r="N149" s="245" t="s">
        <v>46</v>
      </c>
      <c r="O149" s="91"/>
      <c r="P149" s="246">
        <f>O149*H149</f>
        <v>0</v>
      </c>
      <c r="Q149" s="246">
        <v>0</v>
      </c>
      <c r="R149" s="246">
        <f>Q149*H149</f>
        <v>0</v>
      </c>
      <c r="S149" s="246">
        <v>0</v>
      </c>
      <c r="T149" s="247">
        <f>S149*H149</f>
        <v>0</v>
      </c>
      <c r="U149" s="38"/>
      <c r="V149" s="38"/>
      <c r="W149" s="38"/>
      <c r="X149" s="38"/>
      <c r="Y149" s="38"/>
      <c r="Z149" s="38"/>
      <c r="AA149" s="38"/>
      <c r="AB149" s="38"/>
      <c r="AC149" s="38"/>
      <c r="AD149" s="38"/>
      <c r="AE149" s="38"/>
      <c r="AR149" s="248" t="s">
        <v>165</v>
      </c>
      <c r="AT149" s="248" t="s">
        <v>161</v>
      </c>
      <c r="AU149" s="248" t="s">
        <v>21</v>
      </c>
      <c r="AY149" s="16" t="s">
        <v>159</v>
      </c>
      <c r="BE149" s="249">
        <f>IF(N149="základní",J149,0)</f>
        <v>0</v>
      </c>
      <c r="BF149" s="249">
        <f>IF(N149="snížená",J149,0)</f>
        <v>0</v>
      </c>
      <c r="BG149" s="249">
        <f>IF(N149="zákl. přenesená",J149,0)</f>
        <v>0</v>
      </c>
      <c r="BH149" s="249">
        <f>IF(N149="sníž. přenesená",J149,0)</f>
        <v>0</v>
      </c>
      <c r="BI149" s="249">
        <f>IF(N149="nulová",J149,0)</f>
        <v>0</v>
      </c>
      <c r="BJ149" s="16" t="s">
        <v>89</v>
      </c>
      <c r="BK149" s="249">
        <f>ROUND(I149*H149,2)</f>
        <v>0</v>
      </c>
      <c r="BL149" s="16" t="s">
        <v>165</v>
      </c>
      <c r="BM149" s="248" t="s">
        <v>1062</v>
      </c>
    </row>
    <row r="150" s="13" customFormat="1">
      <c r="A150" s="13"/>
      <c r="B150" s="254"/>
      <c r="C150" s="255"/>
      <c r="D150" s="250" t="s">
        <v>174</v>
      </c>
      <c r="E150" s="256" t="s">
        <v>1</v>
      </c>
      <c r="F150" s="257" t="s">
        <v>1063</v>
      </c>
      <c r="G150" s="255"/>
      <c r="H150" s="258">
        <v>17.992000000000001</v>
      </c>
      <c r="I150" s="259"/>
      <c r="J150" s="255"/>
      <c r="K150" s="255"/>
      <c r="L150" s="260"/>
      <c r="M150" s="261"/>
      <c r="N150" s="262"/>
      <c r="O150" s="262"/>
      <c r="P150" s="262"/>
      <c r="Q150" s="262"/>
      <c r="R150" s="262"/>
      <c r="S150" s="262"/>
      <c r="T150" s="263"/>
      <c r="U150" s="13"/>
      <c r="V150" s="13"/>
      <c r="W150" s="13"/>
      <c r="X150" s="13"/>
      <c r="Y150" s="13"/>
      <c r="Z150" s="13"/>
      <c r="AA150" s="13"/>
      <c r="AB150" s="13"/>
      <c r="AC150" s="13"/>
      <c r="AD150" s="13"/>
      <c r="AE150" s="13"/>
      <c r="AT150" s="264" t="s">
        <v>174</v>
      </c>
      <c r="AU150" s="264" t="s">
        <v>21</v>
      </c>
      <c r="AV150" s="13" t="s">
        <v>21</v>
      </c>
      <c r="AW150" s="13" t="s">
        <v>38</v>
      </c>
      <c r="AX150" s="13" t="s">
        <v>81</v>
      </c>
      <c r="AY150" s="264" t="s">
        <v>159</v>
      </c>
    </row>
    <row r="151" s="13" customFormat="1">
      <c r="A151" s="13"/>
      <c r="B151" s="254"/>
      <c r="C151" s="255"/>
      <c r="D151" s="250" t="s">
        <v>174</v>
      </c>
      <c r="E151" s="256" t="s">
        <v>1</v>
      </c>
      <c r="F151" s="257" t="s">
        <v>1064</v>
      </c>
      <c r="G151" s="255"/>
      <c r="H151" s="258">
        <v>-1.73</v>
      </c>
      <c r="I151" s="259"/>
      <c r="J151" s="255"/>
      <c r="K151" s="255"/>
      <c r="L151" s="260"/>
      <c r="M151" s="261"/>
      <c r="N151" s="262"/>
      <c r="O151" s="262"/>
      <c r="P151" s="262"/>
      <c r="Q151" s="262"/>
      <c r="R151" s="262"/>
      <c r="S151" s="262"/>
      <c r="T151" s="263"/>
      <c r="U151" s="13"/>
      <c r="V151" s="13"/>
      <c r="W151" s="13"/>
      <c r="X151" s="13"/>
      <c r="Y151" s="13"/>
      <c r="Z151" s="13"/>
      <c r="AA151" s="13"/>
      <c r="AB151" s="13"/>
      <c r="AC151" s="13"/>
      <c r="AD151" s="13"/>
      <c r="AE151" s="13"/>
      <c r="AT151" s="264" t="s">
        <v>174</v>
      </c>
      <c r="AU151" s="264" t="s">
        <v>21</v>
      </c>
      <c r="AV151" s="13" t="s">
        <v>21</v>
      </c>
      <c r="AW151" s="13" t="s">
        <v>38</v>
      </c>
      <c r="AX151" s="13" t="s">
        <v>81</v>
      </c>
      <c r="AY151" s="264" t="s">
        <v>159</v>
      </c>
    </row>
    <row r="152" s="2" customFormat="1" ht="16.5" customHeight="1">
      <c r="A152" s="38"/>
      <c r="B152" s="39"/>
      <c r="C152" s="276" t="s">
        <v>8</v>
      </c>
      <c r="D152" s="276" t="s">
        <v>289</v>
      </c>
      <c r="E152" s="277" t="s">
        <v>290</v>
      </c>
      <c r="F152" s="278" t="s">
        <v>291</v>
      </c>
      <c r="G152" s="279" t="s">
        <v>171</v>
      </c>
      <c r="H152" s="280">
        <v>32.524000000000001</v>
      </c>
      <c r="I152" s="281"/>
      <c r="J152" s="282">
        <f>ROUND(I152*H152,2)</f>
        <v>0</v>
      </c>
      <c r="K152" s="283"/>
      <c r="L152" s="284"/>
      <c r="M152" s="285" t="s">
        <v>1</v>
      </c>
      <c r="N152" s="286" t="s">
        <v>46</v>
      </c>
      <c r="O152" s="91"/>
      <c r="P152" s="246">
        <f>O152*H152</f>
        <v>0</v>
      </c>
      <c r="Q152" s="246">
        <v>1</v>
      </c>
      <c r="R152" s="246">
        <f>Q152*H152</f>
        <v>32.524000000000001</v>
      </c>
      <c r="S152" s="246">
        <v>0</v>
      </c>
      <c r="T152" s="247">
        <f>S152*H152</f>
        <v>0</v>
      </c>
      <c r="U152" s="38"/>
      <c r="V152" s="38"/>
      <c r="W152" s="38"/>
      <c r="X152" s="38"/>
      <c r="Y152" s="38"/>
      <c r="Z152" s="38"/>
      <c r="AA152" s="38"/>
      <c r="AB152" s="38"/>
      <c r="AC152" s="38"/>
      <c r="AD152" s="38"/>
      <c r="AE152" s="38"/>
      <c r="AR152" s="248" t="s">
        <v>203</v>
      </c>
      <c r="AT152" s="248" t="s">
        <v>289</v>
      </c>
      <c r="AU152" s="248" t="s">
        <v>21</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1065</v>
      </c>
    </row>
    <row r="153" s="13" customFormat="1">
      <c r="A153" s="13"/>
      <c r="B153" s="254"/>
      <c r="C153" s="255"/>
      <c r="D153" s="250" t="s">
        <v>174</v>
      </c>
      <c r="E153" s="255"/>
      <c r="F153" s="257" t="s">
        <v>1066</v>
      </c>
      <c r="G153" s="255"/>
      <c r="H153" s="258">
        <v>32.524000000000001</v>
      </c>
      <c r="I153" s="259"/>
      <c r="J153" s="255"/>
      <c r="K153" s="255"/>
      <c r="L153" s="260"/>
      <c r="M153" s="261"/>
      <c r="N153" s="262"/>
      <c r="O153" s="262"/>
      <c r="P153" s="262"/>
      <c r="Q153" s="262"/>
      <c r="R153" s="262"/>
      <c r="S153" s="262"/>
      <c r="T153" s="263"/>
      <c r="U153" s="13"/>
      <c r="V153" s="13"/>
      <c r="W153" s="13"/>
      <c r="X153" s="13"/>
      <c r="Y153" s="13"/>
      <c r="Z153" s="13"/>
      <c r="AA153" s="13"/>
      <c r="AB153" s="13"/>
      <c r="AC153" s="13"/>
      <c r="AD153" s="13"/>
      <c r="AE153" s="13"/>
      <c r="AT153" s="264" t="s">
        <v>174</v>
      </c>
      <c r="AU153" s="264" t="s">
        <v>21</v>
      </c>
      <c r="AV153" s="13" t="s">
        <v>21</v>
      </c>
      <c r="AW153" s="13" t="s">
        <v>4</v>
      </c>
      <c r="AX153" s="13" t="s">
        <v>89</v>
      </c>
      <c r="AY153" s="264" t="s">
        <v>159</v>
      </c>
    </row>
    <row r="154" s="12" customFormat="1" ht="22.8" customHeight="1">
      <c r="A154" s="12"/>
      <c r="B154" s="220"/>
      <c r="C154" s="221"/>
      <c r="D154" s="222" t="s">
        <v>80</v>
      </c>
      <c r="E154" s="234" t="s">
        <v>165</v>
      </c>
      <c r="F154" s="234" t="s">
        <v>365</v>
      </c>
      <c r="G154" s="221"/>
      <c r="H154" s="221"/>
      <c r="I154" s="224"/>
      <c r="J154" s="235">
        <f>BK154</f>
        <v>0</v>
      </c>
      <c r="K154" s="221"/>
      <c r="L154" s="226"/>
      <c r="M154" s="227"/>
      <c r="N154" s="228"/>
      <c r="O154" s="228"/>
      <c r="P154" s="229">
        <f>SUM(P155:P159)</f>
        <v>0</v>
      </c>
      <c r="Q154" s="228"/>
      <c r="R154" s="229">
        <f>SUM(R155:R159)</f>
        <v>18.55664136</v>
      </c>
      <c r="S154" s="228"/>
      <c r="T154" s="230">
        <f>SUM(T155:T159)</f>
        <v>0</v>
      </c>
      <c r="U154" s="12"/>
      <c r="V154" s="12"/>
      <c r="W154" s="12"/>
      <c r="X154" s="12"/>
      <c r="Y154" s="12"/>
      <c r="Z154" s="12"/>
      <c r="AA154" s="12"/>
      <c r="AB154" s="12"/>
      <c r="AC154" s="12"/>
      <c r="AD154" s="12"/>
      <c r="AE154" s="12"/>
      <c r="AR154" s="231" t="s">
        <v>89</v>
      </c>
      <c r="AT154" s="232" t="s">
        <v>80</v>
      </c>
      <c r="AU154" s="232" t="s">
        <v>89</v>
      </c>
      <c r="AY154" s="231" t="s">
        <v>159</v>
      </c>
      <c r="BK154" s="233">
        <f>SUM(BK155:BK159)</f>
        <v>0</v>
      </c>
    </row>
    <row r="155" s="2" customFormat="1" ht="21.75" customHeight="1">
      <c r="A155" s="38"/>
      <c r="B155" s="39"/>
      <c r="C155" s="236" t="s">
        <v>250</v>
      </c>
      <c r="D155" s="236" t="s">
        <v>161</v>
      </c>
      <c r="E155" s="237" t="s">
        <v>661</v>
      </c>
      <c r="F155" s="238" t="s">
        <v>662</v>
      </c>
      <c r="G155" s="239" t="s">
        <v>206</v>
      </c>
      <c r="H155" s="240">
        <v>9.7680000000000007</v>
      </c>
      <c r="I155" s="241"/>
      <c r="J155" s="242">
        <f>ROUND(I155*H155,2)</f>
        <v>0</v>
      </c>
      <c r="K155" s="243"/>
      <c r="L155" s="44"/>
      <c r="M155" s="244" t="s">
        <v>1</v>
      </c>
      <c r="N155" s="245" t="s">
        <v>46</v>
      </c>
      <c r="O155" s="91"/>
      <c r="P155" s="246">
        <f>O155*H155</f>
        <v>0</v>
      </c>
      <c r="Q155" s="246">
        <v>1.8907700000000001</v>
      </c>
      <c r="R155" s="246">
        <f>Q155*H155</f>
        <v>18.469041360000002</v>
      </c>
      <c r="S155" s="246">
        <v>0</v>
      </c>
      <c r="T155" s="247">
        <f>S155*H155</f>
        <v>0</v>
      </c>
      <c r="U155" s="38"/>
      <c r="V155" s="38"/>
      <c r="W155" s="38"/>
      <c r="X155" s="38"/>
      <c r="Y155" s="38"/>
      <c r="Z155" s="38"/>
      <c r="AA155" s="38"/>
      <c r="AB155" s="38"/>
      <c r="AC155" s="38"/>
      <c r="AD155" s="38"/>
      <c r="AE155" s="38"/>
      <c r="AR155" s="248" t="s">
        <v>165</v>
      </c>
      <c r="AT155" s="248" t="s">
        <v>161</v>
      </c>
      <c r="AU155" s="248" t="s">
        <v>21</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1067</v>
      </c>
    </row>
    <row r="156" s="13" customFormat="1">
      <c r="A156" s="13"/>
      <c r="B156" s="254"/>
      <c r="C156" s="255"/>
      <c r="D156" s="250" t="s">
        <v>174</v>
      </c>
      <c r="E156" s="256" t="s">
        <v>1</v>
      </c>
      <c r="F156" s="257" t="s">
        <v>1068</v>
      </c>
      <c r="G156" s="255"/>
      <c r="H156" s="258">
        <v>2.7679999999999998</v>
      </c>
      <c r="I156" s="259"/>
      <c r="J156" s="255"/>
      <c r="K156" s="255"/>
      <c r="L156" s="260"/>
      <c r="M156" s="261"/>
      <c r="N156" s="262"/>
      <c r="O156" s="262"/>
      <c r="P156" s="262"/>
      <c r="Q156" s="262"/>
      <c r="R156" s="262"/>
      <c r="S156" s="262"/>
      <c r="T156" s="263"/>
      <c r="U156" s="13"/>
      <c r="V156" s="13"/>
      <c r="W156" s="13"/>
      <c r="X156" s="13"/>
      <c r="Y156" s="13"/>
      <c r="Z156" s="13"/>
      <c r="AA156" s="13"/>
      <c r="AB156" s="13"/>
      <c r="AC156" s="13"/>
      <c r="AD156" s="13"/>
      <c r="AE156" s="13"/>
      <c r="AT156" s="264" t="s">
        <v>174</v>
      </c>
      <c r="AU156" s="264" t="s">
        <v>21</v>
      </c>
      <c r="AV156" s="13" t="s">
        <v>21</v>
      </c>
      <c r="AW156" s="13" t="s">
        <v>38</v>
      </c>
      <c r="AX156" s="13" t="s">
        <v>81</v>
      </c>
      <c r="AY156" s="264" t="s">
        <v>159</v>
      </c>
    </row>
    <row r="157" s="13" customFormat="1">
      <c r="A157" s="13"/>
      <c r="B157" s="254"/>
      <c r="C157" s="255"/>
      <c r="D157" s="250" t="s">
        <v>174</v>
      </c>
      <c r="E157" s="256" t="s">
        <v>1</v>
      </c>
      <c r="F157" s="257" t="s">
        <v>1069</v>
      </c>
      <c r="G157" s="255"/>
      <c r="H157" s="258">
        <v>7</v>
      </c>
      <c r="I157" s="259"/>
      <c r="J157" s="255"/>
      <c r="K157" s="255"/>
      <c r="L157" s="260"/>
      <c r="M157" s="261"/>
      <c r="N157" s="262"/>
      <c r="O157" s="262"/>
      <c r="P157" s="262"/>
      <c r="Q157" s="262"/>
      <c r="R157" s="262"/>
      <c r="S157" s="262"/>
      <c r="T157" s="263"/>
      <c r="U157" s="13"/>
      <c r="V157" s="13"/>
      <c r="W157" s="13"/>
      <c r="X157" s="13"/>
      <c r="Y157" s="13"/>
      <c r="Z157" s="13"/>
      <c r="AA157" s="13"/>
      <c r="AB157" s="13"/>
      <c r="AC157" s="13"/>
      <c r="AD157" s="13"/>
      <c r="AE157" s="13"/>
      <c r="AT157" s="264" t="s">
        <v>174</v>
      </c>
      <c r="AU157" s="264" t="s">
        <v>21</v>
      </c>
      <c r="AV157" s="13" t="s">
        <v>21</v>
      </c>
      <c r="AW157" s="13" t="s">
        <v>38</v>
      </c>
      <c r="AX157" s="13" t="s">
        <v>81</v>
      </c>
      <c r="AY157" s="264" t="s">
        <v>159</v>
      </c>
    </row>
    <row r="158" s="2" customFormat="1" ht="16.5" customHeight="1">
      <c r="A158" s="38"/>
      <c r="B158" s="39"/>
      <c r="C158" s="236" t="s">
        <v>254</v>
      </c>
      <c r="D158" s="236" t="s">
        <v>161</v>
      </c>
      <c r="E158" s="237" t="s">
        <v>737</v>
      </c>
      <c r="F158" s="238" t="s">
        <v>738</v>
      </c>
      <c r="G158" s="239" t="s">
        <v>179</v>
      </c>
      <c r="H158" s="240">
        <v>1</v>
      </c>
      <c r="I158" s="241"/>
      <c r="J158" s="242">
        <f>ROUND(I158*H158,2)</f>
        <v>0</v>
      </c>
      <c r="K158" s="243"/>
      <c r="L158" s="44"/>
      <c r="M158" s="244" t="s">
        <v>1</v>
      </c>
      <c r="N158" s="245" t="s">
        <v>46</v>
      </c>
      <c r="O158" s="91"/>
      <c r="P158" s="246">
        <f>O158*H158</f>
        <v>0</v>
      </c>
      <c r="Q158" s="246">
        <v>0.0066</v>
      </c>
      <c r="R158" s="246">
        <f>Q158*H158</f>
        <v>0.0066</v>
      </c>
      <c r="S158" s="246">
        <v>0</v>
      </c>
      <c r="T158" s="247">
        <f>S158*H158</f>
        <v>0</v>
      </c>
      <c r="U158" s="38"/>
      <c r="V158" s="38"/>
      <c r="W158" s="38"/>
      <c r="X158" s="38"/>
      <c r="Y158" s="38"/>
      <c r="Z158" s="38"/>
      <c r="AA158" s="38"/>
      <c r="AB158" s="38"/>
      <c r="AC158" s="38"/>
      <c r="AD158" s="38"/>
      <c r="AE158" s="38"/>
      <c r="AR158" s="248" t="s">
        <v>165</v>
      </c>
      <c r="AT158" s="248" t="s">
        <v>161</v>
      </c>
      <c r="AU158" s="248" t="s">
        <v>21</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1070</v>
      </c>
    </row>
    <row r="159" s="2" customFormat="1" ht="21.75" customHeight="1">
      <c r="A159" s="38"/>
      <c r="B159" s="39"/>
      <c r="C159" s="276" t="s">
        <v>259</v>
      </c>
      <c r="D159" s="276" t="s">
        <v>289</v>
      </c>
      <c r="E159" s="277" t="s">
        <v>746</v>
      </c>
      <c r="F159" s="278" t="s">
        <v>747</v>
      </c>
      <c r="G159" s="279" t="s">
        <v>179</v>
      </c>
      <c r="H159" s="280">
        <v>1</v>
      </c>
      <c r="I159" s="281"/>
      <c r="J159" s="282">
        <f>ROUND(I159*H159,2)</f>
        <v>0</v>
      </c>
      <c r="K159" s="283"/>
      <c r="L159" s="284"/>
      <c r="M159" s="285" t="s">
        <v>1</v>
      </c>
      <c r="N159" s="286" t="s">
        <v>46</v>
      </c>
      <c r="O159" s="91"/>
      <c r="P159" s="246">
        <f>O159*H159</f>
        <v>0</v>
      </c>
      <c r="Q159" s="246">
        <v>0.081000000000000003</v>
      </c>
      <c r="R159" s="246">
        <f>Q159*H159</f>
        <v>0.081000000000000003</v>
      </c>
      <c r="S159" s="246">
        <v>0</v>
      </c>
      <c r="T159" s="247">
        <f>S159*H159</f>
        <v>0</v>
      </c>
      <c r="U159" s="38"/>
      <c r="V159" s="38"/>
      <c r="W159" s="38"/>
      <c r="X159" s="38"/>
      <c r="Y159" s="38"/>
      <c r="Z159" s="38"/>
      <c r="AA159" s="38"/>
      <c r="AB159" s="38"/>
      <c r="AC159" s="38"/>
      <c r="AD159" s="38"/>
      <c r="AE159" s="38"/>
      <c r="AR159" s="248" t="s">
        <v>203</v>
      </c>
      <c r="AT159" s="248" t="s">
        <v>289</v>
      </c>
      <c r="AU159" s="248" t="s">
        <v>21</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1071</v>
      </c>
    </row>
    <row r="160" s="12" customFormat="1" ht="22.8" customHeight="1">
      <c r="A160" s="12"/>
      <c r="B160" s="220"/>
      <c r="C160" s="221"/>
      <c r="D160" s="222" t="s">
        <v>80</v>
      </c>
      <c r="E160" s="234" t="s">
        <v>203</v>
      </c>
      <c r="F160" s="234" t="s">
        <v>665</v>
      </c>
      <c r="G160" s="221"/>
      <c r="H160" s="221"/>
      <c r="I160" s="224"/>
      <c r="J160" s="235">
        <f>BK160</f>
        <v>0</v>
      </c>
      <c r="K160" s="221"/>
      <c r="L160" s="226"/>
      <c r="M160" s="227"/>
      <c r="N160" s="228"/>
      <c r="O160" s="228"/>
      <c r="P160" s="229">
        <f>P161+SUM(P162:P184)</f>
        <v>0</v>
      </c>
      <c r="Q160" s="228"/>
      <c r="R160" s="229">
        <f>R161+SUM(R162:R184)</f>
        <v>21.379146000000002</v>
      </c>
      <c r="S160" s="228"/>
      <c r="T160" s="230">
        <f>T161+SUM(T162:T184)</f>
        <v>0</v>
      </c>
      <c r="U160" s="12"/>
      <c r="V160" s="12"/>
      <c r="W160" s="12"/>
      <c r="X160" s="12"/>
      <c r="Y160" s="12"/>
      <c r="Z160" s="12"/>
      <c r="AA160" s="12"/>
      <c r="AB160" s="12"/>
      <c r="AC160" s="12"/>
      <c r="AD160" s="12"/>
      <c r="AE160" s="12"/>
      <c r="AR160" s="231" t="s">
        <v>89</v>
      </c>
      <c r="AT160" s="232" t="s">
        <v>80</v>
      </c>
      <c r="AU160" s="232" t="s">
        <v>89</v>
      </c>
      <c r="AY160" s="231" t="s">
        <v>159</v>
      </c>
      <c r="BK160" s="233">
        <f>BK161+SUM(BK162:BK184)</f>
        <v>0</v>
      </c>
    </row>
    <row r="161" s="2" customFormat="1" ht="16.5" customHeight="1">
      <c r="A161" s="38"/>
      <c r="B161" s="39"/>
      <c r="C161" s="236" t="s">
        <v>263</v>
      </c>
      <c r="D161" s="236" t="s">
        <v>161</v>
      </c>
      <c r="E161" s="237" t="s">
        <v>1072</v>
      </c>
      <c r="F161" s="238" t="s">
        <v>1073</v>
      </c>
      <c r="G161" s="239" t="s">
        <v>179</v>
      </c>
      <c r="H161" s="240">
        <v>1</v>
      </c>
      <c r="I161" s="241"/>
      <c r="J161" s="242">
        <f>ROUND(I161*H161,2)</f>
        <v>0</v>
      </c>
      <c r="K161" s="243"/>
      <c r="L161" s="44"/>
      <c r="M161" s="244" t="s">
        <v>1</v>
      </c>
      <c r="N161" s="245" t="s">
        <v>46</v>
      </c>
      <c r="O161" s="91"/>
      <c r="P161" s="246">
        <f>O161*H161</f>
        <v>0</v>
      </c>
      <c r="Q161" s="246">
        <v>0</v>
      </c>
      <c r="R161" s="246">
        <f>Q161*H161</f>
        <v>0</v>
      </c>
      <c r="S161" s="246">
        <v>0</v>
      </c>
      <c r="T161" s="247">
        <f>S161*H161</f>
        <v>0</v>
      </c>
      <c r="U161" s="38"/>
      <c r="V161" s="38"/>
      <c r="W161" s="38"/>
      <c r="X161" s="38"/>
      <c r="Y161" s="38"/>
      <c r="Z161" s="38"/>
      <c r="AA161" s="38"/>
      <c r="AB161" s="38"/>
      <c r="AC161" s="38"/>
      <c r="AD161" s="38"/>
      <c r="AE161" s="38"/>
      <c r="AR161" s="248" t="s">
        <v>165</v>
      </c>
      <c r="AT161" s="248" t="s">
        <v>161</v>
      </c>
      <c r="AU161" s="248" t="s">
        <v>21</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1074</v>
      </c>
    </row>
    <row r="162" s="2" customFormat="1" ht="16.5" customHeight="1">
      <c r="A162" s="38"/>
      <c r="B162" s="39"/>
      <c r="C162" s="236" t="s">
        <v>267</v>
      </c>
      <c r="D162" s="236" t="s">
        <v>161</v>
      </c>
      <c r="E162" s="237" t="s">
        <v>1075</v>
      </c>
      <c r="F162" s="238" t="s">
        <v>1076</v>
      </c>
      <c r="G162" s="239" t="s">
        <v>179</v>
      </c>
      <c r="H162" s="240">
        <v>1</v>
      </c>
      <c r="I162" s="241"/>
      <c r="J162" s="242">
        <f>ROUND(I162*H162,2)</f>
        <v>0</v>
      </c>
      <c r="K162" s="243"/>
      <c r="L162" s="44"/>
      <c r="M162" s="244" t="s">
        <v>1</v>
      </c>
      <c r="N162" s="245" t="s">
        <v>46</v>
      </c>
      <c r="O162" s="91"/>
      <c r="P162" s="246">
        <f>O162*H162</f>
        <v>0</v>
      </c>
      <c r="Q162" s="246">
        <v>0</v>
      </c>
      <c r="R162" s="246">
        <f>Q162*H162</f>
        <v>0</v>
      </c>
      <c r="S162" s="246">
        <v>0</v>
      </c>
      <c r="T162" s="247">
        <f>S162*H162</f>
        <v>0</v>
      </c>
      <c r="U162" s="38"/>
      <c r="V162" s="38"/>
      <c r="W162" s="38"/>
      <c r="X162" s="38"/>
      <c r="Y162" s="38"/>
      <c r="Z162" s="38"/>
      <c r="AA162" s="38"/>
      <c r="AB162" s="38"/>
      <c r="AC162" s="38"/>
      <c r="AD162" s="38"/>
      <c r="AE162" s="38"/>
      <c r="AR162" s="248" t="s">
        <v>165</v>
      </c>
      <c r="AT162" s="248" t="s">
        <v>161</v>
      </c>
      <c r="AU162" s="248" t="s">
        <v>21</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1077</v>
      </c>
    </row>
    <row r="163" s="2" customFormat="1" ht="16.5" customHeight="1">
      <c r="A163" s="38"/>
      <c r="B163" s="39"/>
      <c r="C163" s="276" t="s">
        <v>7</v>
      </c>
      <c r="D163" s="276" t="s">
        <v>289</v>
      </c>
      <c r="E163" s="277" t="s">
        <v>1078</v>
      </c>
      <c r="F163" s="278" t="s">
        <v>1079</v>
      </c>
      <c r="G163" s="279" t="s">
        <v>179</v>
      </c>
      <c r="H163" s="280">
        <v>1</v>
      </c>
      <c r="I163" s="281"/>
      <c r="J163" s="282">
        <f>ROUND(I163*H163,2)</f>
        <v>0</v>
      </c>
      <c r="K163" s="283"/>
      <c r="L163" s="284"/>
      <c r="M163" s="285" t="s">
        <v>1</v>
      </c>
      <c r="N163" s="286" t="s">
        <v>46</v>
      </c>
      <c r="O163" s="91"/>
      <c r="P163" s="246">
        <f>O163*H163</f>
        <v>0</v>
      </c>
      <c r="Q163" s="246">
        <v>0</v>
      </c>
      <c r="R163" s="246">
        <f>Q163*H163</f>
        <v>0</v>
      </c>
      <c r="S163" s="246">
        <v>0</v>
      </c>
      <c r="T163" s="247">
        <f>S163*H163</f>
        <v>0</v>
      </c>
      <c r="U163" s="38"/>
      <c r="V163" s="38"/>
      <c r="W163" s="38"/>
      <c r="X163" s="38"/>
      <c r="Y163" s="38"/>
      <c r="Z163" s="38"/>
      <c r="AA163" s="38"/>
      <c r="AB163" s="38"/>
      <c r="AC163" s="38"/>
      <c r="AD163" s="38"/>
      <c r="AE163" s="38"/>
      <c r="AR163" s="248" t="s">
        <v>203</v>
      </c>
      <c r="AT163" s="248" t="s">
        <v>289</v>
      </c>
      <c r="AU163" s="248" t="s">
        <v>21</v>
      </c>
      <c r="AY163" s="16" t="s">
        <v>159</v>
      </c>
      <c r="BE163" s="249">
        <f>IF(N163="základní",J163,0)</f>
        <v>0</v>
      </c>
      <c r="BF163" s="249">
        <f>IF(N163="snížená",J163,0)</f>
        <v>0</v>
      </c>
      <c r="BG163" s="249">
        <f>IF(N163="zákl. přenesená",J163,0)</f>
        <v>0</v>
      </c>
      <c r="BH163" s="249">
        <f>IF(N163="sníž. přenesená",J163,0)</f>
        <v>0</v>
      </c>
      <c r="BI163" s="249">
        <f>IF(N163="nulová",J163,0)</f>
        <v>0</v>
      </c>
      <c r="BJ163" s="16" t="s">
        <v>89</v>
      </c>
      <c r="BK163" s="249">
        <f>ROUND(I163*H163,2)</f>
        <v>0</v>
      </c>
      <c r="BL163" s="16" t="s">
        <v>165</v>
      </c>
      <c r="BM163" s="248" t="s">
        <v>1080</v>
      </c>
    </row>
    <row r="164" s="2" customFormat="1" ht="16.5" customHeight="1">
      <c r="A164" s="38"/>
      <c r="B164" s="39"/>
      <c r="C164" s="276" t="s">
        <v>277</v>
      </c>
      <c r="D164" s="276" t="s">
        <v>289</v>
      </c>
      <c r="E164" s="277" t="s">
        <v>1081</v>
      </c>
      <c r="F164" s="278" t="s">
        <v>1082</v>
      </c>
      <c r="G164" s="279" t="s">
        <v>179</v>
      </c>
      <c r="H164" s="280">
        <v>2</v>
      </c>
      <c r="I164" s="281"/>
      <c r="J164" s="282">
        <f>ROUND(I164*H164,2)</f>
        <v>0</v>
      </c>
      <c r="K164" s="283"/>
      <c r="L164" s="284"/>
      <c r="M164" s="285" t="s">
        <v>1</v>
      </c>
      <c r="N164" s="286" t="s">
        <v>46</v>
      </c>
      <c r="O164" s="91"/>
      <c r="P164" s="246">
        <f>O164*H164</f>
        <v>0</v>
      </c>
      <c r="Q164" s="246">
        <v>0</v>
      </c>
      <c r="R164" s="246">
        <f>Q164*H164</f>
        <v>0</v>
      </c>
      <c r="S164" s="246">
        <v>0</v>
      </c>
      <c r="T164" s="247">
        <f>S164*H164</f>
        <v>0</v>
      </c>
      <c r="U164" s="38"/>
      <c r="V164" s="38"/>
      <c r="W164" s="38"/>
      <c r="X164" s="38"/>
      <c r="Y164" s="38"/>
      <c r="Z164" s="38"/>
      <c r="AA164" s="38"/>
      <c r="AB164" s="38"/>
      <c r="AC164" s="38"/>
      <c r="AD164" s="38"/>
      <c r="AE164" s="38"/>
      <c r="AR164" s="248" t="s">
        <v>203</v>
      </c>
      <c r="AT164" s="248" t="s">
        <v>289</v>
      </c>
      <c r="AU164" s="248" t="s">
        <v>21</v>
      </c>
      <c r="AY164" s="16" t="s">
        <v>159</v>
      </c>
      <c r="BE164" s="249">
        <f>IF(N164="základní",J164,0)</f>
        <v>0</v>
      </c>
      <c r="BF164" s="249">
        <f>IF(N164="snížená",J164,0)</f>
        <v>0</v>
      </c>
      <c r="BG164" s="249">
        <f>IF(N164="zákl. přenesená",J164,0)</f>
        <v>0</v>
      </c>
      <c r="BH164" s="249">
        <f>IF(N164="sníž. přenesená",J164,0)</f>
        <v>0</v>
      </c>
      <c r="BI164" s="249">
        <f>IF(N164="nulová",J164,0)</f>
        <v>0</v>
      </c>
      <c r="BJ164" s="16" t="s">
        <v>89</v>
      </c>
      <c r="BK164" s="249">
        <f>ROUND(I164*H164,2)</f>
        <v>0</v>
      </c>
      <c r="BL164" s="16" t="s">
        <v>165</v>
      </c>
      <c r="BM164" s="248" t="s">
        <v>1083</v>
      </c>
    </row>
    <row r="165" s="2" customFormat="1" ht="21.75" customHeight="1">
      <c r="A165" s="38"/>
      <c r="B165" s="39"/>
      <c r="C165" s="236" t="s">
        <v>283</v>
      </c>
      <c r="D165" s="236" t="s">
        <v>161</v>
      </c>
      <c r="E165" s="237" t="s">
        <v>762</v>
      </c>
      <c r="F165" s="238" t="s">
        <v>763</v>
      </c>
      <c r="G165" s="239" t="s">
        <v>230</v>
      </c>
      <c r="H165" s="240">
        <v>34.600000000000001</v>
      </c>
      <c r="I165" s="241"/>
      <c r="J165" s="242">
        <f>ROUND(I165*H165,2)</f>
        <v>0</v>
      </c>
      <c r="K165" s="243"/>
      <c r="L165" s="44"/>
      <c r="M165" s="244" t="s">
        <v>1</v>
      </c>
      <c r="N165" s="245" t="s">
        <v>46</v>
      </c>
      <c r="O165" s="91"/>
      <c r="P165" s="246">
        <f>O165*H165</f>
        <v>0</v>
      </c>
      <c r="Q165" s="246">
        <v>2.0000000000000002E-05</v>
      </c>
      <c r="R165" s="246">
        <f>Q165*H165</f>
        <v>0.00069200000000000012</v>
      </c>
      <c r="S165" s="246">
        <v>0</v>
      </c>
      <c r="T165" s="247">
        <f>S165*H165</f>
        <v>0</v>
      </c>
      <c r="U165" s="38"/>
      <c r="V165" s="38"/>
      <c r="W165" s="38"/>
      <c r="X165" s="38"/>
      <c r="Y165" s="38"/>
      <c r="Z165" s="38"/>
      <c r="AA165" s="38"/>
      <c r="AB165" s="38"/>
      <c r="AC165" s="38"/>
      <c r="AD165" s="38"/>
      <c r="AE165" s="38"/>
      <c r="AR165" s="248" t="s">
        <v>165</v>
      </c>
      <c r="AT165" s="248" t="s">
        <v>161</v>
      </c>
      <c r="AU165" s="248" t="s">
        <v>21</v>
      </c>
      <c r="AY165" s="16" t="s">
        <v>159</v>
      </c>
      <c r="BE165" s="249">
        <f>IF(N165="základní",J165,0)</f>
        <v>0</v>
      </c>
      <c r="BF165" s="249">
        <f>IF(N165="snížená",J165,0)</f>
        <v>0</v>
      </c>
      <c r="BG165" s="249">
        <f>IF(N165="zákl. přenesená",J165,0)</f>
        <v>0</v>
      </c>
      <c r="BH165" s="249">
        <f>IF(N165="sníž. přenesená",J165,0)</f>
        <v>0</v>
      </c>
      <c r="BI165" s="249">
        <f>IF(N165="nulová",J165,0)</f>
        <v>0</v>
      </c>
      <c r="BJ165" s="16" t="s">
        <v>89</v>
      </c>
      <c r="BK165" s="249">
        <f>ROUND(I165*H165,2)</f>
        <v>0</v>
      </c>
      <c r="BL165" s="16" t="s">
        <v>165</v>
      </c>
      <c r="BM165" s="248" t="s">
        <v>1084</v>
      </c>
    </row>
    <row r="166" s="2" customFormat="1" ht="21.75" customHeight="1">
      <c r="A166" s="38"/>
      <c r="B166" s="39"/>
      <c r="C166" s="276" t="s">
        <v>288</v>
      </c>
      <c r="D166" s="276" t="s">
        <v>289</v>
      </c>
      <c r="E166" s="277" t="s">
        <v>765</v>
      </c>
      <c r="F166" s="278" t="s">
        <v>766</v>
      </c>
      <c r="G166" s="279" t="s">
        <v>179</v>
      </c>
      <c r="H166" s="280">
        <v>7.7000000000000002</v>
      </c>
      <c r="I166" s="281"/>
      <c r="J166" s="282">
        <f>ROUND(I166*H166,2)</f>
        <v>0</v>
      </c>
      <c r="K166" s="283"/>
      <c r="L166" s="284"/>
      <c r="M166" s="285" t="s">
        <v>1</v>
      </c>
      <c r="N166" s="286" t="s">
        <v>46</v>
      </c>
      <c r="O166" s="91"/>
      <c r="P166" s="246">
        <f>O166*H166</f>
        <v>0</v>
      </c>
      <c r="Q166" s="246">
        <v>0.025600000000000001</v>
      </c>
      <c r="R166" s="246">
        <f>Q166*H166</f>
        <v>0.19712000000000002</v>
      </c>
      <c r="S166" s="246">
        <v>0</v>
      </c>
      <c r="T166" s="247">
        <f>S166*H166</f>
        <v>0</v>
      </c>
      <c r="U166" s="38"/>
      <c r="V166" s="38"/>
      <c r="W166" s="38"/>
      <c r="X166" s="38"/>
      <c r="Y166" s="38"/>
      <c r="Z166" s="38"/>
      <c r="AA166" s="38"/>
      <c r="AB166" s="38"/>
      <c r="AC166" s="38"/>
      <c r="AD166" s="38"/>
      <c r="AE166" s="38"/>
      <c r="AR166" s="248" t="s">
        <v>203</v>
      </c>
      <c r="AT166" s="248" t="s">
        <v>289</v>
      </c>
      <c r="AU166" s="248" t="s">
        <v>21</v>
      </c>
      <c r="AY166" s="16" t="s">
        <v>159</v>
      </c>
      <c r="BE166" s="249">
        <f>IF(N166="základní",J166,0)</f>
        <v>0</v>
      </c>
      <c r="BF166" s="249">
        <f>IF(N166="snížená",J166,0)</f>
        <v>0</v>
      </c>
      <c r="BG166" s="249">
        <f>IF(N166="zákl. přenesená",J166,0)</f>
        <v>0</v>
      </c>
      <c r="BH166" s="249">
        <f>IF(N166="sníž. přenesená",J166,0)</f>
        <v>0</v>
      </c>
      <c r="BI166" s="249">
        <f>IF(N166="nulová",J166,0)</f>
        <v>0</v>
      </c>
      <c r="BJ166" s="16" t="s">
        <v>89</v>
      </c>
      <c r="BK166" s="249">
        <f>ROUND(I166*H166,2)</f>
        <v>0</v>
      </c>
      <c r="BL166" s="16" t="s">
        <v>165</v>
      </c>
      <c r="BM166" s="248" t="s">
        <v>1085</v>
      </c>
    </row>
    <row r="167" s="13" customFormat="1">
      <c r="A167" s="13"/>
      <c r="B167" s="254"/>
      <c r="C167" s="255"/>
      <c r="D167" s="250" t="s">
        <v>174</v>
      </c>
      <c r="E167" s="255"/>
      <c r="F167" s="257" t="s">
        <v>1086</v>
      </c>
      <c r="G167" s="255"/>
      <c r="H167" s="258">
        <v>7.7000000000000002</v>
      </c>
      <c r="I167" s="259"/>
      <c r="J167" s="255"/>
      <c r="K167" s="255"/>
      <c r="L167" s="260"/>
      <c r="M167" s="261"/>
      <c r="N167" s="262"/>
      <c r="O167" s="262"/>
      <c r="P167" s="262"/>
      <c r="Q167" s="262"/>
      <c r="R167" s="262"/>
      <c r="S167" s="262"/>
      <c r="T167" s="263"/>
      <c r="U167" s="13"/>
      <c r="V167" s="13"/>
      <c r="W167" s="13"/>
      <c r="X167" s="13"/>
      <c r="Y167" s="13"/>
      <c r="Z167" s="13"/>
      <c r="AA167" s="13"/>
      <c r="AB167" s="13"/>
      <c r="AC167" s="13"/>
      <c r="AD167" s="13"/>
      <c r="AE167" s="13"/>
      <c r="AT167" s="264" t="s">
        <v>174</v>
      </c>
      <c r="AU167" s="264" t="s">
        <v>21</v>
      </c>
      <c r="AV167" s="13" t="s">
        <v>21</v>
      </c>
      <c r="AW167" s="13" t="s">
        <v>4</v>
      </c>
      <c r="AX167" s="13" t="s">
        <v>89</v>
      </c>
      <c r="AY167" s="264" t="s">
        <v>159</v>
      </c>
    </row>
    <row r="168" s="2" customFormat="1" ht="16.5" customHeight="1">
      <c r="A168" s="38"/>
      <c r="B168" s="39"/>
      <c r="C168" s="236" t="s">
        <v>295</v>
      </c>
      <c r="D168" s="236" t="s">
        <v>161</v>
      </c>
      <c r="E168" s="237" t="s">
        <v>781</v>
      </c>
      <c r="F168" s="238" t="s">
        <v>782</v>
      </c>
      <c r="G168" s="239" t="s">
        <v>230</v>
      </c>
      <c r="H168" s="240">
        <v>35</v>
      </c>
      <c r="I168" s="241"/>
      <c r="J168" s="242">
        <f>ROUND(I168*H168,2)</f>
        <v>0</v>
      </c>
      <c r="K168" s="243"/>
      <c r="L168" s="44"/>
      <c r="M168" s="244" t="s">
        <v>1</v>
      </c>
      <c r="N168" s="245" t="s">
        <v>46</v>
      </c>
      <c r="O168" s="91"/>
      <c r="P168" s="246">
        <f>O168*H168</f>
        <v>0</v>
      </c>
      <c r="Q168" s="246">
        <v>0</v>
      </c>
      <c r="R168" s="246">
        <f>Q168*H168</f>
        <v>0</v>
      </c>
      <c r="S168" s="246">
        <v>0</v>
      </c>
      <c r="T168" s="247">
        <f>S168*H168</f>
        <v>0</v>
      </c>
      <c r="U168" s="38"/>
      <c r="V168" s="38"/>
      <c r="W168" s="38"/>
      <c r="X168" s="38"/>
      <c r="Y168" s="38"/>
      <c r="Z168" s="38"/>
      <c r="AA168" s="38"/>
      <c r="AB168" s="38"/>
      <c r="AC168" s="38"/>
      <c r="AD168" s="38"/>
      <c r="AE168" s="38"/>
      <c r="AR168" s="248" t="s">
        <v>165</v>
      </c>
      <c r="AT168" s="248" t="s">
        <v>161</v>
      </c>
      <c r="AU168" s="248" t="s">
        <v>21</v>
      </c>
      <c r="AY168" s="16" t="s">
        <v>159</v>
      </c>
      <c r="BE168" s="249">
        <f>IF(N168="základní",J168,0)</f>
        <v>0</v>
      </c>
      <c r="BF168" s="249">
        <f>IF(N168="snížená",J168,0)</f>
        <v>0</v>
      </c>
      <c r="BG168" s="249">
        <f>IF(N168="zákl. přenesená",J168,0)</f>
        <v>0</v>
      </c>
      <c r="BH168" s="249">
        <f>IF(N168="sníž. přenesená",J168,0)</f>
        <v>0</v>
      </c>
      <c r="BI168" s="249">
        <f>IF(N168="nulová",J168,0)</f>
        <v>0</v>
      </c>
      <c r="BJ168" s="16" t="s">
        <v>89</v>
      </c>
      <c r="BK168" s="249">
        <f>ROUND(I168*H168,2)</f>
        <v>0</v>
      </c>
      <c r="BL168" s="16" t="s">
        <v>165</v>
      </c>
      <c r="BM168" s="248" t="s">
        <v>1087</v>
      </c>
    </row>
    <row r="169" s="13" customFormat="1">
      <c r="A169" s="13"/>
      <c r="B169" s="254"/>
      <c r="C169" s="255"/>
      <c r="D169" s="250" t="s">
        <v>174</v>
      </c>
      <c r="E169" s="256" t="s">
        <v>1</v>
      </c>
      <c r="F169" s="257" t="s">
        <v>347</v>
      </c>
      <c r="G169" s="255"/>
      <c r="H169" s="258">
        <v>35</v>
      </c>
      <c r="I169" s="259"/>
      <c r="J169" s="255"/>
      <c r="K169" s="255"/>
      <c r="L169" s="260"/>
      <c r="M169" s="261"/>
      <c r="N169" s="262"/>
      <c r="O169" s="262"/>
      <c r="P169" s="262"/>
      <c r="Q169" s="262"/>
      <c r="R169" s="262"/>
      <c r="S169" s="262"/>
      <c r="T169" s="263"/>
      <c r="U169" s="13"/>
      <c r="V169" s="13"/>
      <c r="W169" s="13"/>
      <c r="X169" s="13"/>
      <c r="Y169" s="13"/>
      <c r="Z169" s="13"/>
      <c r="AA169" s="13"/>
      <c r="AB169" s="13"/>
      <c r="AC169" s="13"/>
      <c r="AD169" s="13"/>
      <c r="AE169" s="13"/>
      <c r="AT169" s="264" t="s">
        <v>174</v>
      </c>
      <c r="AU169" s="264" t="s">
        <v>21</v>
      </c>
      <c r="AV169" s="13" t="s">
        <v>21</v>
      </c>
      <c r="AW169" s="13" t="s">
        <v>38</v>
      </c>
      <c r="AX169" s="13" t="s">
        <v>81</v>
      </c>
      <c r="AY169" s="264" t="s">
        <v>159</v>
      </c>
    </row>
    <row r="170" s="14" customFormat="1">
      <c r="A170" s="14"/>
      <c r="B170" s="265"/>
      <c r="C170" s="266"/>
      <c r="D170" s="250" t="s">
        <v>174</v>
      </c>
      <c r="E170" s="267" t="s">
        <v>1</v>
      </c>
      <c r="F170" s="268" t="s">
        <v>197</v>
      </c>
      <c r="G170" s="266"/>
      <c r="H170" s="269">
        <v>35</v>
      </c>
      <c r="I170" s="270"/>
      <c r="J170" s="266"/>
      <c r="K170" s="266"/>
      <c r="L170" s="271"/>
      <c r="M170" s="272"/>
      <c r="N170" s="273"/>
      <c r="O170" s="273"/>
      <c r="P170" s="273"/>
      <c r="Q170" s="273"/>
      <c r="R170" s="273"/>
      <c r="S170" s="273"/>
      <c r="T170" s="274"/>
      <c r="U170" s="14"/>
      <c r="V170" s="14"/>
      <c r="W170" s="14"/>
      <c r="X170" s="14"/>
      <c r="Y170" s="14"/>
      <c r="Z170" s="14"/>
      <c r="AA170" s="14"/>
      <c r="AB170" s="14"/>
      <c r="AC170" s="14"/>
      <c r="AD170" s="14"/>
      <c r="AE170" s="14"/>
      <c r="AT170" s="275" t="s">
        <v>174</v>
      </c>
      <c r="AU170" s="275" t="s">
        <v>21</v>
      </c>
      <c r="AV170" s="14" t="s">
        <v>165</v>
      </c>
      <c r="AW170" s="14" t="s">
        <v>38</v>
      </c>
      <c r="AX170" s="14" t="s">
        <v>89</v>
      </c>
      <c r="AY170" s="275" t="s">
        <v>159</v>
      </c>
    </row>
    <row r="171" s="2" customFormat="1" ht="16.5" customHeight="1">
      <c r="A171" s="38"/>
      <c r="B171" s="39"/>
      <c r="C171" s="236" t="s">
        <v>299</v>
      </c>
      <c r="D171" s="236" t="s">
        <v>161</v>
      </c>
      <c r="E171" s="237" t="s">
        <v>785</v>
      </c>
      <c r="F171" s="238" t="s">
        <v>786</v>
      </c>
      <c r="G171" s="239" t="s">
        <v>179</v>
      </c>
      <c r="H171" s="240">
        <v>6</v>
      </c>
      <c r="I171" s="241"/>
      <c r="J171" s="242">
        <f>ROUND(I171*H171,2)</f>
        <v>0</v>
      </c>
      <c r="K171" s="243"/>
      <c r="L171" s="44"/>
      <c r="M171" s="244" t="s">
        <v>1</v>
      </c>
      <c r="N171" s="245" t="s">
        <v>46</v>
      </c>
      <c r="O171" s="91"/>
      <c r="P171" s="246">
        <f>O171*H171</f>
        <v>0</v>
      </c>
      <c r="Q171" s="246">
        <v>0.035729999999999998</v>
      </c>
      <c r="R171" s="246">
        <f>Q171*H171</f>
        <v>0.21437999999999999</v>
      </c>
      <c r="S171" s="246">
        <v>0</v>
      </c>
      <c r="T171" s="247">
        <f>S171*H171</f>
        <v>0</v>
      </c>
      <c r="U171" s="38"/>
      <c r="V171" s="38"/>
      <c r="W171" s="38"/>
      <c r="X171" s="38"/>
      <c r="Y171" s="38"/>
      <c r="Z171" s="38"/>
      <c r="AA171" s="38"/>
      <c r="AB171" s="38"/>
      <c r="AC171" s="38"/>
      <c r="AD171" s="38"/>
      <c r="AE171" s="38"/>
      <c r="AR171" s="248" t="s">
        <v>165</v>
      </c>
      <c r="AT171" s="248" t="s">
        <v>161</v>
      </c>
      <c r="AU171" s="248" t="s">
        <v>21</v>
      </c>
      <c r="AY171" s="16" t="s">
        <v>159</v>
      </c>
      <c r="BE171" s="249">
        <f>IF(N171="základní",J171,0)</f>
        <v>0</v>
      </c>
      <c r="BF171" s="249">
        <f>IF(N171="snížená",J171,0)</f>
        <v>0</v>
      </c>
      <c r="BG171" s="249">
        <f>IF(N171="zákl. přenesená",J171,0)</f>
        <v>0</v>
      </c>
      <c r="BH171" s="249">
        <f>IF(N171="sníž. přenesená",J171,0)</f>
        <v>0</v>
      </c>
      <c r="BI171" s="249">
        <f>IF(N171="nulová",J171,0)</f>
        <v>0</v>
      </c>
      <c r="BJ171" s="16" t="s">
        <v>89</v>
      </c>
      <c r="BK171" s="249">
        <f>ROUND(I171*H171,2)</f>
        <v>0</v>
      </c>
      <c r="BL171" s="16" t="s">
        <v>165</v>
      </c>
      <c r="BM171" s="248" t="s">
        <v>1088</v>
      </c>
    </row>
    <row r="172" s="2" customFormat="1" ht="21.75" customHeight="1">
      <c r="A172" s="38"/>
      <c r="B172" s="39"/>
      <c r="C172" s="236" t="s">
        <v>303</v>
      </c>
      <c r="D172" s="236" t="s">
        <v>161</v>
      </c>
      <c r="E172" s="237" t="s">
        <v>791</v>
      </c>
      <c r="F172" s="238" t="s">
        <v>792</v>
      </c>
      <c r="G172" s="239" t="s">
        <v>179</v>
      </c>
      <c r="H172" s="240">
        <v>2</v>
      </c>
      <c r="I172" s="241"/>
      <c r="J172" s="242">
        <f>ROUND(I172*H172,2)</f>
        <v>0</v>
      </c>
      <c r="K172" s="243"/>
      <c r="L172" s="44"/>
      <c r="M172" s="244" t="s">
        <v>1</v>
      </c>
      <c r="N172" s="245" t="s">
        <v>46</v>
      </c>
      <c r="O172" s="91"/>
      <c r="P172" s="246">
        <f>O172*H172</f>
        <v>0</v>
      </c>
      <c r="Q172" s="246">
        <v>2.1167600000000002</v>
      </c>
      <c r="R172" s="246">
        <f>Q172*H172</f>
        <v>4.2335200000000004</v>
      </c>
      <c r="S172" s="246">
        <v>0</v>
      </c>
      <c r="T172" s="247">
        <f>S172*H172</f>
        <v>0</v>
      </c>
      <c r="U172" s="38"/>
      <c r="V172" s="38"/>
      <c r="W172" s="38"/>
      <c r="X172" s="38"/>
      <c r="Y172" s="38"/>
      <c r="Z172" s="38"/>
      <c r="AA172" s="38"/>
      <c r="AB172" s="38"/>
      <c r="AC172" s="38"/>
      <c r="AD172" s="38"/>
      <c r="AE172" s="38"/>
      <c r="AR172" s="248" t="s">
        <v>165</v>
      </c>
      <c r="AT172" s="248" t="s">
        <v>161</v>
      </c>
      <c r="AU172" s="248" t="s">
        <v>21</v>
      </c>
      <c r="AY172" s="16" t="s">
        <v>159</v>
      </c>
      <c r="BE172" s="249">
        <f>IF(N172="základní",J172,0)</f>
        <v>0</v>
      </c>
      <c r="BF172" s="249">
        <f>IF(N172="snížená",J172,0)</f>
        <v>0</v>
      </c>
      <c r="BG172" s="249">
        <f>IF(N172="zákl. přenesená",J172,0)</f>
        <v>0</v>
      </c>
      <c r="BH172" s="249">
        <f>IF(N172="sníž. přenesená",J172,0)</f>
        <v>0</v>
      </c>
      <c r="BI172" s="249">
        <f>IF(N172="nulová",J172,0)</f>
        <v>0</v>
      </c>
      <c r="BJ172" s="16" t="s">
        <v>89</v>
      </c>
      <c r="BK172" s="249">
        <f>ROUND(I172*H172,2)</f>
        <v>0</v>
      </c>
      <c r="BL172" s="16" t="s">
        <v>165</v>
      </c>
      <c r="BM172" s="248" t="s">
        <v>1089</v>
      </c>
    </row>
    <row r="173" s="2" customFormat="1" ht="21.75" customHeight="1">
      <c r="A173" s="38"/>
      <c r="B173" s="39"/>
      <c r="C173" s="276" t="s">
        <v>307</v>
      </c>
      <c r="D173" s="276" t="s">
        <v>289</v>
      </c>
      <c r="E173" s="277" t="s">
        <v>794</v>
      </c>
      <c r="F173" s="278" t="s">
        <v>795</v>
      </c>
      <c r="G173" s="279" t="s">
        <v>179</v>
      </c>
      <c r="H173" s="280">
        <v>2</v>
      </c>
      <c r="I173" s="281"/>
      <c r="J173" s="282">
        <f>ROUND(I173*H173,2)</f>
        <v>0</v>
      </c>
      <c r="K173" s="283"/>
      <c r="L173" s="284"/>
      <c r="M173" s="285" t="s">
        <v>1</v>
      </c>
      <c r="N173" s="286" t="s">
        <v>46</v>
      </c>
      <c r="O173" s="91"/>
      <c r="P173" s="246">
        <f>O173*H173</f>
        <v>0</v>
      </c>
      <c r="Q173" s="246">
        <v>0.58499999999999996</v>
      </c>
      <c r="R173" s="246">
        <f>Q173*H173</f>
        <v>1.1699999999999999</v>
      </c>
      <c r="S173" s="246">
        <v>0</v>
      </c>
      <c r="T173" s="247">
        <f>S173*H173</f>
        <v>0</v>
      </c>
      <c r="U173" s="38"/>
      <c r="V173" s="38"/>
      <c r="W173" s="38"/>
      <c r="X173" s="38"/>
      <c r="Y173" s="38"/>
      <c r="Z173" s="38"/>
      <c r="AA173" s="38"/>
      <c r="AB173" s="38"/>
      <c r="AC173" s="38"/>
      <c r="AD173" s="38"/>
      <c r="AE173" s="38"/>
      <c r="AR173" s="248" t="s">
        <v>796</v>
      </c>
      <c r="AT173" s="248" t="s">
        <v>289</v>
      </c>
      <c r="AU173" s="248" t="s">
        <v>21</v>
      </c>
      <c r="AY173" s="16" t="s">
        <v>159</v>
      </c>
      <c r="BE173" s="249">
        <f>IF(N173="základní",J173,0)</f>
        <v>0</v>
      </c>
      <c r="BF173" s="249">
        <f>IF(N173="snížená",J173,0)</f>
        <v>0</v>
      </c>
      <c r="BG173" s="249">
        <f>IF(N173="zákl. přenesená",J173,0)</f>
        <v>0</v>
      </c>
      <c r="BH173" s="249">
        <f>IF(N173="sníž. přenesená",J173,0)</f>
        <v>0</v>
      </c>
      <c r="BI173" s="249">
        <f>IF(N173="nulová",J173,0)</f>
        <v>0</v>
      </c>
      <c r="BJ173" s="16" t="s">
        <v>89</v>
      </c>
      <c r="BK173" s="249">
        <f>ROUND(I173*H173,2)</f>
        <v>0</v>
      </c>
      <c r="BL173" s="16" t="s">
        <v>796</v>
      </c>
      <c r="BM173" s="248" t="s">
        <v>1090</v>
      </c>
    </row>
    <row r="174" s="13" customFormat="1">
      <c r="A174" s="13"/>
      <c r="B174" s="254"/>
      <c r="C174" s="255"/>
      <c r="D174" s="250" t="s">
        <v>174</v>
      </c>
      <c r="E174" s="255"/>
      <c r="F174" s="257" t="s">
        <v>924</v>
      </c>
      <c r="G174" s="255"/>
      <c r="H174" s="258">
        <v>2</v>
      </c>
      <c r="I174" s="259"/>
      <c r="J174" s="255"/>
      <c r="K174" s="255"/>
      <c r="L174" s="260"/>
      <c r="M174" s="261"/>
      <c r="N174" s="262"/>
      <c r="O174" s="262"/>
      <c r="P174" s="262"/>
      <c r="Q174" s="262"/>
      <c r="R174" s="262"/>
      <c r="S174" s="262"/>
      <c r="T174" s="263"/>
      <c r="U174" s="13"/>
      <c r="V174" s="13"/>
      <c r="W174" s="13"/>
      <c r="X174" s="13"/>
      <c r="Y174" s="13"/>
      <c r="Z174" s="13"/>
      <c r="AA174" s="13"/>
      <c r="AB174" s="13"/>
      <c r="AC174" s="13"/>
      <c r="AD174" s="13"/>
      <c r="AE174" s="13"/>
      <c r="AT174" s="264" t="s">
        <v>174</v>
      </c>
      <c r="AU174" s="264" t="s">
        <v>21</v>
      </c>
      <c r="AV174" s="13" t="s">
        <v>21</v>
      </c>
      <c r="AW174" s="13" t="s">
        <v>4</v>
      </c>
      <c r="AX174" s="13" t="s">
        <v>89</v>
      </c>
      <c r="AY174" s="264" t="s">
        <v>159</v>
      </c>
    </row>
    <row r="175" s="2" customFormat="1" ht="21.75" customHeight="1">
      <c r="A175" s="38"/>
      <c r="B175" s="39"/>
      <c r="C175" s="276" t="s">
        <v>311</v>
      </c>
      <c r="D175" s="276" t="s">
        <v>289</v>
      </c>
      <c r="E175" s="277" t="s">
        <v>802</v>
      </c>
      <c r="F175" s="278" t="s">
        <v>803</v>
      </c>
      <c r="G175" s="279" t="s">
        <v>179</v>
      </c>
      <c r="H175" s="280">
        <v>2</v>
      </c>
      <c r="I175" s="281"/>
      <c r="J175" s="282">
        <f>ROUND(I175*H175,2)</f>
        <v>0</v>
      </c>
      <c r="K175" s="283"/>
      <c r="L175" s="284"/>
      <c r="M175" s="285" t="s">
        <v>1</v>
      </c>
      <c r="N175" s="286" t="s">
        <v>46</v>
      </c>
      <c r="O175" s="91"/>
      <c r="P175" s="246">
        <f>O175*H175</f>
        <v>0</v>
      </c>
      <c r="Q175" s="246">
        <v>0.50600000000000001</v>
      </c>
      <c r="R175" s="246">
        <f>Q175*H175</f>
        <v>1.012</v>
      </c>
      <c r="S175" s="246">
        <v>0</v>
      </c>
      <c r="T175" s="247">
        <f>S175*H175</f>
        <v>0</v>
      </c>
      <c r="U175" s="38"/>
      <c r="V175" s="38"/>
      <c r="W175" s="38"/>
      <c r="X175" s="38"/>
      <c r="Y175" s="38"/>
      <c r="Z175" s="38"/>
      <c r="AA175" s="38"/>
      <c r="AB175" s="38"/>
      <c r="AC175" s="38"/>
      <c r="AD175" s="38"/>
      <c r="AE175" s="38"/>
      <c r="AR175" s="248" t="s">
        <v>796</v>
      </c>
      <c r="AT175" s="248" t="s">
        <v>289</v>
      </c>
      <c r="AU175" s="248" t="s">
        <v>21</v>
      </c>
      <c r="AY175" s="16" t="s">
        <v>159</v>
      </c>
      <c r="BE175" s="249">
        <f>IF(N175="základní",J175,0)</f>
        <v>0</v>
      </c>
      <c r="BF175" s="249">
        <f>IF(N175="snížená",J175,0)</f>
        <v>0</v>
      </c>
      <c r="BG175" s="249">
        <f>IF(N175="zákl. přenesená",J175,0)</f>
        <v>0</v>
      </c>
      <c r="BH175" s="249">
        <f>IF(N175="sníž. přenesená",J175,0)</f>
        <v>0</v>
      </c>
      <c r="BI175" s="249">
        <f>IF(N175="nulová",J175,0)</f>
        <v>0</v>
      </c>
      <c r="BJ175" s="16" t="s">
        <v>89</v>
      </c>
      <c r="BK175" s="249">
        <f>ROUND(I175*H175,2)</f>
        <v>0</v>
      </c>
      <c r="BL175" s="16" t="s">
        <v>796</v>
      </c>
      <c r="BM175" s="248" t="s">
        <v>1091</v>
      </c>
    </row>
    <row r="176" s="2" customFormat="1" ht="21.75" customHeight="1">
      <c r="A176" s="38"/>
      <c r="B176" s="39"/>
      <c r="C176" s="276" t="s">
        <v>318</v>
      </c>
      <c r="D176" s="276" t="s">
        <v>289</v>
      </c>
      <c r="E176" s="277" t="s">
        <v>1092</v>
      </c>
      <c r="F176" s="278" t="s">
        <v>1093</v>
      </c>
      <c r="G176" s="279" t="s">
        <v>179</v>
      </c>
      <c r="H176" s="280">
        <v>2</v>
      </c>
      <c r="I176" s="281"/>
      <c r="J176" s="282">
        <f>ROUND(I176*H176,2)</f>
        <v>0</v>
      </c>
      <c r="K176" s="283"/>
      <c r="L176" s="284"/>
      <c r="M176" s="285" t="s">
        <v>1</v>
      </c>
      <c r="N176" s="286" t="s">
        <v>46</v>
      </c>
      <c r="O176" s="91"/>
      <c r="P176" s="246">
        <f>O176*H176</f>
        <v>0</v>
      </c>
      <c r="Q176" s="246">
        <v>1.0129999999999999</v>
      </c>
      <c r="R176" s="246">
        <f>Q176*H176</f>
        <v>2.0259999999999998</v>
      </c>
      <c r="S176" s="246">
        <v>0</v>
      </c>
      <c r="T176" s="247">
        <f>S176*H176</f>
        <v>0</v>
      </c>
      <c r="U176" s="38"/>
      <c r="V176" s="38"/>
      <c r="W176" s="38"/>
      <c r="X176" s="38"/>
      <c r="Y176" s="38"/>
      <c r="Z176" s="38"/>
      <c r="AA176" s="38"/>
      <c r="AB176" s="38"/>
      <c r="AC176" s="38"/>
      <c r="AD176" s="38"/>
      <c r="AE176" s="38"/>
      <c r="AR176" s="248" t="s">
        <v>796</v>
      </c>
      <c r="AT176" s="248" t="s">
        <v>289</v>
      </c>
      <c r="AU176" s="248" t="s">
        <v>21</v>
      </c>
      <c r="AY176" s="16" t="s">
        <v>159</v>
      </c>
      <c r="BE176" s="249">
        <f>IF(N176="základní",J176,0)</f>
        <v>0</v>
      </c>
      <c r="BF176" s="249">
        <f>IF(N176="snížená",J176,0)</f>
        <v>0</v>
      </c>
      <c r="BG176" s="249">
        <f>IF(N176="zákl. přenesená",J176,0)</f>
        <v>0</v>
      </c>
      <c r="BH176" s="249">
        <f>IF(N176="sníž. přenesená",J176,0)</f>
        <v>0</v>
      </c>
      <c r="BI176" s="249">
        <f>IF(N176="nulová",J176,0)</f>
        <v>0</v>
      </c>
      <c r="BJ176" s="16" t="s">
        <v>89</v>
      </c>
      <c r="BK176" s="249">
        <f>ROUND(I176*H176,2)</f>
        <v>0</v>
      </c>
      <c r="BL176" s="16" t="s">
        <v>796</v>
      </c>
      <c r="BM176" s="248" t="s">
        <v>1094</v>
      </c>
    </row>
    <row r="177" s="2" customFormat="1" ht="16.5" customHeight="1">
      <c r="A177" s="38"/>
      <c r="B177" s="39"/>
      <c r="C177" s="276" t="s">
        <v>324</v>
      </c>
      <c r="D177" s="276" t="s">
        <v>289</v>
      </c>
      <c r="E177" s="277" t="s">
        <v>805</v>
      </c>
      <c r="F177" s="278" t="s">
        <v>806</v>
      </c>
      <c r="G177" s="279" t="s">
        <v>179</v>
      </c>
      <c r="H177" s="280">
        <v>2</v>
      </c>
      <c r="I177" s="281"/>
      <c r="J177" s="282">
        <f>ROUND(I177*H177,2)</f>
        <v>0</v>
      </c>
      <c r="K177" s="283"/>
      <c r="L177" s="284"/>
      <c r="M177" s="285" t="s">
        <v>1</v>
      </c>
      <c r="N177" s="286" t="s">
        <v>46</v>
      </c>
      <c r="O177" s="91"/>
      <c r="P177" s="246">
        <f>O177*H177</f>
        <v>0</v>
      </c>
      <c r="Q177" s="246">
        <v>1.363</v>
      </c>
      <c r="R177" s="246">
        <f>Q177*H177</f>
        <v>2.726</v>
      </c>
      <c r="S177" s="246">
        <v>0</v>
      </c>
      <c r="T177" s="247">
        <f>S177*H177</f>
        <v>0</v>
      </c>
      <c r="U177" s="38"/>
      <c r="V177" s="38"/>
      <c r="W177" s="38"/>
      <c r="X177" s="38"/>
      <c r="Y177" s="38"/>
      <c r="Z177" s="38"/>
      <c r="AA177" s="38"/>
      <c r="AB177" s="38"/>
      <c r="AC177" s="38"/>
      <c r="AD177" s="38"/>
      <c r="AE177" s="38"/>
      <c r="AR177" s="248" t="s">
        <v>796</v>
      </c>
      <c r="AT177" s="248" t="s">
        <v>289</v>
      </c>
      <c r="AU177" s="248" t="s">
        <v>21</v>
      </c>
      <c r="AY177" s="16" t="s">
        <v>159</v>
      </c>
      <c r="BE177" s="249">
        <f>IF(N177="základní",J177,0)</f>
        <v>0</v>
      </c>
      <c r="BF177" s="249">
        <f>IF(N177="snížená",J177,0)</f>
        <v>0</v>
      </c>
      <c r="BG177" s="249">
        <f>IF(N177="zákl. přenesená",J177,0)</f>
        <v>0</v>
      </c>
      <c r="BH177" s="249">
        <f>IF(N177="sníž. přenesená",J177,0)</f>
        <v>0</v>
      </c>
      <c r="BI177" s="249">
        <f>IF(N177="nulová",J177,0)</f>
        <v>0</v>
      </c>
      <c r="BJ177" s="16" t="s">
        <v>89</v>
      </c>
      <c r="BK177" s="249">
        <f>ROUND(I177*H177,2)</f>
        <v>0</v>
      </c>
      <c r="BL177" s="16" t="s">
        <v>796</v>
      </c>
      <c r="BM177" s="248" t="s">
        <v>1095</v>
      </c>
    </row>
    <row r="178" s="2" customFormat="1" ht="16.5" customHeight="1">
      <c r="A178" s="38"/>
      <c r="B178" s="39"/>
      <c r="C178" s="276" t="s">
        <v>330</v>
      </c>
      <c r="D178" s="276" t="s">
        <v>289</v>
      </c>
      <c r="E178" s="277" t="s">
        <v>808</v>
      </c>
      <c r="F178" s="278" t="s">
        <v>809</v>
      </c>
      <c r="G178" s="279" t="s">
        <v>179</v>
      </c>
      <c r="H178" s="280">
        <v>6</v>
      </c>
      <c r="I178" s="281"/>
      <c r="J178" s="282">
        <f>ROUND(I178*H178,2)</f>
        <v>0</v>
      </c>
      <c r="K178" s="283"/>
      <c r="L178" s="284"/>
      <c r="M178" s="285" t="s">
        <v>1</v>
      </c>
      <c r="N178" s="286" t="s">
        <v>46</v>
      </c>
      <c r="O178" s="91"/>
      <c r="P178" s="246">
        <f>O178*H178</f>
        <v>0</v>
      </c>
      <c r="Q178" s="246">
        <v>1.3500000000000001</v>
      </c>
      <c r="R178" s="246">
        <f>Q178*H178</f>
        <v>8.1000000000000014</v>
      </c>
      <c r="S178" s="246">
        <v>0</v>
      </c>
      <c r="T178" s="247">
        <f>S178*H178</f>
        <v>0</v>
      </c>
      <c r="U178" s="38"/>
      <c r="V178" s="38"/>
      <c r="W178" s="38"/>
      <c r="X178" s="38"/>
      <c r="Y178" s="38"/>
      <c r="Z178" s="38"/>
      <c r="AA178" s="38"/>
      <c r="AB178" s="38"/>
      <c r="AC178" s="38"/>
      <c r="AD178" s="38"/>
      <c r="AE178" s="38"/>
      <c r="AR178" s="248" t="s">
        <v>796</v>
      </c>
      <c r="AT178" s="248" t="s">
        <v>289</v>
      </c>
      <c r="AU178" s="248" t="s">
        <v>21</v>
      </c>
      <c r="AY178" s="16" t="s">
        <v>159</v>
      </c>
      <c r="BE178" s="249">
        <f>IF(N178="základní",J178,0)</f>
        <v>0</v>
      </c>
      <c r="BF178" s="249">
        <f>IF(N178="snížená",J178,0)</f>
        <v>0</v>
      </c>
      <c r="BG178" s="249">
        <f>IF(N178="zákl. přenesená",J178,0)</f>
        <v>0</v>
      </c>
      <c r="BH178" s="249">
        <f>IF(N178="sníž. přenesená",J178,0)</f>
        <v>0</v>
      </c>
      <c r="BI178" s="249">
        <f>IF(N178="nulová",J178,0)</f>
        <v>0</v>
      </c>
      <c r="BJ178" s="16" t="s">
        <v>89</v>
      </c>
      <c r="BK178" s="249">
        <f>ROUND(I178*H178,2)</f>
        <v>0</v>
      </c>
      <c r="BL178" s="16" t="s">
        <v>796</v>
      </c>
      <c r="BM178" s="248" t="s">
        <v>1096</v>
      </c>
    </row>
    <row r="179" s="2" customFormat="1" ht="16.5" customHeight="1">
      <c r="A179" s="38"/>
      <c r="B179" s="39"/>
      <c r="C179" s="236" t="s">
        <v>335</v>
      </c>
      <c r="D179" s="236" t="s">
        <v>161</v>
      </c>
      <c r="E179" s="237" t="s">
        <v>811</v>
      </c>
      <c r="F179" s="238" t="s">
        <v>812</v>
      </c>
      <c r="G179" s="239" t="s">
        <v>179</v>
      </c>
      <c r="H179" s="240">
        <v>6</v>
      </c>
      <c r="I179" s="241"/>
      <c r="J179" s="242">
        <f>ROUND(I179*H179,2)</f>
        <v>0</v>
      </c>
      <c r="K179" s="243"/>
      <c r="L179" s="44"/>
      <c r="M179" s="244" t="s">
        <v>1</v>
      </c>
      <c r="N179" s="245" t="s">
        <v>46</v>
      </c>
      <c r="O179" s="91"/>
      <c r="P179" s="246">
        <f>O179*H179</f>
        <v>0</v>
      </c>
      <c r="Q179" s="246">
        <v>0.14494000000000001</v>
      </c>
      <c r="R179" s="246">
        <f>Q179*H179</f>
        <v>0.86964000000000008</v>
      </c>
      <c r="S179" s="246">
        <v>0</v>
      </c>
      <c r="T179" s="247">
        <f>S179*H179</f>
        <v>0</v>
      </c>
      <c r="U179" s="38"/>
      <c r="V179" s="38"/>
      <c r="W179" s="38"/>
      <c r="X179" s="38"/>
      <c r="Y179" s="38"/>
      <c r="Z179" s="38"/>
      <c r="AA179" s="38"/>
      <c r="AB179" s="38"/>
      <c r="AC179" s="38"/>
      <c r="AD179" s="38"/>
      <c r="AE179" s="38"/>
      <c r="AR179" s="248" t="s">
        <v>165</v>
      </c>
      <c r="AT179" s="248" t="s">
        <v>161</v>
      </c>
      <c r="AU179" s="248" t="s">
        <v>21</v>
      </c>
      <c r="AY179" s="16" t="s">
        <v>159</v>
      </c>
      <c r="BE179" s="249">
        <f>IF(N179="základní",J179,0)</f>
        <v>0</v>
      </c>
      <c r="BF179" s="249">
        <f>IF(N179="snížená",J179,0)</f>
        <v>0</v>
      </c>
      <c r="BG179" s="249">
        <f>IF(N179="zákl. přenesená",J179,0)</f>
        <v>0</v>
      </c>
      <c r="BH179" s="249">
        <f>IF(N179="sníž. přenesená",J179,0)</f>
        <v>0</v>
      </c>
      <c r="BI179" s="249">
        <f>IF(N179="nulová",J179,0)</f>
        <v>0</v>
      </c>
      <c r="BJ179" s="16" t="s">
        <v>89</v>
      </c>
      <c r="BK179" s="249">
        <f>ROUND(I179*H179,2)</f>
        <v>0</v>
      </c>
      <c r="BL179" s="16" t="s">
        <v>165</v>
      </c>
      <c r="BM179" s="248" t="s">
        <v>1097</v>
      </c>
    </row>
    <row r="180" s="2" customFormat="1" ht="21.75" customHeight="1">
      <c r="A180" s="38"/>
      <c r="B180" s="39"/>
      <c r="C180" s="236" t="s">
        <v>342</v>
      </c>
      <c r="D180" s="236" t="s">
        <v>161</v>
      </c>
      <c r="E180" s="237" t="s">
        <v>929</v>
      </c>
      <c r="F180" s="238" t="s">
        <v>1098</v>
      </c>
      <c r="G180" s="239" t="s">
        <v>179</v>
      </c>
      <c r="H180" s="240">
        <v>2</v>
      </c>
      <c r="I180" s="241"/>
      <c r="J180" s="242">
        <f>ROUND(I180*H180,2)</f>
        <v>0</v>
      </c>
      <c r="K180" s="243"/>
      <c r="L180" s="44"/>
      <c r="M180" s="244" t="s">
        <v>1</v>
      </c>
      <c r="N180" s="245" t="s">
        <v>46</v>
      </c>
      <c r="O180" s="91"/>
      <c r="P180" s="246">
        <f>O180*H180</f>
        <v>0</v>
      </c>
      <c r="Q180" s="246">
        <v>0.21734000000000001</v>
      </c>
      <c r="R180" s="246">
        <f>Q180*H180</f>
        <v>0.43468000000000001</v>
      </c>
      <c r="S180" s="246">
        <v>0</v>
      </c>
      <c r="T180" s="247">
        <f>S180*H180</f>
        <v>0</v>
      </c>
      <c r="U180" s="38"/>
      <c r="V180" s="38"/>
      <c r="W180" s="38"/>
      <c r="X180" s="38"/>
      <c r="Y180" s="38"/>
      <c r="Z180" s="38"/>
      <c r="AA180" s="38"/>
      <c r="AB180" s="38"/>
      <c r="AC180" s="38"/>
      <c r="AD180" s="38"/>
      <c r="AE180" s="38"/>
      <c r="AR180" s="248" t="s">
        <v>165</v>
      </c>
      <c r="AT180" s="248" t="s">
        <v>161</v>
      </c>
      <c r="AU180" s="248" t="s">
        <v>21</v>
      </c>
      <c r="AY180" s="16" t="s">
        <v>159</v>
      </c>
      <c r="BE180" s="249">
        <f>IF(N180="základní",J180,0)</f>
        <v>0</v>
      </c>
      <c r="BF180" s="249">
        <f>IF(N180="snížená",J180,0)</f>
        <v>0</v>
      </c>
      <c r="BG180" s="249">
        <f>IF(N180="zákl. přenesená",J180,0)</f>
        <v>0</v>
      </c>
      <c r="BH180" s="249">
        <f>IF(N180="sníž. přenesená",J180,0)</f>
        <v>0</v>
      </c>
      <c r="BI180" s="249">
        <f>IF(N180="nulová",J180,0)</f>
        <v>0</v>
      </c>
      <c r="BJ180" s="16" t="s">
        <v>89</v>
      </c>
      <c r="BK180" s="249">
        <f>ROUND(I180*H180,2)</f>
        <v>0</v>
      </c>
      <c r="BL180" s="16" t="s">
        <v>165</v>
      </c>
      <c r="BM180" s="248" t="s">
        <v>1099</v>
      </c>
    </row>
    <row r="181" s="2" customFormat="1" ht="21.75" customHeight="1">
      <c r="A181" s="38"/>
      <c r="B181" s="39"/>
      <c r="C181" s="276" t="s">
        <v>347</v>
      </c>
      <c r="D181" s="276" t="s">
        <v>289</v>
      </c>
      <c r="E181" s="277" t="s">
        <v>932</v>
      </c>
      <c r="F181" s="278" t="s">
        <v>933</v>
      </c>
      <c r="G181" s="279" t="s">
        <v>179</v>
      </c>
      <c r="H181" s="280">
        <v>2</v>
      </c>
      <c r="I181" s="281"/>
      <c r="J181" s="282">
        <f>ROUND(I181*H181,2)</f>
        <v>0</v>
      </c>
      <c r="K181" s="283"/>
      <c r="L181" s="284"/>
      <c r="M181" s="285" t="s">
        <v>1</v>
      </c>
      <c r="N181" s="286" t="s">
        <v>46</v>
      </c>
      <c r="O181" s="91"/>
      <c r="P181" s="246">
        <f>O181*H181</f>
        <v>0</v>
      </c>
      <c r="Q181" s="246">
        <v>0.19600000000000001</v>
      </c>
      <c r="R181" s="246">
        <f>Q181*H181</f>
        <v>0.39200000000000002</v>
      </c>
      <c r="S181" s="246">
        <v>0</v>
      </c>
      <c r="T181" s="247">
        <f>S181*H181</f>
        <v>0</v>
      </c>
      <c r="U181" s="38"/>
      <c r="V181" s="38"/>
      <c r="W181" s="38"/>
      <c r="X181" s="38"/>
      <c r="Y181" s="38"/>
      <c r="Z181" s="38"/>
      <c r="AA181" s="38"/>
      <c r="AB181" s="38"/>
      <c r="AC181" s="38"/>
      <c r="AD181" s="38"/>
      <c r="AE181" s="38"/>
      <c r="AR181" s="248" t="s">
        <v>203</v>
      </c>
      <c r="AT181" s="248" t="s">
        <v>289</v>
      </c>
      <c r="AU181" s="248" t="s">
        <v>21</v>
      </c>
      <c r="AY181" s="16" t="s">
        <v>159</v>
      </c>
      <c r="BE181" s="249">
        <f>IF(N181="základní",J181,0)</f>
        <v>0</v>
      </c>
      <c r="BF181" s="249">
        <f>IF(N181="snížená",J181,0)</f>
        <v>0</v>
      </c>
      <c r="BG181" s="249">
        <f>IF(N181="zákl. přenesená",J181,0)</f>
        <v>0</v>
      </c>
      <c r="BH181" s="249">
        <f>IF(N181="sníž. přenesená",J181,0)</f>
        <v>0</v>
      </c>
      <c r="BI181" s="249">
        <f>IF(N181="nulová",J181,0)</f>
        <v>0</v>
      </c>
      <c r="BJ181" s="16" t="s">
        <v>89</v>
      </c>
      <c r="BK181" s="249">
        <f>ROUND(I181*H181,2)</f>
        <v>0</v>
      </c>
      <c r="BL181" s="16" t="s">
        <v>165</v>
      </c>
      <c r="BM181" s="248" t="s">
        <v>1100</v>
      </c>
    </row>
    <row r="182" s="2" customFormat="1" ht="16.5" customHeight="1">
      <c r="A182" s="38"/>
      <c r="B182" s="39"/>
      <c r="C182" s="236" t="s">
        <v>351</v>
      </c>
      <c r="D182" s="236" t="s">
        <v>161</v>
      </c>
      <c r="E182" s="237" t="s">
        <v>697</v>
      </c>
      <c r="F182" s="238" t="s">
        <v>698</v>
      </c>
      <c r="G182" s="239" t="s">
        <v>230</v>
      </c>
      <c r="H182" s="240">
        <v>34.600000000000001</v>
      </c>
      <c r="I182" s="241"/>
      <c r="J182" s="242">
        <f>ROUND(I182*H182,2)</f>
        <v>0</v>
      </c>
      <c r="K182" s="243"/>
      <c r="L182" s="44"/>
      <c r="M182" s="244" t="s">
        <v>1</v>
      </c>
      <c r="N182" s="245" t="s">
        <v>46</v>
      </c>
      <c r="O182" s="91"/>
      <c r="P182" s="246">
        <f>O182*H182</f>
        <v>0</v>
      </c>
      <c r="Q182" s="246">
        <v>9.0000000000000006E-05</v>
      </c>
      <c r="R182" s="246">
        <f>Q182*H182</f>
        <v>0.0031140000000000004</v>
      </c>
      <c r="S182" s="246">
        <v>0</v>
      </c>
      <c r="T182" s="247">
        <f>S182*H182</f>
        <v>0</v>
      </c>
      <c r="U182" s="38"/>
      <c r="V182" s="38"/>
      <c r="W182" s="38"/>
      <c r="X182" s="38"/>
      <c r="Y182" s="38"/>
      <c r="Z182" s="38"/>
      <c r="AA182" s="38"/>
      <c r="AB182" s="38"/>
      <c r="AC182" s="38"/>
      <c r="AD182" s="38"/>
      <c r="AE182" s="38"/>
      <c r="AR182" s="248" t="s">
        <v>165</v>
      </c>
      <c r="AT182" s="248" t="s">
        <v>161</v>
      </c>
      <c r="AU182" s="248" t="s">
        <v>21</v>
      </c>
      <c r="AY182" s="16" t="s">
        <v>159</v>
      </c>
      <c r="BE182" s="249">
        <f>IF(N182="základní",J182,0)</f>
        <v>0</v>
      </c>
      <c r="BF182" s="249">
        <f>IF(N182="snížená",J182,0)</f>
        <v>0</v>
      </c>
      <c r="BG182" s="249">
        <f>IF(N182="zákl. přenesená",J182,0)</f>
        <v>0</v>
      </c>
      <c r="BH182" s="249">
        <f>IF(N182="sníž. přenesená",J182,0)</f>
        <v>0</v>
      </c>
      <c r="BI182" s="249">
        <f>IF(N182="nulová",J182,0)</f>
        <v>0</v>
      </c>
      <c r="BJ182" s="16" t="s">
        <v>89</v>
      </c>
      <c r="BK182" s="249">
        <f>ROUND(I182*H182,2)</f>
        <v>0</v>
      </c>
      <c r="BL182" s="16" t="s">
        <v>165</v>
      </c>
      <c r="BM182" s="248" t="s">
        <v>1101</v>
      </c>
    </row>
    <row r="183" s="13" customFormat="1">
      <c r="A183" s="13"/>
      <c r="B183" s="254"/>
      <c r="C183" s="255"/>
      <c r="D183" s="250" t="s">
        <v>174</v>
      </c>
      <c r="E183" s="256" t="s">
        <v>1</v>
      </c>
      <c r="F183" s="257" t="s">
        <v>1102</v>
      </c>
      <c r="G183" s="255"/>
      <c r="H183" s="258">
        <v>34.600000000000001</v>
      </c>
      <c r="I183" s="259"/>
      <c r="J183" s="255"/>
      <c r="K183" s="255"/>
      <c r="L183" s="260"/>
      <c r="M183" s="261"/>
      <c r="N183" s="262"/>
      <c r="O183" s="262"/>
      <c r="P183" s="262"/>
      <c r="Q183" s="262"/>
      <c r="R183" s="262"/>
      <c r="S183" s="262"/>
      <c r="T183" s="263"/>
      <c r="U183" s="13"/>
      <c r="V183" s="13"/>
      <c r="W183" s="13"/>
      <c r="X183" s="13"/>
      <c r="Y183" s="13"/>
      <c r="Z183" s="13"/>
      <c r="AA183" s="13"/>
      <c r="AB183" s="13"/>
      <c r="AC183" s="13"/>
      <c r="AD183" s="13"/>
      <c r="AE183" s="13"/>
      <c r="AT183" s="264" t="s">
        <v>174</v>
      </c>
      <c r="AU183" s="264" t="s">
        <v>21</v>
      </c>
      <c r="AV183" s="13" t="s">
        <v>21</v>
      </c>
      <c r="AW183" s="13" t="s">
        <v>38</v>
      </c>
      <c r="AX183" s="13" t="s">
        <v>81</v>
      </c>
      <c r="AY183" s="264" t="s">
        <v>159</v>
      </c>
    </row>
    <row r="184" s="12" customFormat="1" ht="20.88" customHeight="1">
      <c r="A184" s="12"/>
      <c r="B184" s="220"/>
      <c r="C184" s="221"/>
      <c r="D184" s="222" t="s">
        <v>80</v>
      </c>
      <c r="E184" s="234" t="s">
        <v>861</v>
      </c>
      <c r="F184" s="234" t="s">
        <v>862</v>
      </c>
      <c r="G184" s="221"/>
      <c r="H184" s="221"/>
      <c r="I184" s="224"/>
      <c r="J184" s="235">
        <f>BK184</f>
        <v>0</v>
      </c>
      <c r="K184" s="221"/>
      <c r="L184" s="226"/>
      <c r="M184" s="227"/>
      <c r="N184" s="228"/>
      <c r="O184" s="228"/>
      <c r="P184" s="229">
        <f>SUM(P185:P190)</f>
        <v>0</v>
      </c>
      <c r="Q184" s="228"/>
      <c r="R184" s="229">
        <f>SUM(R185:R190)</f>
        <v>0</v>
      </c>
      <c r="S184" s="228"/>
      <c r="T184" s="230">
        <f>SUM(T185:T190)</f>
        <v>0</v>
      </c>
      <c r="U184" s="12"/>
      <c r="V184" s="12"/>
      <c r="W184" s="12"/>
      <c r="X184" s="12"/>
      <c r="Y184" s="12"/>
      <c r="Z184" s="12"/>
      <c r="AA184" s="12"/>
      <c r="AB184" s="12"/>
      <c r="AC184" s="12"/>
      <c r="AD184" s="12"/>
      <c r="AE184" s="12"/>
      <c r="AR184" s="231" t="s">
        <v>89</v>
      </c>
      <c r="AT184" s="232" t="s">
        <v>80</v>
      </c>
      <c r="AU184" s="232" t="s">
        <v>21</v>
      </c>
      <c r="AY184" s="231" t="s">
        <v>159</v>
      </c>
      <c r="BK184" s="233">
        <f>SUM(BK185:BK190)</f>
        <v>0</v>
      </c>
    </row>
    <row r="185" s="2" customFormat="1" ht="21.75" customHeight="1">
      <c r="A185" s="38"/>
      <c r="B185" s="39"/>
      <c r="C185" s="236" t="s">
        <v>356</v>
      </c>
      <c r="D185" s="236" t="s">
        <v>161</v>
      </c>
      <c r="E185" s="237" t="s">
        <v>614</v>
      </c>
      <c r="F185" s="238" t="s">
        <v>615</v>
      </c>
      <c r="G185" s="239" t="s">
        <v>171</v>
      </c>
      <c r="H185" s="240">
        <v>110</v>
      </c>
      <c r="I185" s="241"/>
      <c r="J185" s="242">
        <f>ROUND(I185*H185,2)</f>
        <v>0</v>
      </c>
      <c r="K185" s="243"/>
      <c r="L185" s="44"/>
      <c r="M185" s="244" t="s">
        <v>1</v>
      </c>
      <c r="N185" s="245" t="s">
        <v>46</v>
      </c>
      <c r="O185" s="91"/>
      <c r="P185" s="246">
        <f>O185*H185</f>
        <v>0</v>
      </c>
      <c r="Q185" s="246">
        <v>0</v>
      </c>
      <c r="R185" s="246">
        <f>Q185*H185</f>
        <v>0</v>
      </c>
      <c r="S185" s="246">
        <v>0</v>
      </c>
      <c r="T185" s="247">
        <f>S185*H185</f>
        <v>0</v>
      </c>
      <c r="U185" s="38"/>
      <c r="V185" s="38"/>
      <c r="W185" s="38"/>
      <c r="X185" s="38"/>
      <c r="Y185" s="38"/>
      <c r="Z185" s="38"/>
      <c r="AA185" s="38"/>
      <c r="AB185" s="38"/>
      <c r="AC185" s="38"/>
      <c r="AD185" s="38"/>
      <c r="AE185" s="38"/>
      <c r="AR185" s="248" t="s">
        <v>165</v>
      </c>
      <c r="AT185" s="248" t="s">
        <v>161</v>
      </c>
      <c r="AU185" s="248" t="s">
        <v>176</v>
      </c>
      <c r="AY185" s="16" t="s">
        <v>159</v>
      </c>
      <c r="BE185" s="249">
        <f>IF(N185="základní",J185,0)</f>
        <v>0</v>
      </c>
      <c r="BF185" s="249">
        <f>IF(N185="snížená",J185,0)</f>
        <v>0</v>
      </c>
      <c r="BG185" s="249">
        <f>IF(N185="zákl. přenesená",J185,0)</f>
        <v>0</v>
      </c>
      <c r="BH185" s="249">
        <f>IF(N185="sníž. přenesená",J185,0)</f>
        <v>0</v>
      </c>
      <c r="BI185" s="249">
        <f>IF(N185="nulová",J185,0)</f>
        <v>0</v>
      </c>
      <c r="BJ185" s="16" t="s">
        <v>89</v>
      </c>
      <c r="BK185" s="249">
        <f>ROUND(I185*H185,2)</f>
        <v>0</v>
      </c>
      <c r="BL185" s="16" t="s">
        <v>165</v>
      </c>
      <c r="BM185" s="248" t="s">
        <v>1103</v>
      </c>
    </row>
    <row r="186" s="13" customFormat="1">
      <c r="A186" s="13"/>
      <c r="B186" s="254"/>
      <c r="C186" s="255"/>
      <c r="D186" s="250" t="s">
        <v>174</v>
      </c>
      <c r="E186" s="256" t="s">
        <v>1</v>
      </c>
      <c r="F186" s="257" t="s">
        <v>1104</v>
      </c>
      <c r="G186" s="255"/>
      <c r="H186" s="258">
        <v>110</v>
      </c>
      <c r="I186" s="259"/>
      <c r="J186" s="255"/>
      <c r="K186" s="255"/>
      <c r="L186" s="260"/>
      <c r="M186" s="261"/>
      <c r="N186" s="262"/>
      <c r="O186" s="262"/>
      <c r="P186" s="262"/>
      <c r="Q186" s="262"/>
      <c r="R186" s="262"/>
      <c r="S186" s="262"/>
      <c r="T186" s="263"/>
      <c r="U186" s="13"/>
      <c r="V186" s="13"/>
      <c r="W186" s="13"/>
      <c r="X186" s="13"/>
      <c r="Y186" s="13"/>
      <c r="Z186" s="13"/>
      <c r="AA186" s="13"/>
      <c r="AB186" s="13"/>
      <c r="AC186" s="13"/>
      <c r="AD186" s="13"/>
      <c r="AE186" s="13"/>
      <c r="AT186" s="264" t="s">
        <v>174</v>
      </c>
      <c r="AU186" s="264" t="s">
        <v>176</v>
      </c>
      <c r="AV186" s="13" t="s">
        <v>21</v>
      </c>
      <c r="AW186" s="13" t="s">
        <v>38</v>
      </c>
      <c r="AX186" s="13" t="s">
        <v>81</v>
      </c>
      <c r="AY186" s="264" t="s">
        <v>159</v>
      </c>
    </row>
    <row r="187" s="14" customFormat="1">
      <c r="A187" s="14"/>
      <c r="B187" s="265"/>
      <c r="C187" s="266"/>
      <c r="D187" s="250" t="s">
        <v>174</v>
      </c>
      <c r="E187" s="267" t="s">
        <v>1</v>
      </c>
      <c r="F187" s="268" t="s">
        <v>197</v>
      </c>
      <c r="G187" s="266"/>
      <c r="H187" s="269">
        <v>110</v>
      </c>
      <c r="I187" s="270"/>
      <c r="J187" s="266"/>
      <c r="K187" s="266"/>
      <c r="L187" s="271"/>
      <c r="M187" s="272"/>
      <c r="N187" s="273"/>
      <c r="O187" s="273"/>
      <c r="P187" s="273"/>
      <c r="Q187" s="273"/>
      <c r="R187" s="273"/>
      <c r="S187" s="273"/>
      <c r="T187" s="274"/>
      <c r="U187" s="14"/>
      <c r="V187" s="14"/>
      <c r="W187" s="14"/>
      <c r="X187" s="14"/>
      <c r="Y187" s="14"/>
      <c r="Z187" s="14"/>
      <c r="AA187" s="14"/>
      <c r="AB187" s="14"/>
      <c r="AC187" s="14"/>
      <c r="AD187" s="14"/>
      <c r="AE187" s="14"/>
      <c r="AT187" s="275" t="s">
        <v>174</v>
      </c>
      <c r="AU187" s="275" t="s">
        <v>176</v>
      </c>
      <c r="AV187" s="14" t="s">
        <v>165</v>
      </c>
      <c r="AW187" s="14" t="s">
        <v>38</v>
      </c>
      <c r="AX187" s="14" t="s">
        <v>89</v>
      </c>
      <c r="AY187" s="275" t="s">
        <v>159</v>
      </c>
    </row>
    <row r="188" s="2" customFormat="1" ht="21.75" customHeight="1">
      <c r="A188" s="38"/>
      <c r="B188" s="39"/>
      <c r="C188" s="236" t="s">
        <v>360</v>
      </c>
      <c r="D188" s="236" t="s">
        <v>161</v>
      </c>
      <c r="E188" s="237" t="s">
        <v>865</v>
      </c>
      <c r="F188" s="238" t="s">
        <v>866</v>
      </c>
      <c r="G188" s="239" t="s">
        <v>171</v>
      </c>
      <c r="H188" s="240">
        <v>40</v>
      </c>
      <c r="I188" s="241"/>
      <c r="J188" s="242">
        <f>ROUND(I188*H188,2)</f>
        <v>0</v>
      </c>
      <c r="K188" s="243"/>
      <c r="L188" s="44"/>
      <c r="M188" s="244" t="s">
        <v>1</v>
      </c>
      <c r="N188" s="245" t="s">
        <v>46</v>
      </c>
      <c r="O188" s="91"/>
      <c r="P188" s="246">
        <f>O188*H188</f>
        <v>0</v>
      </c>
      <c r="Q188" s="246">
        <v>0</v>
      </c>
      <c r="R188" s="246">
        <f>Q188*H188</f>
        <v>0</v>
      </c>
      <c r="S188" s="246">
        <v>0</v>
      </c>
      <c r="T188" s="247">
        <f>S188*H188</f>
        <v>0</v>
      </c>
      <c r="U188" s="38"/>
      <c r="V188" s="38"/>
      <c r="W188" s="38"/>
      <c r="X188" s="38"/>
      <c r="Y188" s="38"/>
      <c r="Z188" s="38"/>
      <c r="AA188" s="38"/>
      <c r="AB188" s="38"/>
      <c r="AC188" s="38"/>
      <c r="AD188" s="38"/>
      <c r="AE188" s="38"/>
      <c r="AR188" s="248" t="s">
        <v>165</v>
      </c>
      <c r="AT188" s="248" t="s">
        <v>161</v>
      </c>
      <c r="AU188" s="248" t="s">
        <v>176</v>
      </c>
      <c r="AY188" s="16" t="s">
        <v>159</v>
      </c>
      <c r="BE188" s="249">
        <f>IF(N188="základní",J188,0)</f>
        <v>0</v>
      </c>
      <c r="BF188" s="249">
        <f>IF(N188="snížená",J188,0)</f>
        <v>0</v>
      </c>
      <c r="BG188" s="249">
        <f>IF(N188="zákl. přenesená",J188,0)</f>
        <v>0</v>
      </c>
      <c r="BH188" s="249">
        <f>IF(N188="sníž. přenesená",J188,0)</f>
        <v>0</v>
      </c>
      <c r="BI188" s="249">
        <f>IF(N188="nulová",J188,0)</f>
        <v>0</v>
      </c>
      <c r="BJ188" s="16" t="s">
        <v>89</v>
      </c>
      <c r="BK188" s="249">
        <f>ROUND(I188*H188,2)</f>
        <v>0</v>
      </c>
      <c r="BL188" s="16" t="s">
        <v>165</v>
      </c>
      <c r="BM188" s="248" t="s">
        <v>1105</v>
      </c>
    </row>
    <row r="189" s="13" customFormat="1">
      <c r="A189" s="13"/>
      <c r="B189" s="254"/>
      <c r="C189" s="255"/>
      <c r="D189" s="250" t="s">
        <v>174</v>
      </c>
      <c r="E189" s="256" t="s">
        <v>1</v>
      </c>
      <c r="F189" s="257" t="s">
        <v>372</v>
      </c>
      <c r="G189" s="255"/>
      <c r="H189" s="258">
        <v>40</v>
      </c>
      <c r="I189" s="259"/>
      <c r="J189" s="255"/>
      <c r="K189" s="255"/>
      <c r="L189" s="260"/>
      <c r="M189" s="261"/>
      <c r="N189" s="262"/>
      <c r="O189" s="262"/>
      <c r="P189" s="262"/>
      <c r="Q189" s="262"/>
      <c r="R189" s="262"/>
      <c r="S189" s="262"/>
      <c r="T189" s="263"/>
      <c r="U189" s="13"/>
      <c r="V189" s="13"/>
      <c r="W189" s="13"/>
      <c r="X189" s="13"/>
      <c r="Y189" s="13"/>
      <c r="Z189" s="13"/>
      <c r="AA189" s="13"/>
      <c r="AB189" s="13"/>
      <c r="AC189" s="13"/>
      <c r="AD189" s="13"/>
      <c r="AE189" s="13"/>
      <c r="AT189" s="264" t="s">
        <v>174</v>
      </c>
      <c r="AU189" s="264" t="s">
        <v>176</v>
      </c>
      <c r="AV189" s="13" t="s">
        <v>21</v>
      </c>
      <c r="AW189" s="13" t="s">
        <v>38</v>
      </c>
      <c r="AX189" s="13" t="s">
        <v>81</v>
      </c>
      <c r="AY189" s="264" t="s">
        <v>159</v>
      </c>
    </row>
    <row r="190" s="14" customFormat="1">
      <c r="A190" s="14"/>
      <c r="B190" s="265"/>
      <c r="C190" s="266"/>
      <c r="D190" s="250" t="s">
        <v>174</v>
      </c>
      <c r="E190" s="267" t="s">
        <v>1</v>
      </c>
      <c r="F190" s="268" t="s">
        <v>197</v>
      </c>
      <c r="G190" s="266"/>
      <c r="H190" s="269">
        <v>40</v>
      </c>
      <c r="I190" s="270"/>
      <c r="J190" s="266"/>
      <c r="K190" s="266"/>
      <c r="L190" s="271"/>
      <c r="M190" s="292"/>
      <c r="N190" s="293"/>
      <c r="O190" s="293"/>
      <c r="P190" s="293"/>
      <c r="Q190" s="293"/>
      <c r="R190" s="293"/>
      <c r="S190" s="293"/>
      <c r="T190" s="294"/>
      <c r="U190" s="14"/>
      <c r="V190" s="14"/>
      <c r="W190" s="14"/>
      <c r="X190" s="14"/>
      <c r="Y190" s="14"/>
      <c r="Z190" s="14"/>
      <c r="AA190" s="14"/>
      <c r="AB190" s="14"/>
      <c r="AC190" s="14"/>
      <c r="AD190" s="14"/>
      <c r="AE190" s="14"/>
      <c r="AT190" s="275" t="s">
        <v>174</v>
      </c>
      <c r="AU190" s="275" t="s">
        <v>176</v>
      </c>
      <c r="AV190" s="14" t="s">
        <v>165</v>
      </c>
      <c r="AW190" s="14" t="s">
        <v>38</v>
      </c>
      <c r="AX190" s="14" t="s">
        <v>89</v>
      </c>
      <c r="AY190" s="275" t="s">
        <v>159</v>
      </c>
    </row>
    <row r="191" s="2" customFormat="1" ht="6.96" customHeight="1">
      <c r="A191" s="38"/>
      <c r="B191" s="66"/>
      <c r="C191" s="67"/>
      <c r="D191" s="67"/>
      <c r="E191" s="67"/>
      <c r="F191" s="67"/>
      <c r="G191" s="67"/>
      <c r="H191" s="67"/>
      <c r="I191" s="183"/>
      <c r="J191" s="67"/>
      <c r="K191" s="67"/>
      <c r="L191" s="44"/>
      <c r="M191" s="38"/>
      <c r="O191" s="38"/>
      <c r="P191" s="38"/>
      <c r="Q191" s="38"/>
      <c r="R191" s="38"/>
      <c r="S191" s="38"/>
      <c r="T191" s="38"/>
      <c r="U191" s="38"/>
      <c r="V191" s="38"/>
      <c r="W191" s="38"/>
      <c r="X191" s="38"/>
      <c r="Y191" s="38"/>
      <c r="Z191" s="38"/>
      <c r="AA191" s="38"/>
      <c r="AB191" s="38"/>
      <c r="AC191" s="38"/>
      <c r="AD191" s="38"/>
      <c r="AE191" s="38"/>
    </row>
  </sheetData>
  <sheetProtection sheet="1" autoFilter="0" formatColumns="0" formatRows="0" objects="1" scenarios="1" spinCount="100000" saltValue="rz3SjYTnpb8G7+SL+idP8XyLpNAaA++WcyeULEkQaOwoTe+qwtg6lo5ti9DE0qB6JHAxiuYPb9feqUP+UGl4Sg==" hashValue="S2l1MFHiNxDl2ISFp87/K3nt6UNPCB9Z9HaY4UILcoFaYk07bBQMx1lG6qG4Aq3pMXiwWYia2aQNiZO/H+zKow==" algorithmName="SHA-512" password="CC35"/>
  <autoFilter ref="C120:K190"/>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6" t="s">
        <v>108</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1106</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618</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618</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ROUND(J121,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ROUND((SUM(BE121:BE200)),  2)</f>
        <v>0</v>
      </c>
      <c r="G33" s="38"/>
      <c r="H33" s="38"/>
      <c r="I33" s="162">
        <v>0.20999999999999999</v>
      </c>
      <c r="J33" s="161">
        <f>ROUND(((SUM(BE121:BE200))*I33),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ROUND((SUM(BF121:BF200)),  2)</f>
        <v>0</v>
      </c>
      <c r="G34" s="38"/>
      <c r="H34" s="38"/>
      <c r="I34" s="162">
        <v>0.14999999999999999</v>
      </c>
      <c r="J34" s="161">
        <f>ROUND(((SUM(BF121:BF200))*I34),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ROUND((SUM(BG121:BG200)),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ROUND((SUM(BH121:BH200)),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ROUND((SUM(BI121:BI200)),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301-6 - SO 301-6 Splašková přípojka</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pan Stejskal</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pan Stejskal</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J121</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135</v>
      </c>
      <c r="E97" s="196"/>
      <c r="F97" s="196"/>
      <c r="G97" s="196"/>
      <c r="H97" s="196"/>
      <c r="I97" s="197"/>
      <c r="J97" s="198">
        <f>J122</f>
        <v>0</v>
      </c>
      <c r="K97" s="194"/>
      <c r="L97" s="199"/>
      <c r="S97" s="9"/>
      <c r="T97" s="9"/>
      <c r="U97" s="9"/>
      <c r="V97" s="9"/>
      <c r="W97" s="9"/>
      <c r="X97" s="9"/>
      <c r="Y97" s="9"/>
      <c r="Z97" s="9"/>
      <c r="AA97" s="9"/>
      <c r="AB97" s="9"/>
      <c r="AC97" s="9"/>
      <c r="AD97" s="9"/>
      <c r="AE97" s="9"/>
    </row>
    <row r="98" s="10" customFormat="1" ht="19.92" customHeight="1">
      <c r="A98" s="10"/>
      <c r="B98" s="200"/>
      <c r="C98" s="201"/>
      <c r="D98" s="202" t="s">
        <v>619</v>
      </c>
      <c r="E98" s="203"/>
      <c r="F98" s="203"/>
      <c r="G98" s="203"/>
      <c r="H98" s="203"/>
      <c r="I98" s="204"/>
      <c r="J98" s="205">
        <f>J123</f>
        <v>0</v>
      </c>
      <c r="K98" s="201"/>
      <c r="L98" s="206"/>
      <c r="S98" s="10"/>
      <c r="T98" s="10"/>
      <c r="U98" s="10"/>
      <c r="V98" s="10"/>
      <c r="W98" s="10"/>
      <c r="X98" s="10"/>
      <c r="Y98" s="10"/>
      <c r="Z98" s="10"/>
      <c r="AA98" s="10"/>
      <c r="AB98" s="10"/>
      <c r="AC98" s="10"/>
      <c r="AD98" s="10"/>
      <c r="AE98" s="10"/>
    </row>
    <row r="99" s="10" customFormat="1" ht="19.92" customHeight="1">
      <c r="A99" s="10"/>
      <c r="B99" s="200"/>
      <c r="C99" s="201"/>
      <c r="D99" s="202" t="s">
        <v>139</v>
      </c>
      <c r="E99" s="203"/>
      <c r="F99" s="203"/>
      <c r="G99" s="203"/>
      <c r="H99" s="203"/>
      <c r="I99" s="204"/>
      <c r="J99" s="205">
        <f>J150</f>
        <v>0</v>
      </c>
      <c r="K99" s="201"/>
      <c r="L99" s="206"/>
      <c r="S99" s="10"/>
      <c r="T99" s="10"/>
      <c r="U99" s="10"/>
      <c r="V99" s="10"/>
      <c r="W99" s="10"/>
      <c r="X99" s="10"/>
      <c r="Y99" s="10"/>
      <c r="Z99" s="10"/>
      <c r="AA99" s="10"/>
      <c r="AB99" s="10"/>
      <c r="AC99" s="10"/>
      <c r="AD99" s="10"/>
      <c r="AE99" s="10"/>
    </row>
    <row r="100" s="10" customFormat="1" ht="19.92" customHeight="1">
      <c r="A100" s="10"/>
      <c r="B100" s="200"/>
      <c r="C100" s="201"/>
      <c r="D100" s="202" t="s">
        <v>620</v>
      </c>
      <c r="E100" s="203"/>
      <c r="F100" s="203"/>
      <c r="G100" s="203"/>
      <c r="H100" s="203"/>
      <c r="I100" s="204"/>
      <c r="J100" s="205">
        <f>J157</f>
        <v>0</v>
      </c>
      <c r="K100" s="201"/>
      <c r="L100" s="206"/>
      <c r="S100" s="10"/>
      <c r="T100" s="10"/>
      <c r="U100" s="10"/>
      <c r="V100" s="10"/>
      <c r="W100" s="10"/>
      <c r="X100" s="10"/>
      <c r="Y100" s="10"/>
      <c r="Z100" s="10"/>
      <c r="AA100" s="10"/>
      <c r="AB100" s="10"/>
      <c r="AC100" s="10"/>
      <c r="AD100" s="10"/>
      <c r="AE100" s="10"/>
    </row>
    <row r="101" s="10" customFormat="1" ht="14.88" customHeight="1">
      <c r="A101" s="10"/>
      <c r="B101" s="200"/>
      <c r="C101" s="201"/>
      <c r="D101" s="202" t="s">
        <v>702</v>
      </c>
      <c r="E101" s="203"/>
      <c r="F101" s="203"/>
      <c r="G101" s="203"/>
      <c r="H101" s="203"/>
      <c r="I101" s="204"/>
      <c r="J101" s="205">
        <f>J194</f>
        <v>0</v>
      </c>
      <c r="K101" s="201"/>
      <c r="L101" s="206"/>
      <c r="S101" s="10"/>
      <c r="T101" s="10"/>
      <c r="U101" s="10"/>
      <c r="V101" s="10"/>
      <c r="W101" s="10"/>
      <c r="X101" s="10"/>
      <c r="Y101" s="10"/>
      <c r="Z101" s="10"/>
      <c r="AA101" s="10"/>
      <c r="AB101" s="10"/>
      <c r="AC101" s="10"/>
      <c r="AD101" s="10"/>
      <c r="AE101" s="10"/>
    </row>
    <row r="102" s="2" customFormat="1" ht="21.84" customHeight="1">
      <c r="A102" s="38"/>
      <c r="B102" s="39"/>
      <c r="C102" s="40"/>
      <c r="D102" s="40"/>
      <c r="E102" s="40"/>
      <c r="F102" s="40"/>
      <c r="G102" s="40"/>
      <c r="H102" s="40"/>
      <c r="I102" s="144"/>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183"/>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186"/>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2" t="s">
        <v>144</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1" t="s">
        <v>16</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7" t="str">
        <f>E7</f>
        <v xml:space="preserve">822018  Odstavná a parkovací plocha u lékárny v Rotavě</v>
      </c>
      <c r="F111" s="31"/>
      <c r="G111" s="31"/>
      <c r="H111" s="31"/>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1" t="s">
        <v>128</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SO 301-6 - SO 301-6 Splašková přípojka</v>
      </c>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1" t="s">
        <v>22</v>
      </c>
      <c r="D115" s="40"/>
      <c r="E115" s="40"/>
      <c r="F115" s="26" t="str">
        <f>F12</f>
        <v>Rotava</v>
      </c>
      <c r="G115" s="40"/>
      <c r="H115" s="40"/>
      <c r="I115" s="147" t="s">
        <v>24</v>
      </c>
      <c r="J115" s="79" t="str">
        <f>IF(J12="","",J12)</f>
        <v>30. 6. 2019</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1" t="s">
        <v>30</v>
      </c>
      <c r="D117" s="40"/>
      <c r="E117" s="40"/>
      <c r="F117" s="26" t="str">
        <f>E15</f>
        <v>Město Rotava</v>
      </c>
      <c r="G117" s="40"/>
      <c r="H117" s="40"/>
      <c r="I117" s="147" t="s">
        <v>36</v>
      </c>
      <c r="J117" s="36" t="str">
        <f>E21</f>
        <v>pan Stejskal</v>
      </c>
      <c r="K117" s="40"/>
      <c r="L117" s="63"/>
      <c r="S117" s="38"/>
      <c r="T117" s="38"/>
      <c r="U117" s="38"/>
      <c r="V117" s="38"/>
      <c r="W117" s="38"/>
      <c r="X117" s="38"/>
      <c r="Y117" s="38"/>
      <c r="Z117" s="38"/>
      <c r="AA117" s="38"/>
      <c r="AB117" s="38"/>
      <c r="AC117" s="38"/>
      <c r="AD117" s="38"/>
      <c r="AE117" s="38"/>
    </row>
    <row r="118" s="2" customFormat="1" ht="15.15" customHeight="1">
      <c r="A118" s="38"/>
      <c r="B118" s="39"/>
      <c r="C118" s="31" t="s">
        <v>34</v>
      </c>
      <c r="D118" s="40"/>
      <c r="E118" s="40"/>
      <c r="F118" s="26" t="str">
        <f>IF(E18="","",E18)</f>
        <v>Vyplň údaj</v>
      </c>
      <c r="G118" s="40"/>
      <c r="H118" s="40"/>
      <c r="I118" s="147" t="s">
        <v>39</v>
      </c>
      <c r="J118" s="36" t="str">
        <f>E24</f>
        <v>pan Stejskal</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11" customFormat="1" ht="29.28" customHeight="1">
      <c r="A120" s="207"/>
      <c r="B120" s="208"/>
      <c r="C120" s="209" t="s">
        <v>145</v>
      </c>
      <c r="D120" s="210" t="s">
        <v>66</v>
      </c>
      <c r="E120" s="210" t="s">
        <v>62</v>
      </c>
      <c r="F120" s="210" t="s">
        <v>63</v>
      </c>
      <c r="G120" s="210" t="s">
        <v>146</v>
      </c>
      <c r="H120" s="210" t="s">
        <v>147</v>
      </c>
      <c r="I120" s="211" t="s">
        <v>148</v>
      </c>
      <c r="J120" s="212" t="s">
        <v>132</v>
      </c>
      <c r="K120" s="213" t="s">
        <v>149</v>
      </c>
      <c r="L120" s="214"/>
      <c r="M120" s="100" t="s">
        <v>1</v>
      </c>
      <c r="N120" s="101" t="s">
        <v>45</v>
      </c>
      <c r="O120" s="101" t="s">
        <v>150</v>
      </c>
      <c r="P120" s="101" t="s">
        <v>151</v>
      </c>
      <c r="Q120" s="101" t="s">
        <v>152</v>
      </c>
      <c r="R120" s="101" t="s">
        <v>153</v>
      </c>
      <c r="S120" s="101" t="s">
        <v>154</v>
      </c>
      <c r="T120" s="102" t="s">
        <v>155</v>
      </c>
      <c r="U120" s="207"/>
      <c r="V120" s="207"/>
      <c r="W120" s="207"/>
      <c r="X120" s="207"/>
      <c r="Y120" s="207"/>
      <c r="Z120" s="207"/>
      <c r="AA120" s="207"/>
      <c r="AB120" s="207"/>
      <c r="AC120" s="207"/>
      <c r="AD120" s="207"/>
      <c r="AE120" s="207"/>
    </row>
    <row r="121" s="2" customFormat="1" ht="22.8" customHeight="1">
      <c r="A121" s="38"/>
      <c r="B121" s="39"/>
      <c r="C121" s="107" t="s">
        <v>156</v>
      </c>
      <c r="D121" s="40"/>
      <c r="E121" s="40"/>
      <c r="F121" s="40"/>
      <c r="G121" s="40"/>
      <c r="H121" s="40"/>
      <c r="I121" s="144"/>
      <c r="J121" s="215">
        <f>BK121</f>
        <v>0</v>
      </c>
      <c r="K121" s="40"/>
      <c r="L121" s="44"/>
      <c r="M121" s="103"/>
      <c r="N121" s="216"/>
      <c r="O121" s="104"/>
      <c r="P121" s="217">
        <f>P122</f>
        <v>0</v>
      </c>
      <c r="Q121" s="104"/>
      <c r="R121" s="217">
        <f>R122</f>
        <v>34.722575819999996</v>
      </c>
      <c r="S121" s="104"/>
      <c r="T121" s="218">
        <f>T122</f>
        <v>3.96</v>
      </c>
      <c r="U121" s="38"/>
      <c r="V121" s="38"/>
      <c r="W121" s="38"/>
      <c r="X121" s="38"/>
      <c r="Y121" s="38"/>
      <c r="Z121" s="38"/>
      <c r="AA121" s="38"/>
      <c r="AB121" s="38"/>
      <c r="AC121" s="38"/>
      <c r="AD121" s="38"/>
      <c r="AE121" s="38"/>
      <c r="AT121" s="16" t="s">
        <v>80</v>
      </c>
      <c r="AU121" s="16" t="s">
        <v>134</v>
      </c>
      <c r="BK121" s="219">
        <f>BK122</f>
        <v>0</v>
      </c>
    </row>
    <row r="122" s="12" customFormat="1" ht="25.92" customHeight="1">
      <c r="A122" s="12"/>
      <c r="B122" s="220"/>
      <c r="C122" s="221"/>
      <c r="D122" s="222" t="s">
        <v>80</v>
      </c>
      <c r="E122" s="223" t="s">
        <v>157</v>
      </c>
      <c r="F122" s="223" t="s">
        <v>158</v>
      </c>
      <c r="G122" s="221"/>
      <c r="H122" s="221"/>
      <c r="I122" s="224"/>
      <c r="J122" s="225">
        <f>BK122</f>
        <v>0</v>
      </c>
      <c r="K122" s="221"/>
      <c r="L122" s="226"/>
      <c r="M122" s="227"/>
      <c r="N122" s="228"/>
      <c r="O122" s="228"/>
      <c r="P122" s="229">
        <f>P123+P150+P157</f>
        <v>0</v>
      </c>
      <c r="Q122" s="228"/>
      <c r="R122" s="229">
        <f>R123+R150+R157</f>
        <v>34.722575819999996</v>
      </c>
      <c r="S122" s="228"/>
      <c r="T122" s="230">
        <f>T123+T150+T157</f>
        <v>3.96</v>
      </c>
      <c r="U122" s="12"/>
      <c r="V122" s="12"/>
      <c r="W122" s="12"/>
      <c r="X122" s="12"/>
      <c r="Y122" s="12"/>
      <c r="Z122" s="12"/>
      <c r="AA122" s="12"/>
      <c r="AB122" s="12"/>
      <c r="AC122" s="12"/>
      <c r="AD122" s="12"/>
      <c r="AE122" s="12"/>
      <c r="AR122" s="231" t="s">
        <v>89</v>
      </c>
      <c r="AT122" s="232" t="s">
        <v>80</v>
      </c>
      <c r="AU122" s="232" t="s">
        <v>81</v>
      </c>
      <c r="AY122" s="231" t="s">
        <v>159</v>
      </c>
      <c r="BK122" s="233">
        <f>BK123+BK150+BK157</f>
        <v>0</v>
      </c>
    </row>
    <row r="123" s="12" customFormat="1" ht="22.8" customHeight="1">
      <c r="A123" s="12"/>
      <c r="B123" s="220"/>
      <c r="C123" s="221"/>
      <c r="D123" s="222" t="s">
        <v>80</v>
      </c>
      <c r="E123" s="234" t="s">
        <v>89</v>
      </c>
      <c r="F123" s="234" t="s">
        <v>621</v>
      </c>
      <c r="G123" s="221"/>
      <c r="H123" s="221"/>
      <c r="I123" s="224"/>
      <c r="J123" s="235">
        <f>BK123</f>
        <v>0</v>
      </c>
      <c r="K123" s="221"/>
      <c r="L123" s="226"/>
      <c r="M123" s="227"/>
      <c r="N123" s="228"/>
      <c r="O123" s="228"/>
      <c r="P123" s="229">
        <f>SUM(P124:P149)</f>
        <v>0</v>
      </c>
      <c r="Q123" s="228"/>
      <c r="R123" s="229">
        <f>SUM(R124:R149)</f>
        <v>5.9270719999999999</v>
      </c>
      <c r="S123" s="228"/>
      <c r="T123" s="230">
        <f>SUM(T124:T149)</f>
        <v>3.96</v>
      </c>
      <c r="U123" s="12"/>
      <c r="V123" s="12"/>
      <c r="W123" s="12"/>
      <c r="X123" s="12"/>
      <c r="Y123" s="12"/>
      <c r="Z123" s="12"/>
      <c r="AA123" s="12"/>
      <c r="AB123" s="12"/>
      <c r="AC123" s="12"/>
      <c r="AD123" s="12"/>
      <c r="AE123" s="12"/>
      <c r="AR123" s="231" t="s">
        <v>89</v>
      </c>
      <c r="AT123" s="232" t="s">
        <v>80</v>
      </c>
      <c r="AU123" s="232" t="s">
        <v>89</v>
      </c>
      <c r="AY123" s="231" t="s">
        <v>159</v>
      </c>
      <c r="BK123" s="233">
        <f>SUM(BK124:BK149)</f>
        <v>0</v>
      </c>
    </row>
    <row r="124" s="2" customFormat="1" ht="21.75" customHeight="1">
      <c r="A124" s="38"/>
      <c r="B124" s="39"/>
      <c r="C124" s="236" t="s">
        <v>89</v>
      </c>
      <c r="D124" s="236" t="s">
        <v>161</v>
      </c>
      <c r="E124" s="237" t="s">
        <v>625</v>
      </c>
      <c r="F124" s="238" t="s">
        <v>626</v>
      </c>
      <c r="G124" s="239" t="s">
        <v>206</v>
      </c>
      <c r="H124" s="240">
        <v>3.2400000000000002</v>
      </c>
      <c r="I124" s="241"/>
      <c r="J124" s="242">
        <f>ROUND(I124*H124,2)</f>
        <v>0</v>
      </c>
      <c r="K124" s="243"/>
      <c r="L124" s="44"/>
      <c r="M124" s="244" t="s">
        <v>1</v>
      </c>
      <c r="N124" s="245" t="s">
        <v>46</v>
      </c>
      <c r="O124" s="91"/>
      <c r="P124" s="246">
        <f>O124*H124</f>
        <v>0</v>
      </c>
      <c r="Q124" s="246">
        <v>0</v>
      </c>
      <c r="R124" s="246">
        <f>Q124*H124</f>
        <v>0</v>
      </c>
      <c r="S124" s="246">
        <v>0</v>
      </c>
      <c r="T124" s="247">
        <f>S124*H124</f>
        <v>0</v>
      </c>
      <c r="U124" s="38"/>
      <c r="V124" s="38"/>
      <c r="W124" s="38"/>
      <c r="X124" s="38"/>
      <c r="Y124" s="38"/>
      <c r="Z124" s="38"/>
      <c r="AA124" s="38"/>
      <c r="AB124" s="38"/>
      <c r="AC124" s="38"/>
      <c r="AD124" s="38"/>
      <c r="AE124" s="38"/>
      <c r="AR124" s="248" t="s">
        <v>165</v>
      </c>
      <c r="AT124" s="248" t="s">
        <v>161</v>
      </c>
      <c r="AU124" s="248" t="s">
        <v>21</v>
      </c>
      <c r="AY124" s="16" t="s">
        <v>159</v>
      </c>
      <c r="BE124" s="249">
        <f>IF(N124="základní",J124,0)</f>
        <v>0</v>
      </c>
      <c r="BF124" s="249">
        <f>IF(N124="snížená",J124,0)</f>
        <v>0</v>
      </c>
      <c r="BG124" s="249">
        <f>IF(N124="zákl. přenesená",J124,0)</f>
        <v>0</v>
      </c>
      <c r="BH124" s="249">
        <f>IF(N124="sníž. přenesená",J124,0)</f>
        <v>0</v>
      </c>
      <c r="BI124" s="249">
        <f>IF(N124="nulová",J124,0)</f>
        <v>0</v>
      </c>
      <c r="BJ124" s="16" t="s">
        <v>89</v>
      </c>
      <c r="BK124" s="249">
        <f>ROUND(I124*H124,2)</f>
        <v>0</v>
      </c>
      <c r="BL124" s="16" t="s">
        <v>165</v>
      </c>
      <c r="BM124" s="248" t="s">
        <v>1107</v>
      </c>
    </row>
    <row r="125" s="13" customFormat="1">
      <c r="A125" s="13"/>
      <c r="B125" s="254"/>
      <c r="C125" s="255"/>
      <c r="D125" s="250" t="s">
        <v>174</v>
      </c>
      <c r="E125" s="256" t="s">
        <v>1</v>
      </c>
      <c r="F125" s="257" t="s">
        <v>1108</v>
      </c>
      <c r="G125" s="255"/>
      <c r="H125" s="258">
        <v>3.2400000000000002</v>
      </c>
      <c r="I125" s="259"/>
      <c r="J125" s="255"/>
      <c r="K125" s="255"/>
      <c r="L125" s="260"/>
      <c r="M125" s="261"/>
      <c r="N125" s="262"/>
      <c r="O125" s="262"/>
      <c r="P125" s="262"/>
      <c r="Q125" s="262"/>
      <c r="R125" s="262"/>
      <c r="S125" s="262"/>
      <c r="T125" s="263"/>
      <c r="U125" s="13"/>
      <c r="V125" s="13"/>
      <c r="W125" s="13"/>
      <c r="X125" s="13"/>
      <c r="Y125" s="13"/>
      <c r="Z125" s="13"/>
      <c r="AA125" s="13"/>
      <c r="AB125" s="13"/>
      <c r="AC125" s="13"/>
      <c r="AD125" s="13"/>
      <c r="AE125" s="13"/>
      <c r="AT125" s="264" t="s">
        <v>174</v>
      </c>
      <c r="AU125" s="264" t="s">
        <v>21</v>
      </c>
      <c r="AV125" s="13" t="s">
        <v>21</v>
      </c>
      <c r="AW125" s="13" t="s">
        <v>38</v>
      </c>
      <c r="AX125" s="13" t="s">
        <v>89</v>
      </c>
      <c r="AY125" s="264" t="s">
        <v>159</v>
      </c>
    </row>
    <row r="126" s="2" customFormat="1" ht="16.5" customHeight="1">
      <c r="A126" s="38"/>
      <c r="B126" s="39"/>
      <c r="C126" s="236" t="s">
        <v>21</v>
      </c>
      <c r="D126" s="236" t="s">
        <v>161</v>
      </c>
      <c r="E126" s="237" t="s">
        <v>629</v>
      </c>
      <c r="F126" s="238" t="s">
        <v>630</v>
      </c>
      <c r="G126" s="239" t="s">
        <v>164</v>
      </c>
      <c r="H126" s="240">
        <v>10.800000000000001</v>
      </c>
      <c r="I126" s="241"/>
      <c r="J126" s="242">
        <f>ROUND(I126*H126,2)</f>
        <v>0</v>
      </c>
      <c r="K126" s="243"/>
      <c r="L126" s="44"/>
      <c r="M126" s="244" t="s">
        <v>1</v>
      </c>
      <c r="N126" s="245" t="s">
        <v>46</v>
      </c>
      <c r="O126" s="91"/>
      <c r="P126" s="246">
        <f>O126*H126</f>
        <v>0</v>
      </c>
      <c r="Q126" s="246">
        <v>0.00084000000000000003</v>
      </c>
      <c r="R126" s="246">
        <f>Q126*H126</f>
        <v>0.0090720000000000002</v>
      </c>
      <c r="S126" s="246">
        <v>0</v>
      </c>
      <c r="T126" s="247">
        <f>S126*H126</f>
        <v>0</v>
      </c>
      <c r="U126" s="38"/>
      <c r="V126" s="38"/>
      <c r="W126" s="38"/>
      <c r="X126" s="38"/>
      <c r="Y126" s="38"/>
      <c r="Z126" s="38"/>
      <c r="AA126" s="38"/>
      <c r="AB126" s="38"/>
      <c r="AC126" s="38"/>
      <c r="AD126" s="38"/>
      <c r="AE126" s="38"/>
      <c r="AR126" s="248" t="s">
        <v>165</v>
      </c>
      <c r="AT126" s="248" t="s">
        <v>161</v>
      </c>
      <c r="AU126" s="248" t="s">
        <v>21</v>
      </c>
      <c r="AY126" s="16" t="s">
        <v>159</v>
      </c>
      <c r="BE126" s="249">
        <f>IF(N126="základní",J126,0)</f>
        <v>0</v>
      </c>
      <c r="BF126" s="249">
        <f>IF(N126="snížená",J126,0)</f>
        <v>0</v>
      </c>
      <c r="BG126" s="249">
        <f>IF(N126="zákl. přenesená",J126,0)</f>
        <v>0</v>
      </c>
      <c r="BH126" s="249">
        <f>IF(N126="sníž. přenesená",J126,0)</f>
        <v>0</v>
      </c>
      <c r="BI126" s="249">
        <f>IF(N126="nulová",J126,0)</f>
        <v>0</v>
      </c>
      <c r="BJ126" s="16" t="s">
        <v>89</v>
      </c>
      <c r="BK126" s="249">
        <f>ROUND(I126*H126,2)</f>
        <v>0</v>
      </c>
      <c r="BL126" s="16" t="s">
        <v>165</v>
      </c>
      <c r="BM126" s="248" t="s">
        <v>1109</v>
      </c>
    </row>
    <row r="127" s="13" customFormat="1">
      <c r="A127" s="13"/>
      <c r="B127" s="254"/>
      <c r="C127" s="255"/>
      <c r="D127" s="250" t="s">
        <v>174</v>
      </c>
      <c r="E127" s="256" t="s">
        <v>1</v>
      </c>
      <c r="F127" s="257" t="s">
        <v>1110</v>
      </c>
      <c r="G127" s="255"/>
      <c r="H127" s="258">
        <v>10.800000000000001</v>
      </c>
      <c r="I127" s="259"/>
      <c r="J127" s="255"/>
      <c r="K127" s="255"/>
      <c r="L127" s="260"/>
      <c r="M127" s="261"/>
      <c r="N127" s="262"/>
      <c r="O127" s="262"/>
      <c r="P127" s="262"/>
      <c r="Q127" s="262"/>
      <c r="R127" s="262"/>
      <c r="S127" s="262"/>
      <c r="T127" s="263"/>
      <c r="U127" s="13"/>
      <c r="V127" s="13"/>
      <c r="W127" s="13"/>
      <c r="X127" s="13"/>
      <c r="Y127" s="13"/>
      <c r="Z127" s="13"/>
      <c r="AA127" s="13"/>
      <c r="AB127" s="13"/>
      <c r="AC127" s="13"/>
      <c r="AD127" s="13"/>
      <c r="AE127" s="13"/>
      <c r="AT127" s="264" t="s">
        <v>174</v>
      </c>
      <c r="AU127" s="264" t="s">
        <v>21</v>
      </c>
      <c r="AV127" s="13" t="s">
        <v>21</v>
      </c>
      <c r="AW127" s="13" t="s">
        <v>38</v>
      </c>
      <c r="AX127" s="13" t="s">
        <v>81</v>
      </c>
      <c r="AY127" s="264" t="s">
        <v>159</v>
      </c>
    </row>
    <row r="128" s="2" customFormat="1" ht="21.75" customHeight="1">
      <c r="A128" s="38"/>
      <c r="B128" s="39"/>
      <c r="C128" s="236" t="s">
        <v>176</v>
      </c>
      <c r="D128" s="236" t="s">
        <v>161</v>
      </c>
      <c r="E128" s="237" t="s">
        <v>633</v>
      </c>
      <c r="F128" s="238" t="s">
        <v>634</v>
      </c>
      <c r="G128" s="239" t="s">
        <v>164</v>
      </c>
      <c r="H128" s="240">
        <v>10.800000000000001</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165</v>
      </c>
      <c r="AT128" s="248" t="s">
        <v>161</v>
      </c>
      <c r="AU128" s="248" t="s">
        <v>21</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1111</v>
      </c>
    </row>
    <row r="129" s="2" customFormat="1" ht="21.75" customHeight="1">
      <c r="A129" s="38"/>
      <c r="B129" s="39"/>
      <c r="C129" s="236" t="s">
        <v>165</v>
      </c>
      <c r="D129" s="236" t="s">
        <v>161</v>
      </c>
      <c r="E129" s="237" t="s">
        <v>264</v>
      </c>
      <c r="F129" s="238" t="s">
        <v>265</v>
      </c>
      <c r="G129" s="239" t="s">
        <v>206</v>
      </c>
      <c r="H129" s="240">
        <v>3.2400000000000002</v>
      </c>
      <c r="I129" s="241"/>
      <c r="J129" s="242">
        <f>ROUND(I129*H129,2)</f>
        <v>0</v>
      </c>
      <c r="K129" s="243"/>
      <c r="L129" s="44"/>
      <c r="M129" s="244" t="s">
        <v>1</v>
      </c>
      <c r="N129" s="245" t="s">
        <v>46</v>
      </c>
      <c r="O129" s="91"/>
      <c r="P129" s="246">
        <f>O129*H129</f>
        <v>0</v>
      </c>
      <c r="Q129" s="246">
        <v>0</v>
      </c>
      <c r="R129" s="246">
        <f>Q129*H129</f>
        <v>0</v>
      </c>
      <c r="S129" s="246">
        <v>0</v>
      </c>
      <c r="T129" s="247">
        <f>S129*H129</f>
        <v>0</v>
      </c>
      <c r="U129" s="38"/>
      <c r="V129" s="38"/>
      <c r="W129" s="38"/>
      <c r="X129" s="38"/>
      <c r="Y129" s="38"/>
      <c r="Z129" s="38"/>
      <c r="AA129" s="38"/>
      <c r="AB129" s="38"/>
      <c r="AC129" s="38"/>
      <c r="AD129" s="38"/>
      <c r="AE129" s="38"/>
      <c r="AR129" s="248" t="s">
        <v>165</v>
      </c>
      <c r="AT129" s="248" t="s">
        <v>161</v>
      </c>
      <c r="AU129" s="248" t="s">
        <v>21</v>
      </c>
      <c r="AY129" s="16" t="s">
        <v>159</v>
      </c>
      <c r="BE129" s="249">
        <f>IF(N129="základní",J129,0)</f>
        <v>0</v>
      </c>
      <c r="BF129" s="249">
        <f>IF(N129="snížená",J129,0)</f>
        <v>0</v>
      </c>
      <c r="BG129" s="249">
        <f>IF(N129="zákl. přenesená",J129,0)</f>
        <v>0</v>
      </c>
      <c r="BH129" s="249">
        <f>IF(N129="sníž. přenesená",J129,0)</f>
        <v>0</v>
      </c>
      <c r="BI129" s="249">
        <f>IF(N129="nulová",J129,0)</f>
        <v>0</v>
      </c>
      <c r="BJ129" s="16" t="s">
        <v>89</v>
      </c>
      <c r="BK129" s="249">
        <f>ROUND(I129*H129,2)</f>
        <v>0</v>
      </c>
      <c r="BL129" s="16" t="s">
        <v>165</v>
      </c>
      <c r="BM129" s="248" t="s">
        <v>1112</v>
      </c>
    </row>
    <row r="130" s="2" customFormat="1" ht="21.75" customHeight="1">
      <c r="A130" s="38"/>
      <c r="B130" s="39"/>
      <c r="C130" s="236" t="s">
        <v>186</v>
      </c>
      <c r="D130" s="236" t="s">
        <v>161</v>
      </c>
      <c r="E130" s="237" t="s">
        <v>268</v>
      </c>
      <c r="F130" s="238" t="s">
        <v>269</v>
      </c>
      <c r="G130" s="239" t="s">
        <v>206</v>
      </c>
      <c r="H130" s="240">
        <v>3.2400000000000002</v>
      </c>
      <c r="I130" s="241"/>
      <c r="J130" s="242">
        <f>ROUND(I130*H130,2)</f>
        <v>0</v>
      </c>
      <c r="K130" s="243"/>
      <c r="L130" s="44"/>
      <c r="M130" s="244" t="s">
        <v>1</v>
      </c>
      <c r="N130" s="245" t="s">
        <v>46</v>
      </c>
      <c r="O130" s="91"/>
      <c r="P130" s="246">
        <f>O130*H130</f>
        <v>0</v>
      </c>
      <c r="Q130" s="246">
        <v>0</v>
      </c>
      <c r="R130" s="246">
        <f>Q130*H130</f>
        <v>0</v>
      </c>
      <c r="S130" s="246">
        <v>0</v>
      </c>
      <c r="T130" s="247">
        <f>S130*H130</f>
        <v>0</v>
      </c>
      <c r="U130" s="38"/>
      <c r="V130" s="38"/>
      <c r="W130" s="38"/>
      <c r="X130" s="38"/>
      <c r="Y130" s="38"/>
      <c r="Z130" s="38"/>
      <c r="AA130" s="38"/>
      <c r="AB130" s="38"/>
      <c r="AC130" s="38"/>
      <c r="AD130" s="38"/>
      <c r="AE130" s="38"/>
      <c r="AR130" s="248" t="s">
        <v>165</v>
      </c>
      <c r="AT130" s="248" t="s">
        <v>161</v>
      </c>
      <c r="AU130" s="248" t="s">
        <v>21</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1113</v>
      </c>
    </row>
    <row r="131" s="2" customFormat="1" ht="21.75" customHeight="1">
      <c r="A131" s="38"/>
      <c r="B131" s="39"/>
      <c r="C131" s="236" t="s">
        <v>191</v>
      </c>
      <c r="D131" s="236" t="s">
        <v>161</v>
      </c>
      <c r="E131" s="237" t="s">
        <v>273</v>
      </c>
      <c r="F131" s="238" t="s">
        <v>274</v>
      </c>
      <c r="G131" s="239" t="s">
        <v>206</v>
      </c>
      <c r="H131" s="240">
        <v>64.799999999999997</v>
      </c>
      <c r="I131" s="241"/>
      <c r="J131" s="242">
        <f>ROUND(I131*H131,2)</f>
        <v>0</v>
      </c>
      <c r="K131" s="243"/>
      <c r="L131" s="44"/>
      <c r="M131" s="244" t="s">
        <v>1</v>
      </c>
      <c r="N131" s="245" t="s">
        <v>46</v>
      </c>
      <c r="O131" s="91"/>
      <c r="P131" s="246">
        <f>O131*H131</f>
        <v>0</v>
      </c>
      <c r="Q131" s="246">
        <v>0</v>
      </c>
      <c r="R131" s="246">
        <f>Q131*H131</f>
        <v>0</v>
      </c>
      <c r="S131" s="246">
        <v>0</v>
      </c>
      <c r="T131" s="247">
        <f>S131*H131</f>
        <v>0</v>
      </c>
      <c r="U131" s="38"/>
      <c r="V131" s="38"/>
      <c r="W131" s="38"/>
      <c r="X131" s="38"/>
      <c r="Y131" s="38"/>
      <c r="Z131" s="38"/>
      <c r="AA131" s="38"/>
      <c r="AB131" s="38"/>
      <c r="AC131" s="38"/>
      <c r="AD131" s="38"/>
      <c r="AE131" s="38"/>
      <c r="AR131" s="248" t="s">
        <v>165</v>
      </c>
      <c r="AT131" s="248" t="s">
        <v>161</v>
      </c>
      <c r="AU131" s="248" t="s">
        <v>21</v>
      </c>
      <c r="AY131" s="16" t="s">
        <v>159</v>
      </c>
      <c r="BE131" s="249">
        <f>IF(N131="základní",J131,0)</f>
        <v>0</v>
      </c>
      <c r="BF131" s="249">
        <f>IF(N131="snížená",J131,0)</f>
        <v>0</v>
      </c>
      <c r="BG131" s="249">
        <f>IF(N131="zákl. přenesená",J131,0)</f>
        <v>0</v>
      </c>
      <c r="BH131" s="249">
        <f>IF(N131="sníž. přenesená",J131,0)</f>
        <v>0</v>
      </c>
      <c r="BI131" s="249">
        <f>IF(N131="nulová",J131,0)</f>
        <v>0</v>
      </c>
      <c r="BJ131" s="16" t="s">
        <v>89</v>
      </c>
      <c r="BK131" s="249">
        <f>ROUND(I131*H131,2)</f>
        <v>0</v>
      </c>
      <c r="BL131" s="16" t="s">
        <v>165</v>
      </c>
      <c r="BM131" s="248" t="s">
        <v>1114</v>
      </c>
    </row>
    <row r="132" s="13" customFormat="1">
      <c r="A132" s="13"/>
      <c r="B132" s="254"/>
      <c r="C132" s="255"/>
      <c r="D132" s="250" t="s">
        <v>174</v>
      </c>
      <c r="E132" s="256" t="s">
        <v>1</v>
      </c>
      <c r="F132" s="257" t="s">
        <v>1115</v>
      </c>
      <c r="G132" s="255"/>
      <c r="H132" s="258">
        <v>64.799999999999997</v>
      </c>
      <c r="I132" s="259"/>
      <c r="J132" s="255"/>
      <c r="K132" s="255"/>
      <c r="L132" s="260"/>
      <c r="M132" s="261"/>
      <c r="N132" s="262"/>
      <c r="O132" s="262"/>
      <c r="P132" s="262"/>
      <c r="Q132" s="262"/>
      <c r="R132" s="262"/>
      <c r="S132" s="262"/>
      <c r="T132" s="263"/>
      <c r="U132" s="13"/>
      <c r="V132" s="13"/>
      <c r="W132" s="13"/>
      <c r="X132" s="13"/>
      <c r="Y132" s="13"/>
      <c r="Z132" s="13"/>
      <c r="AA132" s="13"/>
      <c r="AB132" s="13"/>
      <c r="AC132" s="13"/>
      <c r="AD132" s="13"/>
      <c r="AE132" s="13"/>
      <c r="AT132" s="264" t="s">
        <v>174</v>
      </c>
      <c r="AU132" s="264" t="s">
        <v>21</v>
      </c>
      <c r="AV132" s="13" t="s">
        <v>21</v>
      </c>
      <c r="AW132" s="13" t="s">
        <v>38</v>
      </c>
      <c r="AX132" s="13" t="s">
        <v>81</v>
      </c>
      <c r="AY132" s="264" t="s">
        <v>159</v>
      </c>
    </row>
    <row r="133" s="14" customFormat="1">
      <c r="A133" s="14"/>
      <c r="B133" s="265"/>
      <c r="C133" s="266"/>
      <c r="D133" s="250" t="s">
        <v>174</v>
      </c>
      <c r="E133" s="267" t="s">
        <v>1</v>
      </c>
      <c r="F133" s="268" t="s">
        <v>197</v>
      </c>
      <c r="G133" s="266"/>
      <c r="H133" s="269">
        <v>64.799999999999997</v>
      </c>
      <c r="I133" s="270"/>
      <c r="J133" s="266"/>
      <c r="K133" s="266"/>
      <c r="L133" s="271"/>
      <c r="M133" s="272"/>
      <c r="N133" s="273"/>
      <c r="O133" s="273"/>
      <c r="P133" s="273"/>
      <c r="Q133" s="273"/>
      <c r="R133" s="273"/>
      <c r="S133" s="273"/>
      <c r="T133" s="274"/>
      <c r="U133" s="14"/>
      <c r="V133" s="14"/>
      <c r="W133" s="14"/>
      <c r="X133" s="14"/>
      <c r="Y133" s="14"/>
      <c r="Z133" s="14"/>
      <c r="AA133" s="14"/>
      <c r="AB133" s="14"/>
      <c r="AC133" s="14"/>
      <c r="AD133" s="14"/>
      <c r="AE133" s="14"/>
      <c r="AT133" s="275" t="s">
        <v>174</v>
      </c>
      <c r="AU133" s="275" t="s">
        <v>21</v>
      </c>
      <c r="AV133" s="14" t="s">
        <v>165</v>
      </c>
      <c r="AW133" s="14" t="s">
        <v>38</v>
      </c>
      <c r="AX133" s="14" t="s">
        <v>89</v>
      </c>
      <c r="AY133" s="275" t="s">
        <v>159</v>
      </c>
    </row>
    <row r="134" s="2" customFormat="1" ht="16.5" customHeight="1">
      <c r="A134" s="38"/>
      <c r="B134" s="39"/>
      <c r="C134" s="236" t="s">
        <v>198</v>
      </c>
      <c r="D134" s="236" t="s">
        <v>161</v>
      </c>
      <c r="E134" s="237" t="s">
        <v>640</v>
      </c>
      <c r="F134" s="238" t="s">
        <v>641</v>
      </c>
      <c r="G134" s="239" t="s">
        <v>206</v>
      </c>
      <c r="H134" s="240">
        <v>3.2400000000000002</v>
      </c>
      <c r="I134" s="241"/>
      <c r="J134" s="242">
        <f>ROUND(I134*H134,2)</f>
        <v>0</v>
      </c>
      <c r="K134" s="243"/>
      <c r="L134" s="44"/>
      <c r="M134" s="244" t="s">
        <v>1</v>
      </c>
      <c r="N134" s="245" t="s">
        <v>46</v>
      </c>
      <c r="O134" s="91"/>
      <c r="P134" s="246">
        <f>O134*H134</f>
        <v>0</v>
      </c>
      <c r="Q134" s="246">
        <v>0</v>
      </c>
      <c r="R134" s="246">
        <f>Q134*H134</f>
        <v>0</v>
      </c>
      <c r="S134" s="246">
        <v>0</v>
      </c>
      <c r="T134" s="247">
        <f>S134*H134</f>
        <v>0</v>
      </c>
      <c r="U134" s="38"/>
      <c r="V134" s="38"/>
      <c r="W134" s="38"/>
      <c r="X134" s="38"/>
      <c r="Y134" s="38"/>
      <c r="Z134" s="38"/>
      <c r="AA134" s="38"/>
      <c r="AB134" s="38"/>
      <c r="AC134" s="38"/>
      <c r="AD134" s="38"/>
      <c r="AE134" s="38"/>
      <c r="AR134" s="248" t="s">
        <v>165</v>
      </c>
      <c r="AT134" s="248" t="s">
        <v>161</v>
      </c>
      <c r="AU134" s="248" t="s">
        <v>21</v>
      </c>
      <c r="AY134" s="16" t="s">
        <v>159</v>
      </c>
      <c r="BE134" s="249">
        <f>IF(N134="základní",J134,0)</f>
        <v>0</v>
      </c>
      <c r="BF134" s="249">
        <f>IF(N134="snížená",J134,0)</f>
        <v>0</v>
      </c>
      <c r="BG134" s="249">
        <f>IF(N134="zákl. přenesená",J134,0)</f>
        <v>0</v>
      </c>
      <c r="BH134" s="249">
        <f>IF(N134="sníž. přenesená",J134,0)</f>
        <v>0</v>
      </c>
      <c r="BI134" s="249">
        <f>IF(N134="nulová",J134,0)</f>
        <v>0</v>
      </c>
      <c r="BJ134" s="16" t="s">
        <v>89</v>
      </c>
      <c r="BK134" s="249">
        <f>ROUND(I134*H134,2)</f>
        <v>0</v>
      </c>
      <c r="BL134" s="16" t="s">
        <v>165</v>
      </c>
      <c r="BM134" s="248" t="s">
        <v>1116</v>
      </c>
    </row>
    <row r="135" s="2" customFormat="1" ht="21.75" customHeight="1">
      <c r="A135" s="38"/>
      <c r="B135" s="39"/>
      <c r="C135" s="236" t="s">
        <v>203</v>
      </c>
      <c r="D135" s="236" t="s">
        <v>161</v>
      </c>
      <c r="E135" s="237" t="s">
        <v>643</v>
      </c>
      <c r="F135" s="238" t="s">
        <v>644</v>
      </c>
      <c r="G135" s="239" t="s">
        <v>171</v>
      </c>
      <c r="H135" s="240">
        <v>6.4800000000000004</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21</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1117</v>
      </c>
    </row>
    <row r="136" s="13" customFormat="1">
      <c r="A136" s="13"/>
      <c r="B136" s="254"/>
      <c r="C136" s="255"/>
      <c r="D136" s="250" t="s">
        <v>174</v>
      </c>
      <c r="E136" s="255"/>
      <c r="F136" s="257" t="s">
        <v>1118</v>
      </c>
      <c r="G136" s="255"/>
      <c r="H136" s="258">
        <v>6.4800000000000004</v>
      </c>
      <c r="I136" s="259"/>
      <c r="J136" s="255"/>
      <c r="K136" s="255"/>
      <c r="L136" s="260"/>
      <c r="M136" s="261"/>
      <c r="N136" s="262"/>
      <c r="O136" s="262"/>
      <c r="P136" s="262"/>
      <c r="Q136" s="262"/>
      <c r="R136" s="262"/>
      <c r="S136" s="262"/>
      <c r="T136" s="263"/>
      <c r="U136" s="13"/>
      <c r="V136" s="13"/>
      <c r="W136" s="13"/>
      <c r="X136" s="13"/>
      <c r="Y136" s="13"/>
      <c r="Z136" s="13"/>
      <c r="AA136" s="13"/>
      <c r="AB136" s="13"/>
      <c r="AC136" s="13"/>
      <c r="AD136" s="13"/>
      <c r="AE136" s="13"/>
      <c r="AT136" s="264" t="s">
        <v>174</v>
      </c>
      <c r="AU136" s="264" t="s">
        <v>21</v>
      </c>
      <c r="AV136" s="13" t="s">
        <v>21</v>
      </c>
      <c r="AW136" s="13" t="s">
        <v>4</v>
      </c>
      <c r="AX136" s="13" t="s">
        <v>89</v>
      </c>
      <c r="AY136" s="264" t="s">
        <v>159</v>
      </c>
    </row>
    <row r="137" s="2" customFormat="1" ht="21.75" customHeight="1">
      <c r="A137" s="38"/>
      <c r="B137" s="39"/>
      <c r="C137" s="236" t="s">
        <v>209</v>
      </c>
      <c r="D137" s="236" t="s">
        <v>161</v>
      </c>
      <c r="E137" s="237" t="s">
        <v>278</v>
      </c>
      <c r="F137" s="238" t="s">
        <v>279</v>
      </c>
      <c r="G137" s="239" t="s">
        <v>206</v>
      </c>
      <c r="H137" s="240">
        <v>2.052</v>
      </c>
      <c r="I137" s="241"/>
      <c r="J137" s="242">
        <f>ROUND(I137*H137,2)</f>
        <v>0</v>
      </c>
      <c r="K137" s="243"/>
      <c r="L137" s="44"/>
      <c r="M137" s="244" t="s">
        <v>1</v>
      </c>
      <c r="N137" s="245" t="s">
        <v>46</v>
      </c>
      <c r="O137" s="91"/>
      <c r="P137" s="246">
        <f>O137*H137</f>
        <v>0</v>
      </c>
      <c r="Q137" s="246">
        <v>0</v>
      </c>
      <c r="R137" s="246">
        <f>Q137*H137</f>
        <v>0</v>
      </c>
      <c r="S137" s="246">
        <v>0</v>
      </c>
      <c r="T137" s="247">
        <f>S137*H137</f>
        <v>0</v>
      </c>
      <c r="U137" s="38"/>
      <c r="V137" s="38"/>
      <c r="W137" s="38"/>
      <c r="X137" s="38"/>
      <c r="Y137" s="38"/>
      <c r="Z137" s="38"/>
      <c r="AA137" s="38"/>
      <c r="AB137" s="38"/>
      <c r="AC137" s="38"/>
      <c r="AD137" s="38"/>
      <c r="AE137" s="38"/>
      <c r="AR137" s="248" t="s">
        <v>165</v>
      </c>
      <c r="AT137" s="248" t="s">
        <v>161</v>
      </c>
      <c r="AU137" s="248" t="s">
        <v>21</v>
      </c>
      <c r="AY137" s="16" t="s">
        <v>159</v>
      </c>
      <c r="BE137" s="249">
        <f>IF(N137="základní",J137,0)</f>
        <v>0</v>
      </c>
      <c r="BF137" s="249">
        <f>IF(N137="snížená",J137,0)</f>
        <v>0</v>
      </c>
      <c r="BG137" s="249">
        <f>IF(N137="zákl. přenesená",J137,0)</f>
        <v>0</v>
      </c>
      <c r="BH137" s="249">
        <f>IF(N137="sníž. přenesená",J137,0)</f>
        <v>0</v>
      </c>
      <c r="BI137" s="249">
        <f>IF(N137="nulová",J137,0)</f>
        <v>0</v>
      </c>
      <c r="BJ137" s="16" t="s">
        <v>89</v>
      </c>
      <c r="BK137" s="249">
        <f>ROUND(I137*H137,2)</f>
        <v>0</v>
      </c>
      <c r="BL137" s="16" t="s">
        <v>165</v>
      </c>
      <c r="BM137" s="248" t="s">
        <v>1119</v>
      </c>
    </row>
    <row r="138" s="13" customFormat="1">
      <c r="A138" s="13"/>
      <c r="B138" s="254"/>
      <c r="C138" s="255"/>
      <c r="D138" s="250" t="s">
        <v>174</v>
      </c>
      <c r="E138" s="256" t="s">
        <v>1</v>
      </c>
      <c r="F138" s="257" t="s">
        <v>1120</v>
      </c>
      <c r="G138" s="255"/>
      <c r="H138" s="258">
        <v>2.052</v>
      </c>
      <c r="I138" s="259"/>
      <c r="J138" s="255"/>
      <c r="K138" s="255"/>
      <c r="L138" s="260"/>
      <c r="M138" s="261"/>
      <c r="N138" s="262"/>
      <c r="O138" s="262"/>
      <c r="P138" s="262"/>
      <c r="Q138" s="262"/>
      <c r="R138" s="262"/>
      <c r="S138" s="262"/>
      <c r="T138" s="263"/>
      <c r="U138" s="13"/>
      <c r="V138" s="13"/>
      <c r="W138" s="13"/>
      <c r="X138" s="13"/>
      <c r="Y138" s="13"/>
      <c r="Z138" s="13"/>
      <c r="AA138" s="13"/>
      <c r="AB138" s="13"/>
      <c r="AC138" s="13"/>
      <c r="AD138" s="13"/>
      <c r="AE138" s="13"/>
      <c r="AT138" s="264" t="s">
        <v>174</v>
      </c>
      <c r="AU138" s="264" t="s">
        <v>21</v>
      </c>
      <c r="AV138" s="13" t="s">
        <v>21</v>
      </c>
      <c r="AW138" s="13" t="s">
        <v>38</v>
      </c>
      <c r="AX138" s="13" t="s">
        <v>81</v>
      </c>
      <c r="AY138" s="264" t="s">
        <v>159</v>
      </c>
    </row>
    <row r="139" s="2" customFormat="1" ht="16.5" customHeight="1">
      <c r="A139" s="38"/>
      <c r="B139" s="39"/>
      <c r="C139" s="276" t="s">
        <v>175</v>
      </c>
      <c r="D139" s="276" t="s">
        <v>289</v>
      </c>
      <c r="E139" s="277" t="s">
        <v>290</v>
      </c>
      <c r="F139" s="278" t="s">
        <v>291</v>
      </c>
      <c r="G139" s="279" t="s">
        <v>171</v>
      </c>
      <c r="H139" s="280">
        <v>4.1040000000000001</v>
      </c>
      <c r="I139" s="281"/>
      <c r="J139" s="282">
        <f>ROUND(I139*H139,2)</f>
        <v>0</v>
      </c>
      <c r="K139" s="283"/>
      <c r="L139" s="284"/>
      <c r="M139" s="285" t="s">
        <v>1</v>
      </c>
      <c r="N139" s="286" t="s">
        <v>46</v>
      </c>
      <c r="O139" s="91"/>
      <c r="P139" s="246">
        <f>O139*H139</f>
        <v>0</v>
      </c>
      <c r="Q139" s="246">
        <v>1</v>
      </c>
      <c r="R139" s="246">
        <f>Q139*H139</f>
        <v>4.1040000000000001</v>
      </c>
      <c r="S139" s="246">
        <v>0</v>
      </c>
      <c r="T139" s="247">
        <f>S139*H139</f>
        <v>0</v>
      </c>
      <c r="U139" s="38"/>
      <c r="V139" s="38"/>
      <c r="W139" s="38"/>
      <c r="X139" s="38"/>
      <c r="Y139" s="38"/>
      <c r="Z139" s="38"/>
      <c r="AA139" s="38"/>
      <c r="AB139" s="38"/>
      <c r="AC139" s="38"/>
      <c r="AD139" s="38"/>
      <c r="AE139" s="38"/>
      <c r="AR139" s="248" t="s">
        <v>203</v>
      </c>
      <c r="AT139" s="248" t="s">
        <v>289</v>
      </c>
      <c r="AU139" s="248" t="s">
        <v>21</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1121</v>
      </c>
    </row>
    <row r="140" s="13" customFormat="1">
      <c r="A140" s="13"/>
      <c r="B140" s="254"/>
      <c r="C140" s="255"/>
      <c r="D140" s="250" t="s">
        <v>174</v>
      </c>
      <c r="E140" s="255"/>
      <c r="F140" s="257" t="s">
        <v>1122</v>
      </c>
      <c r="G140" s="255"/>
      <c r="H140" s="258">
        <v>4.1040000000000001</v>
      </c>
      <c r="I140" s="259"/>
      <c r="J140" s="255"/>
      <c r="K140" s="255"/>
      <c r="L140" s="260"/>
      <c r="M140" s="261"/>
      <c r="N140" s="262"/>
      <c r="O140" s="262"/>
      <c r="P140" s="262"/>
      <c r="Q140" s="262"/>
      <c r="R140" s="262"/>
      <c r="S140" s="262"/>
      <c r="T140" s="263"/>
      <c r="U140" s="13"/>
      <c r="V140" s="13"/>
      <c r="W140" s="13"/>
      <c r="X140" s="13"/>
      <c r="Y140" s="13"/>
      <c r="Z140" s="13"/>
      <c r="AA140" s="13"/>
      <c r="AB140" s="13"/>
      <c r="AC140" s="13"/>
      <c r="AD140" s="13"/>
      <c r="AE140" s="13"/>
      <c r="AT140" s="264" t="s">
        <v>174</v>
      </c>
      <c r="AU140" s="264" t="s">
        <v>21</v>
      </c>
      <c r="AV140" s="13" t="s">
        <v>21</v>
      </c>
      <c r="AW140" s="13" t="s">
        <v>4</v>
      </c>
      <c r="AX140" s="13" t="s">
        <v>89</v>
      </c>
      <c r="AY140" s="264" t="s">
        <v>159</v>
      </c>
    </row>
    <row r="141" s="2" customFormat="1" ht="21.75" customHeight="1">
      <c r="A141" s="38"/>
      <c r="B141" s="39"/>
      <c r="C141" s="236" t="s">
        <v>222</v>
      </c>
      <c r="D141" s="236" t="s">
        <v>161</v>
      </c>
      <c r="E141" s="237" t="s">
        <v>651</v>
      </c>
      <c r="F141" s="238" t="s">
        <v>652</v>
      </c>
      <c r="G141" s="239" t="s">
        <v>206</v>
      </c>
      <c r="H141" s="240">
        <v>0.90700000000000003</v>
      </c>
      <c r="I141" s="241"/>
      <c r="J141" s="242">
        <f>ROUND(I141*H141,2)</f>
        <v>0</v>
      </c>
      <c r="K141" s="243"/>
      <c r="L141" s="44"/>
      <c r="M141" s="244" t="s">
        <v>1</v>
      </c>
      <c r="N141" s="245" t="s">
        <v>46</v>
      </c>
      <c r="O141" s="91"/>
      <c r="P141" s="246">
        <f>O141*H141</f>
        <v>0</v>
      </c>
      <c r="Q141" s="246">
        <v>0</v>
      </c>
      <c r="R141" s="246">
        <f>Q141*H141</f>
        <v>0</v>
      </c>
      <c r="S141" s="246">
        <v>0</v>
      </c>
      <c r="T141" s="247">
        <f>S141*H141</f>
        <v>0</v>
      </c>
      <c r="U141" s="38"/>
      <c r="V141" s="38"/>
      <c r="W141" s="38"/>
      <c r="X141" s="38"/>
      <c r="Y141" s="38"/>
      <c r="Z141" s="38"/>
      <c r="AA141" s="38"/>
      <c r="AB141" s="38"/>
      <c r="AC141" s="38"/>
      <c r="AD141" s="38"/>
      <c r="AE141" s="38"/>
      <c r="AR141" s="248" t="s">
        <v>165</v>
      </c>
      <c r="AT141" s="248" t="s">
        <v>161</v>
      </c>
      <c r="AU141" s="248" t="s">
        <v>21</v>
      </c>
      <c r="AY141" s="16" t="s">
        <v>159</v>
      </c>
      <c r="BE141" s="249">
        <f>IF(N141="základní",J141,0)</f>
        <v>0</v>
      </c>
      <c r="BF141" s="249">
        <f>IF(N141="snížená",J141,0)</f>
        <v>0</v>
      </c>
      <c r="BG141" s="249">
        <f>IF(N141="zákl. přenesená",J141,0)</f>
        <v>0</v>
      </c>
      <c r="BH141" s="249">
        <f>IF(N141="sníž. přenesená",J141,0)</f>
        <v>0</v>
      </c>
      <c r="BI141" s="249">
        <f>IF(N141="nulová",J141,0)</f>
        <v>0</v>
      </c>
      <c r="BJ141" s="16" t="s">
        <v>89</v>
      </c>
      <c r="BK141" s="249">
        <f>ROUND(I141*H141,2)</f>
        <v>0</v>
      </c>
      <c r="BL141" s="16" t="s">
        <v>165</v>
      </c>
      <c r="BM141" s="248" t="s">
        <v>1123</v>
      </c>
    </row>
    <row r="142" s="13" customFormat="1">
      <c r="A142" s="13"/>
      <c r="B142" s="254"/>
      <c r="C142" s="255"/>
      <c r="D142" s="250" t="s">
        <v>174</v>
      </c>
      <c r="E142" s="256" t="s">
        <v>1</v>
      </c>
      <c r="F142" s="257" t="s">
        <v>1124</v>
      </c>
      <c r="G142" s="255"/>
      <c r="H142" s="258">
        <v>0.97199999999999998</v>
      </c>
      <c r="I142" s="259"/>
      <c r="J142" s="255"/>
      <c r="K142" s="255"/>
      <c r="L142" s="260"/>
      <c r="M142" s="261"/>
      <c r="N142" s="262"/>
      <c r="O142" s="262"/>
      <c r="P142" s="262"/>
      <c r="Q142" s="262"/>
      <c r="R142" s="262"/>
      <c r="S142" s="262"/>
      <c r="T142" s="263"/>
      <c r="U142" s="13"/>
      <c r="V142" s="13"/>
      <c r="W142" s="13"/>
      <c r="X142" s="13"/>
      <c r="Y142" s="13"/>
      <c r="Z142" s="13"/>
      <c r="AA142" s="13"/>
      <c r="AB142" s="13"/>
      <c r="AC142" s="13"/>
      <c r="AD142" s="13"/>
      <c r="AE142" s="13"/>
      <c r="AT142" s="264" t="s">
        <v>174</v>
      </c>
      <c r="AU142" s="264" t="s">
        <v>21</v>
      </c>
      <c r="AV142" s="13" t="s">
        <v>21</v>
      </c>
      <c r="AW142" s="13" t="s">
        <v>38</v>
      </c>
      <c r="AX142" s="13" t="s">
        <v>81</v>
      </c>
      <c r="AY142" s="264" t="s">
        <v>159</v>
      </c>
    </row>
    <row r="143" s="13" customFormat="1">
      <c r="A143" s="13"/>
      <c r="B143" s="254"/>
      <c r="C143" s="255"/>
      <c r="D143" s="250" t="s">
        <v>174</v>
      </c>
      <c r="E143" s="256" t="s">
        <v>1</v>
      </c>
      <c r="F143" s="257" t="s">
        <v>1125</v>
      </c>
      <c r="G143" s="255"/>
      <c r="H143" s="258">
        <v>-0.065000000000000002</v>
      </c>
      <c r="I143" s="259"/>
      <c r="J143" s="255"/>
      <c r="K143" s="255"/>
      <c r="L143" s="260"/>
      <c r="M143" s="261"/>
      <c r="N143" s="262"/>
      <c r="O143" s="262"/>
      <c r="P143" s="262"/>
      <c r="Q143" s="262"/>
      <c r="R143" s="262"/>
      <c r="S143" s="262"/>
      <c r="T143" s="263"/>
      <c r="U143" s="13"/>
      <c r="V143" s="13"/>
      <c r="W143" s="13"/>
      <c r="X143" s="13"/>
      <c r="Y143" s="13"/>
      <c r="Z143" s="13"/>
      <c r="AA143" s="13"/>
      <c r="AB143" s="13"/>
      <c r="AC143" s="13"/>
      <c r="AD143" s="13"/>
      <c r="AE143" s="13"/>
      <c r="AT143" s="264" t="s">
        <v>174</v>
      </c>
      <c r="AU143" s="264" t="s">
        <v>21</v>
      </c>
      <c r="AV143" s="13" t="s">
        <v>21</v>
      </c>
      <c r="AW143" s="13" t="s">
        <v>38</v>
      </c>
      <c r="AX143" s="13" t="s">
        <v>81</v>
      </c>
      <c r="AY143" s="264" t="s">
        <v>159</v>
      </c>
    </row>
    <row r="144" s="2" customFormat="1" ht="16.5" customHeight="1">
      <c r="A144" s="38"/>
      <c r="B144" s="39"/>
      <c r="C144" s="276" t="s">
        <v>227</v>
      </c>
      <c r="D144" s="276" t="s">
        <v>289</v>
      </c>
      <c r="E144" s="277" t="s">
        <v>290</v>
      </c>
      <c r="F144" s="278" t="s">
        <v>291</v>
      </c>
      <c r="G144" s="279" t="s">
        <v>171</v>
      </c>
      <c r="H144" s="280">
        <v>1.8140000000000001</v>
      </c>
      <c r="I144" s="281"/>
      <c r="J144" s="282">
        <f>ROUND(I144*H144,2)</f>
        <v>0</v>
      </c>
      <c r="K144" s="283"/>
      <c r="L144" s="284"/>
      <c r="M144" s="285" t="s">
        <v>1</v>
      </c>
      <c r="N144" s="286" t="s">
        <v>46</v>
      </c>
      <c r="O144" s="91"/>
      <c r="P144" s="246">
        <f>O144*H144</f>
        <v>0</v>
      </c>
      <c r="Q144" s="246">
        <v>1</v>
      </c>
      <c r="R144" s="246">
        <f>Q144*H144</f>
        <v>1.8140000000000001</v>
      </c>
      <c r="S144" s="246">
        <v>0</v>
      </c>
      <c r="T144" s="247">
        <f>S144*H144</f>
        <v>0</v>
      </c>
      <c r="U144" s="38"/>
      <c r="V144" s="38"/>
      <c r="W144" s="38"/>
      <c r="X144" s="38"/>
      <c r="Y144" s="38"/>
      <c r="Z144" s="38"/>
      <c r="AA144" s="38"/>
      <c r="AB144" s="38"/>
      <c r="AC144" s="38"/>
      <c r="AD144" s="38"/>
      <c r="AE144" s="38"/>
      <c r="AR144" s="248" t="s">
        <v>203</v>
      </c>
      <c r="AT144" s="248" t="s">
        <v>289</v>
      </c>
      <c r="AU144" s="248" t="s">
        <v>21</v>
      </c>
      <c r="AY144" s="16" t="s">
        <v>159</v>
      </c>
      <c r="BE144" s="249">
        <f>IF(N144="základní",J144,0)</f>
        <v>0</v>
      </c>
      <c r="BF144" s="249">
        <f>IF(N144="snížená",J144,0)</f>
        <v>0</v>
      </c>
      <c r="BG144" s="249">
        <f>IF(N144="zákl. přenesená",J144,0)</f>
        <v>0</v>
      </c>
      <c r="BH144" s="249">
        <f>IF(N144="sníž. přenesená",J144,0)</f>
        <v>0</v>
      </c>
      <c r="BI144" s="249">
        <f>IF(N144="nulová",J144,0)</f>
        <v>0</v>
      </c>
      <c r="BJ144" s="16" t="s">
        <v>89</v>
      </c>
      <c r="BK144" s="249">
        <f>ROUND(I144*H144,2)</f>
        <v>0</v>
      </c>
      <c r="BL144" s="16" t="s">
        <v>165</v>
      </c>
      <c r="BM144" s="248" t="s">
        <v>1126</v>
      </c>
    </row>
    <row r="145" s="13" customFormat="1">
      <c r="A145" s="13"/>
      <c r="B145" s="254"/>
      <c r="C145" s="255"/>
      <c r="D145" s="250" t="s">
        <v>174</v>
      </c>
      <c r="E145" s="255"/>
      <c r="F145" s="257" t="s">
        <v>1127</v>
      </c>
      <c r="G145" s="255"/>
      <c r="H145" s="258">
        <v>1.8140000000000001</v>
      </c>
      <c r="I145" s="259"/>
      <c r="J145" s="255"/>
      <c r="K145" s="255"/>
      <c r="L145" s="260"/>
      <c r="M145" s="261"/>
      <c r="N145" s="262"/>
      <c r="O145" s="262"/>
      <c r="P145" s="262"/>
      <c r="Q145" s="262"/>
      <c r="R145" s="262"/>
      <c r="S145" s="262"/>
      <c r="T145" s="263"/>
      <c r="U145" s="13"/>
      <c r="V145" s="13"/>
      <c r="W145" s="13"/>
      <c r="X145" s="13"/>
      <c r="Y145" s="13"/>
      <c r="Z145" s="13"/>
      <c r="AA145" s="13"/>
      <c r="AB145" s="13"/>
      <c r="AC145" s="13"/>
      <c r="AD145" s="13"/>
      <c r="AE145" s="13"/>
      <c r="AT145" s="264" t="s">
        <v>174</v>
      </c>
      <c r="AU145" s="264" t="s">
        <v>21</v>
      </c>
      <c r="AV145" s="13" t="s">
        <v>21</v>
      </c>
      <c r="AW145" s="13" t="s">
        <v>4</v>
      </c>
      <c r="AX145" s="13" t="s">
        <v>89</v>
      </c>
      <c r="AY145" s="264" t="s">
        <v>159</v>
      </c>
    </row>
    <row r="146" s="2" customFormat="1" ht="21.75" customHeight="1">
      <c r="A146" s="38"/>
      <c r="B146" s="39"/>
      <c r="C146" s="236" t="s">
        <v>233</v>
      </c>
      <c r="D146" s="236" t="s">
        <v>161</v>
      </c>
      <c r="E146" s="237" t="s">
        <v>1128</v>
      </c>
      <c r="F146" s="238" t="s">
        <v>1129</v>
      </c>
      <c r="G146" s="239" t="s">
        <v>230</v>
      </c>
      <c r="H146" s="240">
        <v>4</v>
      </c>
      <c r="I146" s="241"/>
      <c r="J146" s="242">
        <f>ROUND(I146*H146,2)</f>
        <v>0</v>
      </c>
      <c r="K146" s="243"/>
      <c r="L146" s="44"/>
      <c r="M146" s="244" t="s">
        <v>1</v>
      </c>
      <c r="N146" s="245" t="s">
        <v>46</v>
      </c>
      <c r="O146" s="91"/>
      <c r="P146" s="246">
        <f>O146*H146</f>
        <v>0</v>
      </c>
      <c r="Q146" s="246">
        <v>0</v>
      </c>
      <c r="R146" s="246">
        <f>Q146*H146</f>
        <v>0</v>
      </c>
      <c r="S146" s="246">
        <v>0.029999999999999999</v>
      </c>
      <c r="T146" s="247">
        <f>S146*H146</f>
        <v>0.12</v>
      </c>
      <c r="U146" s="38"/>
      <c r="V146" s="38"/>
      <c r="W146" s="38"/>
      <c r="X146" s="38"/>
      <c r="Y146" s="38"/>
      <c r="Z146" s="38"/>
      <c r="AA146" s="38"/>
      <c r="AB146" s="38"/>
      <c r="AC146" s="38"/>
      <c r="AD146" s="38"/>
      <c r="AE146" s="38"/>
      <c r="AR146" s="248" t="s">
        <v>165</v>
      </c>
      <c r="AT146" s="248" t="s">
        <v>161</v>
      </c>
      <c r="AU146" s="248" t="s">
        <v>21</v>
      </c>
      <c r="AY146" s="16" t="s">
        <v>159</v>
      </c>
      <c r="BE146" s="249">
        <f>IF(N146="základní",J146,0)</f>
        <v>0</v>
      </c>
      <c r="BF146" s="249">
        <f>IF(N146="snížená",J146,0)</f>
        <v>0</v>
      </c>
      <c r="BG146" s="249">
        <f>IF(N146="zákl. přenesená",J146,0)</f>
        <v>0</v>
      </c>
      <c r="BH146" s="249">
        <f>IF(N146="sníž. přenesená",J146,0)</f>
        <v>0</v>
      </c>
      <c r="BI146" s="249">
        <f>IF(N146="nulová",J146,0)</f>
        <v>0</v>
      </c>
      <c r="BJ146" s="16" t="s">
        <v>89</v>
      </c>
      <c r="BK146" s="249">
        <f>ROUND(I146*H146,2)</f>
        <v>0</v>
      </c>
      <c r="BL146" s="16" t="s">
        <v>165</v>
      </c>
      <c r="BM146" s="248" t="s">
        <v>1130</v>
      </c>
    </row>
    <row r="147" s="2" customFormat="1">
      <c r="A147" s="38"/>
      <c r="B147" s="39"/>
      <c r="C147" s="40"/>
      <c r="D147" s="250" t="s">
        <v>167</v>
      </c>
      <c r="E147" s="40"/>
      <c r="F147" s="251" t="s">
        <v>660</v>
      </c>
      <c r="G147" s="40"/>
      <c r="H147" s="40"/>
      <c r="I147" s="144"/>
      <c r="J147" s="40"/>
      <c r="K147" s="40"/>
      <c r="L147" s="44"/>
      <c r="M147" s="252"/>
      <c r="N147" s="253"/>
      <c r="O147" s="91"/>
      <c r="P147" s="91"/>
      <c r="Q147" s="91"/>
      <c r="R147" s="91"/>
      <c r="S147" s="91"/>
      <c r="T147" s="92"/>
      <c r="U147" s="38"/>
      <c r="V147" s="38"/>
      <c r="W147" s="38"/>
      <c r="X147" s="38"/>
      <c r="Y147" s="38"/>
      <c r="Z147" s="38"/>
      <c r="AA147" s="38"/>
      <c r="AB147" s="38"/>
      <c r="AC147" s="38"/>
      <c r="AD147" s="38"/>
      <c r="AE147" s="38"/>
      <c r="AT147" s="16" t="s">
        <v>167</v>
      </c>
      <c r="AU147" s="16" t="s">
        <v>21</v>
      </c>
    </row>
    <row r="148" s="2" customFormat="1" ht="21.75" customHeight="1">
      <c r="A148" s="38"/>
      <c r="B148" s="39"/>
      <c r="C148" s="236" t="s">
        <v>240</v>
      </c>
      <c r="D148" s="236" t="s">
        <v>161</v>
      </c>
      <c r="E148" s="237" t="s">
        <v>1131</v>
      </c>
      <c r="F148" s="238" t="s">
        <v>1132</v>
      </c>
      <c r="G148" s="239" t="s">
        <v>206</v>
      </c>
      <c r="H148" s="240">
        <v>2</v>
      </c>
      <c r="I148" s="241"/>
      <c r="J148" s="242">
        <f>ROUND(I148*H148,2)</f>
        <v>0</v>
      </c>
      <c r="K148" s="243"/>
      <c r="L148" s="44"/>
      <c r="M148" s="244" t="s">
        <v>1</v>
      </c>
      <c r="N148" s="245" t="s">
        <v>46</v>
      </c>
      <c r="O148" s="91"/>
      <c r="P148" s="246">
        <f>O148*H148</f>
        <v>0</v>
      </c>
      <c r="Q148" s="246">
        <v>0</v>
      </c>
      <c r="R148" s="246">
        <f>Q148*H148</f>
        <v>0</v>
      </c>
      <c r="S148" s="246">
        <v>1.9199999999999999</v>
      </c>
      <c r="T148" s="247">
        <f>S148*H148</f>
        <v>3.8399999999999999</v>
      </c>
      <c r="U148" s="38"/>
      <c r="V148" s="38"/>
      <c r="W148" s="38"/>
      <c r="X148" s="38"/>
      <c r="Y148" s="38"/>
      <c r="Z148" s="38"/>
      <c r="AA148" s="38"/>
      <c r="AB148" s="38"/>
      <c r="AC148" s="38"/>
      <c r="AD148" s="38"/>
      <c r="AE148" s="38"/>
      <c r="AR148" s="248" t="s">
        <v>165</v>
      </c>
      <c r="AT148" s="248" t="s">
        <v>161</v>
      </c>
      <c r="AU148" s="248" t="s">
        <v>21</v>
      </c>
      <c r="AY148" s="16" t="s">
        <v>159</v>
      </c>
      <c r="BE148" s="249">
        <f>IF(N148="základní",J148,0)</f>
        <v>0</v>
      </c>
      <c r="BF148" s="249">
        <f>IF(N148="snížená",J148,0)</f>
        <v>0</v>
      </c>
      <c r="BG148" s="249">
        <f>IF(N148="zákl. přenesená",J148,0)</f>
        <v>0</v>
      </c>
      <c r="BH148" s="249">
        <f>IF(N148="sníž. přenesená",J148,0)</f>
        <v>0</v>
      </c>
      <c r="BI148" s="249">
        <f>IF(N148="nulová",J148,0)</f>
        <v>0</v>
      </c>
      <c r="BJ148" s="16" t="s">
        <v>89</v>
      </c>
      <c r="BK148" s="249">
        <f>ROUND(I148*H148,2)</f>
        <v>0</v>
      </c>
      <c r="BL148" s="16" t="s">
        <v>165</v>
      </c>
      <c r="BM148" s="248" t="s">
        <v>1133</v>
      </c>
    </row>
    <row r="149" s="2" customFormat="1">
      <c r="A149" s="38"/>
      <c r="B149" s="39"/>
      <c r="C149" s="40"/>
      <c r="D149" s="250" t="s">
        <v>167</v>
      </c>
      <c r="E149" s="40"/>
      <c r="F149" s="251" t="s">
        <v>660</v>
      </c>
      <c r="G149" s="40"/>
      <c r="H149" s="40"/>
      <c r="I149" s="144"/>
      <c r="J149" s="40"/>
      <c r="K149" s="40"/>
      <c r="L149" s="44"/>
      <c r="M149" s="252"/>
      <c r="N149" s="253"/>
      <c r="O149" s="91"/>
      <c r="P149" s="91"/>
      <c r="Q149" s="91"/>
      <c r="R149" s="91"/>
      <c r="S149" s="91"/>
      <c r="T149" s="92"/>
      <c r="U149" s="38"/>
      <c r="V149" s="38"/>
      <c r="W149" s="38"/>
      <c r="X149" s="38"/>
      <c r="Y149" s="38"/>
      <c r="Z149" s="38"/>
      <c r="AA149" s="38"/>
      <c r="AB149" s="38"/>
      <c r="AC149" s="38"/>
      <c r="AD149" s="38"/>
      <c r="AE149" s="38"/>
      <c r="AT149" s="16" t="s">
        <v>167</v>
      </c>
      <c r="AU149" s="16" t="s">
        <v>21</v>
      </c>
    </row>
    <row r="150" s="12" customFormat="1" ht="22.8" customHeight="1">
      <c r="A150" s="12"/>
      <c r="B150" s="220"/>
      <c r="C150" s="221"/>
      <c r="D150" s="222" t="s">
        <v>80</v>
      </c>
      <c r="E150" s="234" t="s">
        <v>165</v>
      </c>
      <c r="F150" s="234" t="s">
        <v>365</v>
      </c>
      <c r="G150" s="221"/>
      <c r="H150" s="221"/>
      <c r="I150" s="224"/>
      <c r="J150" s="235">
        <f>BK150</f>
        <v>0</v>
      </c>
      <c r="K150" s="221"/>
      <c r="L150" s="226"/>
      <c r="M150" s="227"/>
      <c r="N150" s="228"/>
      <c r="O150" s="228"/>
      <c r="P150" s="229">
        <f>SUM(P151:P156)</f>
        <v>0</v>
      </c>
      <c r="Q150" s="228"/>
      <c r="R150" s="229">
        <f>SUM(R151:R156)</f>
        <v>0.54060631999999997</v>
      </c>
      <c r="S150" s="228"/>
      <c r="T150" s="230">
        <f>SUM(T151:T156)</f>
        <v>0</v>
      </c>
      <c r="U150" s="12"/>
      <c r="V150" s="12"/>
      <c r="W150" s="12"/>
      <c r="X150" s="12"/>
      <c r="Y150" s="12"/>
      <c r="Z150" s="12"/>
      <c r="AA150" s="12"/>
      <c r="AB150" s="12"/>
      <c r="AC150" s="12"/>
      <c r="AD150" s="12"/>
      <c r="AE150" s="12"/>
      <c r="AR150" s="231" t="s">
        <v>89</v>
      </c>
      <c r="AT150" s="232" t="s">
        <v>80</v>
      </c>
      <c r="AU150" s="232" t="s">
        <v>89</v>
      </c>
      <c r="AY150" s="231" t="s">
        <v>159</v>
      </c>
      <c r="BK150" s="233">
        <f>SUM(BK151:BK156)</f>
        <v>0</v>
      </c>
    </row>
    <row r="151" s="2" customFormat="1" ht="21.75" customHeight="1">
      <c r="A151" s="38"/>
      <c r="B151" s="39"/>
      <c r="C151" s="236" t="s">
        <v>8</v>
      </c>
      <c r="D151" s="236" t="s">
        <v>161</v>
      </c>
      <c r="E151" s="237" t="s">
        <v>661</v>
      </c>
      <c r="F151" s="238" t="s">
        <v>662</v>
      </c>
      <c r="G151" s="239" t="s">
        <v>206</v>
      </c>
      <c r="H151" s="240">
        <v>0.216</v>
      </c>
      <c r="I151" s="241"/>
      <c r="J151" s="242">
        <f>ROUND(I151*H151,2)</f>
        <v>0</v>
      </c>
      <c r="K151" s="243"/>
      <c r="L151" s="44"/>
      <c r="M151" s="244" t="s">
        <v>1</v>
      </c>
      <c r="N151" s="245" t="s">
        <v>46</v>
      </c>
      <c r="O151" s="91"/>
      <c r="P151" s="246">
        <f>O151*H151</f>
        <v>0</v>
      </c>
      <c r="Q151" s="246">
        <v>1.8907700000000001</v>
      </c>
      <c r="R151" s="246">
        <f>Q151*H151</f>
        <v>0.40840631999999999</v>
      </c>
      <c r="S151" s="246">
        <v>0</v>
      </c>
      <c r="T151" s="247">
        <f>S151*H151</f>
        <v>0</v>
      </c>
      <c r="U151" s="38"/>
      <c r="V151" s="38"/>
      <c r="W151" s="38"/>
      <c r="X151" s="38"/>
      <c r="Y151" s="38"/>
      <c r="Z151" s="38"/>
      <c r="AA151" s="38"/>
      <c r="AB151" s="38"/>
      <c r="AC151" s="38"/>
      <c r="AD151" s="38"/>
      <c r="AE151" s="38"/>
      <c r="AR151" s="248" t="s">
        <v>165</v>
      </c>
      <c r="AT151" s="248" t="s">
        <v>161</v>
      </c>
      <c r="AU151" s="248" t="s">
        <v>21</v>
      </c>
      <c r="AY151" s="16" t="s">
        <v>159</v>
      </c>
      <c r="BE151" s="249">
        <f>IF(N151="základní",J151,0)</f>
        <v>0</v>
      </c>
      <c r="BF151" s="249">
        <f>IF(N151="snížená",J151,0)</f>
        <v>0</v>
      </c>
      <c r="BG151" s="249">
        <f>IF(N151="zákl. přenesená",J151,0)</f>
        <v>0</v>
      </c>
      <c r="BH151" s="249">
        <f>IF(N151="sníž. přenesená",J151,0)</f>
        <v>0</v>
      </c>
      <c r="BI151" s="249">
        <f>IF(N151="nulová",J151,0)</f>
        <v>0</v>
      </c>
      <c r="BJ151" s="16" t="s">
        <v>89</v>
      </c>
      <c r="BK151" s="249">
        <f>ROUND(I151*H151,2)</f>
        <v>0</v>
      </c>
      <c r="BL151" s="16" t="s">
        <v>165</v>
      </c>
      <c r="BM151" s="248" t="s">
        <v>1134</v>
      </c>
    </row>
    <row r="152" s="13" customFormat="1">
      <c r="A152" s="13"/>
      <c r="B152" s="254"/>
      <c r="C152" s="255"/>
      <c r="D152" s="250" t="s">
        <v>174</v>
      </c>
      <c r="E152" s="256" t="s">
        <v>1</v>
      </c>
      <c r="F152" s="257" t="s">
        <v>1135</v>
      </c>
      <c r="G152" s="255"/>
      <c r="H152" s="258">
        <v>0.216</v>
      </c>
      <c r="I152" s="259"/>
      <c r="J152" s="255"/>
      <c r="K152" s="255"/>
      <c r="L152" s="260"/>
      <c r="M152" s="261"/>
      <c r="N152" s="262"/>
      <c r="O152" s="262"/>
      <c r="P152" s="262"/>
      <c r="Q152" s="262"/>
      <c r="R152" s="262"/>
      <c r="S152" s="262"/>
      <c r="T152" s="263"/>
      <c r="U152" s="13"/>
      <c r="V152" s="13"/>
      <c r="W152" s="13"/>
      <c r="X152" s="13"/>
      <c r="Y152" s="13"/>
      <c r="Z152" s="13"/>
      <c r="AA152" s="13"/>
      <c r="AB152" s="13"/>
      <c r="AC152" s="13"/>
      <c r="AD152" s="13"/>
      <c r="AE152" s="13"/>
      <c r="AT152" s="264" t="s">
        <v>174</v>
      </c>
      <c r="AU152" s="264" t="s">
        <v>21</v>
      </c>
      <c r="AV152" s="13" t="s">
        <v>21</v>
      </c>
      <c r="AW152" s="13" t="s">
        <v>38</v>
      </c>
      <c r="AX152" s="13" t="s">
        <v>81</v>
      </c>
      <c r="AY152" s="264" t="s">
        <v>159</v>
      </c>
    </row>
    <row r="153" s="2" customFormat="1" ht="16.5" customHeight="1">
      <c r="A153" s="38"/>
      <c r="B153" s="39"/>
      <c r="C153" s="236" t="s">
        <v>250</v>
      </c>
      <c r="D153" s="236" t="s">
        <v>161</v>
      </c>
      <c r="E153" s="237" t="s">
        <v>737</v>
      </c>
      <c r="F153" s="238" t="s">
        <v>738</v>
      </c>
      <c r="G153" s="239" t="s">
        <v>179</v>
      </c>
      <c r="H153" s="240">
        <v>2</v>
      </c>
      <c r="I153" s="241"/>
      <c r="J153" s="242">
        <f>ROUND(I153*H153,2)</f>
        <v>0</v>
      </c>
      <c r="K153" s="243"/>
      <c r="L153" s="44"/>
      <c r="M153" s="244" t="s">
        <v>1</v>
      </c>
      <c r="N153" s="245" t="s">
        <v>46</v>
      </c>
      <c r="O153" s="91"/>
      <c r="P153" s="246">
        <f>O153*H153</f>
        <v>0</v>
      </c>
      <c r="Q153" s="246">
        <v>0.0066</v>
      </c>
      <c r="R153" s="246">
        <f>Q153*H153</f>
        <v>0.0132</v>
      </c>
      <c r="S153" s="246">
        <v>0</v>
      </c>
      <c r="T153" s="247">
        <f>S153*H153</f>
        <v>0</v>
      </c>
      <c r="U153" s="38"/>
      <c r="V153" s="38"/>
      <c r="W153" s="38"/>
      <c r="X153" s="38"/>
      <c r="Y153" s="38"/>
      <c r="Z153" s="38"/>
      <c r="AA153" s="38"/>
      <c r="AB153" s="38"/>
      <c r="AC153" s="38"/>
      <c r="AD153" s="38"/>
      <c r="AE153" s="38"/>
      <c r="AR153" s="248" t="s">
        <v>165</v>
      </c>
      <c r="AT153" s="248" t="s">
        <v>161</v>
      </c>
      <c r="AU153" s="248" t="s">
        <v>21</v>
      </c>
      <c r="AY153" s="16" t="s">
        <v>159</v>
      </c>
      <c r="BE153" s="249">
        <f>IF(N153="základní",J153,0)</f>
        <v>0</v>
      </c>
      <c r="BF153" s="249">
        <f>IF(N153="snížená",J153,0)</f>
        <v>0</v>
      </c>
      <c r="BG153" s="249">
        <f>IF(N153="zákl. přenesená",J153,0)</f>
        <v>0</v>
      </c>
      <c r="BH153" s="249">
        <f>IF(N153="sníž. přenesená",J153,0)</f>
        <v>0</v>
      </c>
      <c r="BI153" s="249">
        <f>IF(N153="nulová",J153,0)</f>
        <v>0</v>
      </c>
      <c r="BJ153" s="16" t="s">
        <v>89</v>
      </c>
      <c r="BK153" s="249">
        <f>ROUND(I153*H153,2)</f>
        <v>0</v>
      </c>
      <c r="BL153" s="16" t="s">
        <v>165</v>
      </c>
      <c r="BM153" s="248" t="s">
        <v>1136</v>
      </c>
    </row>
    <row r="154" s="2" customFormat="1" ht="21.75" customHeight="1">
      <c r="A154" s="38"/>
      <c r="B154" s="39"/>
      <c r="C154" s="276" t="s">
        <v>254</v>
      </c>
      <c r="D154" s="276" t="s">
        <v>289</v>
      </c>
      <c r="E154" s="277" t="s">
        <v>740</v>
      </c>
      <c r="F154" s="278" t="s">
        <v>741</v>
      </c>
      <c r="G154" s="279" t="s">
        <v>179</v>
      </c>
      <c r="H154" s="280">
        <v>1</v>
      </c>
      <c r="I154" s="281"/>
      <c r="J154" s="282">
        <f>ROUND(I154*H154,2)</f>
        <v>0</v>
      </c>
      <c r="K154" s="283"/>
      <c r="L154" s="284"/>
      <c r="M154" s="285" t="s">
        <v>1</v>
      </c>
      <c r="N154" s="286" t="s">
        <v>46</v>
      </c>
      <c r="O154" s="91"/>
      <c r="P154" s="246">
        <f>O154*H154</f>
        <v>0</v>
      </c>
      <c r="Q154" s="246">
        <v>0.050999999999999997</v>
      </c>
      <c r="R154" s="246">
        <f>Q154*H154</f>
        <v>0.050999999999999997</v>
      </c>
      <c r="S154" s="246">
        <v>0</v>
      </c>
      <c r="T154" s="247">
        <f>S154*H154</f>
        <v>0</v>
      </c>
      <c r="U154" s="38"/>
      <c r="V154" s="38"/>
      <c r="W154" s="38"/>
      <c r="X154" s="38"/>
      <c r="Y154" s="38"/>
      <c r="Z154" s="38"/>
      <c r="AA154" s="38"/>
      <c r="AB154" s="38"/>
      <c r="AC154" s="38"/>
      <c r="AD154" s="38"/>
      <c r="AE154" s="38"/>
      <c r="AR154" s="248" t="s">
        <v>203</v>
      </c>
      <c r="AT154" s="248" t="s">
        <v>289</v>
      </c>
      <c r="AU154" s="248" t="s">
        <v>21</v>
      </c>
      <c r="AY154" s="16" t="s">
        <v>159</v>
      </c>
      <c r="BE154" s="249">
        <f>IF(N154="základní",J154,0)</f>
        <v>0</v>
      </c>
      <c r="BF154" s="249">
        <f>IF(N154="snížená",J154,0)</f>
        <v>0</v>
      </c>
      <c r="BG154" s="249">
        <f>IF(N154="zákl. přenesená",J154,0)</f>
        <v>0</v>
      </c>
      <c r="BH154" s="249">
        <f>IF(N154="sníž. přenesená",J154,0)</f>
        <v>0</v>
      </c>
      <c r="BI154" s="249">
        <f>IF(N154="nulová",J154,0)</f>
        <v>0</v>
      </c>
      <c r="BJ154" s="16" t="s">
        <v>89</v>
      </c>
      <c r="BK154" s="249">
        <f>ROUND(I154*H154,2)</f>
        <v>0</v>
      </c>
      <c r="BL154" s="16" t="s">
        <v>165</v>
      </c>
      <c r="BM154" s="248" t="s">
        <v>1137</v>
      </c>
    </row>
    <row r="155" s="2" customFormat="1" ht="21.75" customHeight="1">
      <c r="A155" s="38"/>
      <c r="B155" s="39"/>
      <c r="C155" s="276" t="s">
        <v>259</v>
      </c>
      <c r="D155" s="276" t="s">
        <v>289</v>
      </c>
      <c r="E155" s="277" t="s">
        <v>904</v>
      </c>
      <c r="F155" s="278" t="s">
        <v>905</v>
      </c>
      <c r="G155" s="279" t="s">
        <v>179</v>
      </c>
      <c r="H155" s="280">
        <v>1</v>
      </c>
      <c r="I155" s="281"/>
      <c r="J155" s="282">
        <f>ROUND(I155*H155,2)</f>
        <v>0</v>
      </c>
      <c r="K155" s="283"/>
      <c r="L155" s="284"/>
      <c r="M155" s="285" t="s">
        <v>1</v>
      </c>
      <c r="N155" s="286" t="s">
        <v>46</v>
      </c>
      <c r="O155" s="91"/>
      <c r="P155" s="246">
        <f>O155*H155</f>
        <v>0</v>
      </c>
      <c r="Q155" s="246">
        <v>0.068000000000000005</v>
      </c>
      <c r="R155" s="246">
        <f>Q155*H155</f>
        <v>0.068000000000000005</v>
      </c>
      <c r="S155" s="246">
        <v>0</v>
      </c>
      <c r="T155" s="247">
        <f>S155*H155</f>
        <v>0</v>
      </c>
      <c r="U155" s="38"/>
      <c r="V155" s="38"/>
      <c r="W155" s="38"/>
      <c r="X155" s="38"/>
      <c r="Y155" s="38"/>
      <c r="Z155" s="38"/>
      <c r="AA155" s="38"/>
      <c r="AB155" s="38"/>
      <c r="AC155" s="38"/>
      <c r="AD155" s="38"/>
      <c r="AE155" s="38"/>
      <c r="AR155" s="248" t="s">
        <v>203</v>
      </c>
      <c r="AT155" s="248" t="s">
        <v>289</v>
      </c>
      <c r="AU155" s="248" t="s">
        <v>21</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1138</v>
      </c>
    </row>
    <row r="156" s="2" customFormat="1" ht="16.5" customHeight="1">
      <c r="A156" s="38"/>
      <c r="B156" s="39"/>
      <c r="C156" s="236" t="s">
        <v>263</v>
      </c>
      <c r="D156" s="236" t="s">
        <v>161</v>
      </c>
      <c r="E156" s="237" t="s">
        <v>1139</v>
      </c>
      <c r="F156" s="238" t="s">
        <v>1140</v>
      </c>
      <c r="G156" s="239" t="s">
        <v>179</v>
      </c>
      <c r="H156" s="240">
        <v>1</v>
      </c>
      <c r="I156" s="241"/>
      <c r="J156" s="242">
        <f>ROUND(I156*H156,2)</f>
        <v>0</v>
      </c>
      <c r="K156" s="243"/>
      <c r="L156" s="44"/>
      <c r="M156" s="244" t="s">
        <v>1</v>
      </c>
      <c r="N156" s="245" t="s">
        <v>46</v>
      </c>
      <c r="O156" s="91"/>
      <c r="P156" s="246">
        <f>O156*H156</f>
        <v>0</v>
      </c>
      <c r="Q156" s="246">
        <v>0</v>
      </c>
      <c r="R156" s="246">
        <f>Q156*H156</f>
        <v>0</v>
      </c>
      <c r="S156" s="246">
        <v>0</v>
      </c>
      <c r="T156" s="247">
        <f>S156*H156</f>
        <v>0</v>
      </c>
      <c r="U156" s="38"/>
      <c r="V156" s="38"/>
      <c r="W156" s="38"/>
      <c r="X156" s="38"/>
      <c r="Y156" s="38"/>
      <c r="Z156" s="38"/>
      <c r="AA156" s="38"/>
      <c r="AB156" s="38"/>
      <c r="AC156" s="38"/>
      <c r="AD156" s="38"/>
      <c r="AE156" s="38"/>
      <c r="AR156" s="248" t="s">
        <v>165</v>
      </c>
      <c r="AT156" s="248" t="s">
        <v>161</v>
      </c>
      <c r="AU156" s="248" t="s">
        <v>21</v>
      </c>
      <c r="AY156" s="16" t="s">
        <v>159</v>
      </c>
      <c r="BE156" s="249">
        <f>IF(N156="základní",J156,0)</f>
        <v>0</v>
      </c>
      <c r="BF156" s="249">
        <f>IF(N156="snížená",J156,0)</f>
        <v>0</v>
      </c>
      <c r="BG156" s="249">
        <f>IF(N156="zákl. přenesená",J156,0)</f>
        <v>0</v>
      </c>
      <c r="BH156" s="249">
        <f>IF(N156="sníž. přenesená",J156,0)</f>
        <v>0</v>
      </c>
      <c r="BI156" s="249">
        <f>IF(N156="nulová",J156,0)</f>
        <v>0</v>
      </c>
      <c r="BJ156" s="16" t="s">
        <v>89</v>
      </c>
      <c r="BK156" s="249">
        <f>ROUND(I156*H156,2)</f>
        <v>0</v>
      </c>
      <c r="BL156" s="16" t="s">
        <v>165</v>
      </c>
      <c r="BM156" s="248" t="s">
        <v>1141</v>
      </c>
    </row>
    <row r="157" s="12" customFormat="1" ht="22.8" customHeight="1">
      <c r="A157" s="12"/>
      <c r="B157" s="220"/>
      <c r="C157" s="221"/>
      <c r="D157" s="222" t="s">
        <v>80</v>
      </c>
      <c r="E157" s="234" t="s">
        <v>203</v>
      </c>
      <c r="F157" s="234" t="s">
        <v>665</v>
      </c>
      <c r="G157" s="221"/>
      <c r="H157" s="221"/>
      <c r="I157" s="224"/>
      <c r="J157" s="235">
        <f>BK157</f>
        <v>0</v>
      </c>
      <c r="K157" s="221"/>
      <c r="L157" s="226"/>
      <c r="M157" s="227"/>
      <c r="N157" s="228"/>
      <c r="O157" s="228"/>
      <c r="P157" s="229">
        <f>P158+SUM(P159:P194)</f>
        <v>0</v>
      </c>
      <c r="Q157" s="228"/>
      <c r="R157" s="229">
        <f>R158+SUM(R159:R194)</f>
        <v>28.254897499999998</v>
      </c>
      <c r="S157" s="228"/>
      <c r="T157" s="230">
        <f>T158+SUM(T159:T194)</f>
        <v>0</v>
      </c>
      <c r="U157" s="12"/>
      <c r="V157" s="12"/>
      <c r="W157" s="12"/>
      <c r="X157" s="12"/>
      <c r="Y157" s="12"/>
      <c r="Z157" s="12"/>
      <c r="AA157" s="12"/>
      <c r="AB157" s="12"/>
      <c r="AC157" s="12"/>
      <c r="AD157" s="12"/>
      <c r="AE157" s="12"/>
      <c r="AR157" s="231" t="s">
        <v>89</v>
      </c>
      <c r="AT157" s="232" t="s">
        <v>80</v>
      </c>
      <c r="AU157" s="232" t="s">
        <v>89</v>
      </c>
      <c r="AY157" s="231" t="s">
        <v>159</v>
      </c>
      <c r="BK157" s="233">
        <f>BK158+SUM(BK159:BK194)</f>
        <v>0</v>
      </c>
    </row>
    <row r="158" s="2" customFormat="1" ht="21.75" customHeight="1">
      <c r="A158" s="38"/>
      <c r="B158" s="39"/>
      <c r="C158" s="236" t="s">
        <v>267</v>
      </c>
      <c r="D158" s="236" t="s">
        <v>161</v>
      </c>
      <c r="E158" s="237" t="s">
        <v>749</v>
      </c>
      <c r="F158" s="238" t="s">
        <v>750</v>
      </c>
      <c r="G158" s="239" t="s">
        <v>230</v>
      </c>
      <c r="H158" s="240">
        <v>30</v>
      </c>
      <c r="I158" s="241"/>
      <c r="J158" s="242">
        <f>ROUND(I158*H158,2)</f>
        <v>0</v>
      </c>
      <c r="K158" s="243"/>
      <c r="L158" s="44"/>
      <c r="M158" s="244" t="s">
        <v>1</v>
      </c>
      <c r="N158" s="245" t="s">
        <v>46</v>
      </c>
      <c r="O158" s="91"/>
      <c r="P158" s="246">
        <f>O158*H158</f>
        <v>0</v>
      </c>
      <c r="Q158" s="246">
        <v>1.0000000000000001E-05</v>
      </c>
      <c r="R158" s="246">
        <f>Q158*H158</f>
        <v>0.00030000000000000003</v>
      </c>
      <c r="S158" s="246">
        <v>0</v>
      </c>
      <c r="T158" s="247">
        <f>S158*H158</f>
        <v>0</v>
      </c>
      <c r="U158" s="38"/>
      <c r="V158" s="38"/>
      <c r="W158" s="38"/>
      <c r="X158" s="38"/>
      <c r="Y158" s="38"/>
      <c r="Z158" s="38"/>
      <c r="AA158" s="38"/>
      <c r="AB158" s="38"/>
      <c r="AC158" s="38"/>
      <c r="AD158" s="38"/>
      <c r="AE158" s="38"/>
      <c r="AR158" s="248" t="s">
        <v>165</v>
      </c>
      <c r="AT158" s="248" t="s">
        <v>161</v>
      </c>
      <c r="AU158" s="248" t="s">
        <v>21</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1142</v>
      </c>
    </row>
    <row r="159" s="13" customFormat="1">
      <c r="A159" s="13"/>
      <c r="B159" s="254"/>
      <c r="C159" s="255"/>
      <c r="D159" s="250" t="s">
        <v>174</v>
      </c>
      <c r="E159" s="256" t="s">
        <v>1</v>
      </c>
      <c r="F159" s="257" t="s">
        <v>318</v>
      </c>
      <c r="G159" s="255"/>
      <c r="H159" s="258">
        <v>30</v>
      </c>
      <c r="I159" s="259"/>
      <c r="J159" s="255"/>
      <c r="K159" s="255"/>
      <c r="L159" s="260"/>
      <c r="M159" s="261"/>
      <c r="N159" s="262"/>
      <c r="O159" s="262"/>
      <c r="P159" s="262"/>
      <c r="Q159" s="262"/>
      <c r="R159" s="262"/>
      <c r="S159" s="262"/>
      <c r="T159" s="263"/>
      <c r="U159" s="13"/>
      <c r="V159" s="13"/>
      <c r="W159" s="13"/>
      <c r="X159" s="13"/>
      <c r="Y159" s="13"/>
      <c r="Z159" s="13"/>
      <c r="AA159" s="13"/>
      <c r="AB159" s="13"/>
      <c r="AC159" s="13"/>
      <c r="AD159" s="13"/>
      <c r="AE159" s="13"/>
      <c r="AT159" s="264" t="s">
        <v>174</v>
      </c>
      <c r="AU159" s="264" t="s">
        <v>21</v>
      </c>
      <c r="AV159" s="13" t="s">
        <v>21</v>
      </c>
      <c r="AW159" s="13" t="s">
        <v>38</v>
      </c>
      <c r="AX159" s="13" t="s">
        <v>81</v>
      </c>
      <c r="AY159" s="264" t="s">
        <v>159</v>
      </c>
    </row>
    <row r="160" s="14" customFormat="1">
      <c r="A160" s="14"/>
      <c r="B160" s="265"/>
      <c r="C160" s="266"/>
      <c r="D160" s="250" t="s">
        <v>174</v>
      </c>
      <c r="E160" s="267" t="s">
        <v>1</v>
      </c>
      <c r="F160" s="268" t="s">
        <v>197</v>
      </c>
      <c r="G160" s="266"/>
      <c r="H160" s="269">
        <v>30</v>
      </c>
      <c r="I160" s="270"/>
      <c r="J160" s="266"/>
      <c r="K160" s="266"/>
      <c r="L160" s="271"/>
      <c r="M160" s="272"/>
      <c r="N160" s="273"/>
      <c r="O160" s="273"/>
      <c r="P160" s="273"/>
      <c r="Q160" s="273"/>
      <c r="R160" s="273"/>
      <c r="S160" s="273"/>
      <c r="T160" s="274"/>
      <c r="U160" s="14"/>
      <c r="V160" s="14"/>
      <c r="W160" s="14"/>
      <c r="X160" s="14"/>
      <c r="Y160" s="14"/>
      <c r="Z160" s="14"/>
      <c r="AA160" s="14"/>
      <c r="AB160" s="14"/>
      <c r="AC160" s="14"/>
      <c r="AD160" s="14"/>
      <c r="AE160" s="14"/>
      <c r="AT160" s="275" t="s">
        <v>174</v>
      </c>
      <c r="AU160" s="275" t="s">
        <v>21</v>
      </c>
      <c r="AV160" s="14" t="s">
        <v>165</v>
      </c>
      <c r="AW160" s="14" t="s">
        <v>38</v>
      </c>
      <c r="AX160" s="14" t="s">
        <v>89</v>
      </c>
      <c r="AY160" s="275" t="s">
        <v>159</v>
      </c>
    </row>
    <row r="161" s="2" customFormat="1" ht="21.75" customHeight="1">
      <c r="A161" s="38"/>
      <c r="B161" s="39"/>
      <c r="C161" s="276" t="s">
        <v>7</v>
      </c>
      <c r="D161" s="276" t="s">
        <v>289</v>
      </c>
      <c r="E161" s="277" t="s">
        <v>752</v>
      </c>
      <c r="F161" s="278" t="s">
        <v>753</v>
      </c>
      <c r="G161" s="279" t="s">
        <v>230</v>
      </c>
      <c r="H161" s="280">
        <v>30</v>
      </c>
      <c r="I161" s="281"/>
      <c r="J161" s="282">
        <f>ROUND(I161*H161,2)</f>
        <v>0</v>
      </c>
      <c r="K161" s="283"/>
      <c r="L161" s="284"/>
      <c r="M161" s="285" t="s">
        <v>1</v>
      </c>
      <c r="N161" s="286" t="s">
        <v>46</v>
      </c>
      <c r="O161" s="91"/>
      <c r="P161" s="246">
        <f>O161*H161</f>
        <v>0</v>
      </c>
      <c r="Q161" s="246">
        <v>0.0014</v>
      </c>
      <c r="R161" s="246">
        <f>Q161*H161</f>
        <v>0.042000000000000003</v>
      </c>
      <c r="S161" s="246">
        <v>0</v>
      </c>
      <c r="T161" s="247">
        <f>S161*H161</f>
        <v>0</v>
      </c>
      <c r="U161" s="38"/>
      <c r="V161" s="38"/>
      <c r="W161" s="38"/>
      <c r="X161" s="38"/>
      <c r="Y161" s="38"/>
      <c r="Z161" s="38"/>
      <c r="AA161" s="38"/>
      <c r="AB161" s="38"/>
      <c r="AC161" s="38"/>
      <c r="AD161" s="38"/>
      <c r="AE161" s="38"/>
      <c r="AR161" s="248" t="s">
        <v>203</v>
      </c>
      <c r="AT161" s="248" t="s">
        <v>289</v>
      </c>
      <c r="AU161" s="248" t="s">
        <v>21</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1143</v>
      </c>
    </row>
    <row r="162" s="13" customFormat="1">
      <c r="A162" s="13"/>
      <c r="B162" s="254"/>
      <c r="C162" s="255"/>
      <c r="D162" s="250" t="s">
        <v>174</v>
      </c>
      <c r="E162" s="256" t="s">
        <v>1</v>
      </c>
      <c r="F162" s="257" t="s">
        <v>318</v>
      </c>
      <c r="G162" s="255"/>
      <c r="H162" s="258">
        <v>30</v>
      </c>
      <c r="I162" s="259"/>
      <c r="J162" s="255"/>
      <c r="K162" s="255"/>
      <c r="L162" s="260"/>
      <c r="M162" s="261"/>
      <c r="N162" s="262"/>
      <c r="O162" s="262"/>
      <c r="P162" s="262"/>
      <c r="Q162" s="262"/>
      <c r="R162" s="262"/>
      <c r="S162" s="262"/>
      <c r="T162" s="263"/>
      <c r="U162" s="13"/>
      <c r="V162" s="13"/>
      <c r="W162" s="13"/>
      <c r="X162" s="13"/>
      <c r="Y162" s="13"/>
      <c r="Z162" s="13"/>
      <c r="AA162" s="13"/>
      <c r="AB162" s="13"/>
      <c r="AC162" s="13"/>
      <c r="AD162" s="13"/>
      <c r="AE162" s="13"/>
      <c r="AT162" s="264" t="s">
        <v>174</v>
      </c>
      <c r="AU162" s="264" t="s">
        <v>21</v>
      </c>
      <c r="AV162" s="13" t="s">
        <v>21</v>
      </c>
      <c r="AW162" s="13" t="s">
        <v>38</v>
      </c>
      <c r="AX162" s="13" t="s">
        <v>81</v>
      </c>
      <c r="AY162" s="264" t="s">
        <v>159</v>
      </c>
    </row>
    <row r="163" s="14" customFormat="1">
      <c r="A163" s="14"/>
      <c r="B163" s="265"/>
      <c r="C163" s="266"/>
      <c r="D163" s="250" t="s">
        <v>174</v>
      </c>
      <c r="E163" s="267" t="s">
        <v>1</v>
      </c>
      <c r="F163" s="268" t="s">
        <v>197</v>
      </c>
      <c r="G163" s="266"/>
      <c r="H163" s="269">
        <v>30</v>
      </c>
      <c r="I163" s="270"/>
      <c r="J163" s="266"/>
      <c r="K163" s="266"/>
      <c r="L163" s="271"/>
      <c r="M163" s="272"/>
      <c r="N163" s="273"/>
      <c r="O163" s="273"/>
      <c r="P163" s="273"/>
      <c r="Q163" s="273"/>
      <c r="R163" s="273"/>
      <c r="S163" s="273"/>
      <c r="T163" s="274"/>
      <c r="U163" s="14"/>
      <c r="V163" s="14"/>
      <c r="W163" s="14"/>
      <c r="X163" s="14"/>
      <c r="Y163" s="14"/>
      <c r="Z163" s="14"/>
      <c r="AA163" s="14"/>
      <c r="AB163" s="14"/>
      <c r="AC163" s="14"/>
      <c r="AD163" s="14"/>
      <c r="AE163" s="14"/>
      <c r="AT163" s="275" t="s">
        <v>174</v>
      </c>
      <c r="AU163" s="275" t="s">
        <v>21</v>
      </c>
      <c r="AV163" s="14" t="s">
        <v>165</v>
      </c>
      <c r="AW163" s="14" t="s">
        <v>38</v>
      </c>
      <c r="AX163" s="14" t="s">
        <v>89</v>
      </c>
      <c r="AY163" s="275" t="s">
        <v>159</v>
      </c>
    </row>
    <row r="164" s="2" customFormat="1" ht="21.75" customHeight="1">
      <c r="A164" s="38"/>
      <c r="B164" s="39"/>
      <c r="C164" s="236" t="s">
        <v>277</v>
      </c>
      <c r="D164" s="236" t="s">
        <v>161</v>
      </c>
      <c r="E164" s="237" t="s">
        <v>755</v>
      </c>
      <c r="F164" s="238" t="s">
        <v>907</v>
      </c>
      <c r="G164" s="239" t="s">
        <v>230</v>
      </c>
      <c r="H164" s="240">
        <v>3.6000000000000001</v>
      </c>
      <c r="I164" s="241"/>
      <c r="J164" s="242">
        <f>ROUND(I164*H164,2)</f>
        <v>0</v>
      </c>
      <c r="K164" s="243"/>
      <c r="L164" s="44"/>
      <c r="M164" s="244" t="s">
        <v>1</v>
      </c>
      <c r="N164" s="245" t="s">
        <v>46</v>
      </c>
      <c r="O164" s="91"/>
      <c r="P164" s="246">
        <f>O164*H164</f>
        <v>0</v>
      </c>
      <c r="Q164" s="246">
        <v>1.0000000000000001E-05</v>
      </c>
      <c r="R164" s="246">
        <f>Q164*H164</f>
        <v>3.6000000000000001E-05</v>
      </c>
      <c r="S164" s="246">
        <v>0</v>
      </c>
      <c r="T164" s="247">
        <f>S164*H164</f>
        <v>0</v>
      </c>
      <c r="U164" s="38"/>
      <c r="V164" s="38"/>
      <c r="W164" s="38"/>
      <c r="X164" s="38"/>
      <c r="Y164" s="38"/>
      <c r="Z164" s="38"/>
      <c r="AA164" s="38"/>
      <c r="AB164" s="38"/>
      <c r="AC164" s="38"/>
      <c r="AD164" s="38"/>
      <c r="AE164" s="38"/>
      <c r="AR164" s="248" t="s">
        <v>165</v>
      </c>
      <c r="AT164" s="248" t="s">
        <v>161</v>
      </c>
      <c r="AU164" s="248" t="s">
        <v>21</v>
      </c>
      <c r="AY164" s="16" t="s">
        <v>159</v>
      </c>
      <c r="BE164" s="249">
        <f>IF(N164="základní",J164,0)</f>
        <v>0</v>
      </c>
      <c r="BF164" s="249">
        <f>IF(N164="snížená",J164,0)</f>
        <v>0</v>
      </c>
      <c r="BG164" s="249">
        <f>IF(N164="zákl. přenesená",J164,0)</f>
        <v>0</v>
      </c>
      <c r="BH164" s="249">
        <f>IF(N164="sníž. přenesená",J164,0)</f>
        <v>0</v>
      </c>
      <c r="BI164" s="249">
        <f>IF(N164="nulová",J164,0)</f>
        <v>0</v>
      </c>
      <c r="BJ164" s="16" t="s">
        <v>89</v>
      </c>
      <c r="BK164" s="249">
        <f>ROUND(I164*H164,2)</f>
        <v>0</v>
      </c>
      <c r="BL164" s="16" t="s">
        <v>165</v>
      </c>
      <c r="BM164" s="248" t="s">
        <v>1144</v>
      </c>
    </row>
    <row r="165" s="2" customFormat="1">
      <c r="A165" s="38"/>
      <c r="B165" s="39"/>
      <c r="C165" s="40"/>
      <c r="D165" s="250" t="s">
        <v>167</v>
      </c>
      <c r="E165" s="40"/>
      <c r="F165" s="251" t="s">
        <v>1145</v>
      </c>
      <c r="G165" s="40"/>
      <c r="H165" s="40"/>
      <c r="I165" s="144"/>
      <c r="J165" s="40"/>
      <c r="K165" s="40"/>
      <c r="L165" s="44"/>
      <c r="M165" s="252"/>
      <c r="N165" s="253"/>
      <c r="O165" s="91"/>
      <c r="P165" s="91"/>
      <c r="Q165" s="91"/>
      <c r="R165" s="91"/>
      <c r="S165" s="91"/>
      <c r="T165" s="92"/>
      <c r="U165" s="38"/>
      <c r="V165" s="38"/>
      <c r="W165" s="38"/>
      <c r="X165" s="38"/>
      <c r="Y165" s="38"/>
      <c r="Z165" s="38"/>
      <c r="AA165" s="38"/>
      <c r="AB165" s="38"/>
      <c r="AC165" s="38"/>
      <c r="AD165" s="38"/>
      <c r="AE165" s="38"/>
      <c r="AT165" s="16" t="s">
        <v>167</v>
      </c>
      <c r="AU165" s="16" t="s">
        <v>21</v>
      </c>
    </row>
    <row r="166" s="2" customFormat="1" ht="21.75" customHeight="1">
      <c r="A166" s="38"/>
      <c r="B166" s="39"/>
      <c r="C166" s="276" t="s">
        <v>283</v>
      </c>
      <c r="D166" s="276" t="s">
        <v>289</v>
      </c>
      <c r="E166" s="277" t="s">
        <v>1146</v>
      </c>
      <c r="F166" s="278" t="s">
        <v>1147</v>
      </c>
      <c r="G166" s="279" t="s">
        <v>179</v>
      </c>
      <c r="H166" s="280">
        <v>1</v>
      </c>
      <c r="I166" s="281"/>
      <c r="J166" s="282">
        <f>ROUND(I166*H166,2)</f>
        <v>0</v>
      </c>
      <c r="K166" s="283"/>
      <c r="L166" s="284"/>
      <c r="M166" s="285" t="s">
        <v>1</v>
      </c>
      <c r="N166" s="286" t="s">
        <v>46</v>
      </c>
      <c r="O166" s="91"/>
      <c r="P166" s="246">
        <f>O166*H166</f>
        <v>0</v>
      </c>
      <c r="Q166" s="246">
        <v>0.010699999999999999</v>
      </c>
      <c r="R166" s="246">
        <f>Q166*H166</f>
        <v>0.010699999999999999</v>
      </c>
      <c r="S166" s="246">
        <v>0</v>
      </c>
      <c r="T166" s="247">
        <f>S166*H166</f>
        <v>0</v>
      </c>
      <c r="U166" s="38"/>
      <c r="V166" s="38"/>
      <c r="W166" s="38"/>
      <c r="X166" s="38"/>
      <c r="Y166" s="38"/>
      <c r="Z166" s="38"/>
      <c r="AA166" s="38"/>
      <c r="AB166" s="38"/>
      <c r="AC166" s="38"/>
      <c r="AD166" s="38"/>
      <c r="AE166" s="38"/>
      <c r="AR166" s="248" t="s">
        <v>203</v>
      </c>
      <c r="AT166" s="248" t="s">
        <v>289</v>
      </c>
      <c r="AU166" s="248" t="s">
        <v>21</v>
      </c>
      <c r="AY166" s="16" t="s">
        <v>159</v>
      </c>
      <c r="BE166" s="249">
        <f>IF(N166="základní",J166,0)</f>
        <v>0</v>
      </c>
      <c r="BF166" s="249">
        <f>IF(N166="snížená",J166,0)</f>
        <v>0</v>
      </c>
      <c r="BG166" s="249">
        <f>IF(N166="zákl. přenesená",J166,0)</f>
        <v>0</v>
      </c>
      <c r="BH166" s="249">
        <f>IF(N166="sníž. přenesená",J166,0)</f>
        <v>0</v>
      </c>
      <c r="BI166" s="249">
        <f>IF(N166="nulová",J166,0)</f>
        <v>0</v>
      </c>
      <c r="BJ166" s="16" t="s">
        <v>89</v>
      </c>
      <c r="BK166" s="249">
        <f>ROUND(I166*H166,2)</f>
        <v>0</v>
      </c>
      <c r="BL166" s="16" t="s">
        <v>165</v>
      </c>
      <c r="BM166" s="248" t="s">
        <v>1148</v>
      </c>
    </row>
    <row r="167" s="2" customFormat="1" ht="16.5" customHeight="1">
      <c r="A167" s="38"/>
      <c r="B167" s="39"/>
      <c r="C167" s="236" t="s">
        <v>288</v>
      </c>
      <c r="D167" s="236" t="s">
        <v>161</v>
      </c>
      <c r="E167" s="237" t="s">
        <v>781</v>
      </c>
      <c r="F167" s="238" t="s">
        <v>782</v>
      </c>
      <c r="G167" s="239" t="s">
        <v>230</v>
      </c>
      <c r="H167" s="240">
        <v>35</v>
      </c>
      <c r="I167" s="241"/>
      <c r="J167" s="242">
        <f>ROUND(I167*H167,2)</f>
        <v>0</v>
      </c>
      <c r="K167" s="243"/>
      <c r="L167" s="44"/>
      <c r="M167" s="244" t="s">
        <v>1</v>
      </c>
      <c r="N167" s="245" t="s">
        <v>46</v>
      </c>
      <c r="O167" s="91"/>
      <c r="P167" s="246">
        <f>O167*H167</f>
        <v>0</v>
      </c>
      <c r="Q167" s="246">
        <v>0</v>
      </c>
      <c r="R167" s="246">
        <f>Q167*H167</f>
        <v>0</v>
      </c>
      <c r="S167" s="246">
        <v>0</v>
      </c>
      <c r="T167" s="247">
        <f>S167*H167</f>
        <v>0</v>
      </c>
      <c r="U167" s="38"/>
      <c r="V167" s="38"/>
      <c r="W167" s="38"/>
      <c r="X167" s="38"/>
      <c r="Y167" s="38"/>
      <c r="Z167" s="38"/>
      <c r="AA167" s="38"/>
      <c r="AB167" s="38"/>
      <c r="AC167" s="38"/>
      <c r="AD167" s="38"/>
      <c r="AE167" s="38"/>
      <c r="AR167" s="248" t="s">
        <v>165</v>
      </c>
      <c r="AT167" s="248" t="s">
        <v>161</v>
      </c>
      <c r="AU167" s="248" t="s">
        <v>21</v>
      </c>
      <c r="AY167" s="16" t="s">
        <v>159</v>
      </c>
      <c r="BE167" s="249">
        <f>IF(N167="základní",J167,0)</f>
        <v>0</v>
      </c>
      <c r="BF167" s="249">
        <f>IF(N167="snížená",J167,0)</f>
        <v>0</v>
      </c>
      <c r="BG167" s="249">
        <f>IF(N167="zákl. přenesená",J167,0)</f>
        <v>0</v>
      </c>
      <c r="BH167" s="249">
        <f>IF(N167="sníž. přenesená",J167,0)</f>
        <v>0</v>
      </c>
      <c r="BI167" s="249">
        <f>IF(N167="nulová",J167,0)</f>
        <v>0</v>
      </c>
      <c r="BJ167" s="16" t="s">
        <v>89</v>
      </c>
      <c r="BK167" s="249">
        <f>ROUND(I167*H167,2)</f>
        <v>0</v>
      </c>
      <c r="BL167" s="16" t="s">
        <v>165</v>
      </c>
      <c r="BM167" s="248" t="s">
        <v>1149</v>
      </c>
    </row>
    <row r="168" s="13" customFormat="1">
      <c r="A168" s="13"/>
      <c r="B168" s="254"/>
      <c r="C168" s="255"/>
      <c r="D168" s="250" t="s">
        <v>174</v>
      </c>
      <c r="E168" s="256" t="s">
        <v>1</v>
      </c>
      <c r="F168" s="257" t="s">
        <v>1150</v>
      </c>
      <c r="G168" s="255"/>
      <c r="H168" s="258">
        <v>35</v>
      </c>
      <c r="I168" s="259"/>
      <c r="J168" s="255"/>
      <c r="K168" s="255"/>
      <c r="L168" s="260"/>
      <c r="M168" s="261"/>
      <c r="N168" s="262"/>
      <c r="O168" s="262"/>
      <c r="P168" s="262"/>
      <c r="Q168" s="262"/>
      <c r="R168" s="262"/>
      <c r="S168" s="262"/>
      <c r="T168" s="263"/>
      <c r="U168" s="13"/>
      <c r="V168" s="13"/>
      <c r="W168" s="13"/>
      <c r="X168" s="13"/>
      <c r="Y168" s="13"/>
      <c r="Z168" s="13"/>
      <c r="AA168" s="13"/>
      <c r="AB168" s="13"/>
      <c r="AC168" s="13"/>
      <c r="AD168" s="13"/>
      <c r="AE168" s="13"/>
      <c r="AT168" s="264" t="s">
        <v>174</v>
      </c>
      <c r="AU168" s="264" t="s">
        <v>21</v>
      </c>
      <c r="AV168" s="13" t="s">
        <v>21</v>
      </c>
      <c r="AW168" s="13" t="s">
        <v>38</v>
      </c>
      <c r="AX168" s="13" t="s">
        <v>81</v>
      </c>
      <c r="AY168" s="264" t="s">
        <v>159</v>
      </c>
    </row>
    <row r="169" s="14" customFormat="1">
      <c r="A169" s="14"/>
      <c r="B169" s="265"/>
      <c r="C169" s="266"/>
      <c r="D169" s="250" t="s">
        <v>174</v>
      </c>
      <c r="E169" s="267" t="s">
        <v>1</v>
      </c>
      <c r="F169" s="268" t="s">
        <v>197</v>
      </c>
      <c r="G169" s="266"/>
      <c r="H169" s="269">
        <v>35</v>
      </c>
      <c r="I169" s="270"/>
      <c r="J169" s="266"/>
      <c r="K169" s="266"/>
      <c r="L169" s="271"/>
      <c r="M169" s="272"/>
      <c r="N169" s="273"/>
      <c r="O169" s="273"/>
      <c r="P169" s="273"/>
      <c r="Q169" s="273"/>
      <c r="R169" s="273"/>
      <c r="S169" s="273"/>
      <c r="T169" s="274"/>
      <c r="U169" s="14"/>
      <c r="V169" s="14"/>
      <c r="W169" s="14"/>
      <c r="X169" s="14"/>
      <c r="Y169" s="14"/>
      <c r="Z169" s="14"/>
      <c r="AA169" s="14"/>
      <c r="AB169" s="14"/>
      <c r="AC169" s="14"/>
      <c r="AD169" s="14"/>
      <c r="AE169" s="14"/>
      <c r="AT169" s="275" t="s">
        <v>174</v>
      </c>
      <c r="AU169" s="275" t="s">
        <v>21</v>
      </c>
      <c r="AV169" s="14" t="s">
        <v>165</v>
      </c>
      <c r="AW169" s="14" t="s">
        <v>38</v>
      </c>
      <c r="AX169" s="14" t="s">
        <v>89</v>
      </c>
      <c r="AY169" s="275" t="s">
        <v>159</v>
      </c>
    </row>
    <row r="170" s="2" customFormat="1" ht="21.75" customHeight="1">
      <c r="A170" s="38"/>
      <c r="B170" s="39"/>
      <c r="C170" s="236" t="s">
        <v>295</v>
      </c>
      <c r="D170" s="236" t="s">
        <v>161</v>
      </c>
      <c r="E170" s="237" t="s">
        <v>791</v>
      </c>
      <c r="F170" s="238" t="s">
        <v>792</v>
      </c>
      <c r="G170" s="239" t="s">
        <v>179</v>
      </c>
      <c r="H170" s="240">
        <v>1</v>
      </c>
      <c r="I170" s="241"/>
      <c r="J170" s="242">
        <f>ROUND(I170*H170,2)</f>
        <v>0</v>
      </c>
      <c r="K170" s="243"/>
      <c r="L170" s="44"/>
      <c r="M170" s="244" t="s">
        <v>1</v>
      </c>
      <c r="N170" s="245" t="s">
        <v>46</v>
      </c>
      <c r="O170" s="91"/>
      <c r="P170" s="246">
        <f>O170*H170</f>
        <v>0</v>
      </c>
      <c r="Q170" s="246">
        <v>2.1167600000000002</v>
      </c>
      <c r="R170" s="246">
        <f>Q170*H170</f>
        <v>2.1167600000000002</v>
      </c>
      <c r="S170" s="246">
        <v>0</v>
      </c>
      <c r="T170" s="247">
        <f>S170*H170</f>
        <v>0</v>
      </c>
      <c r="U170" s="38"/>
      <c r="V170" s="38"/>
      <c r="W170" s="38"/>
      <c r="X170" s="38"/>
      <c r="Y170" s="38"/>
      <c r="Z170" s="38"/>
      <c r="AA170" s="38"/>
      <c r="AB170" s="38"/>
      <c r="AC170" s="38"/>
      <c r="AD170" s="38"/>
      <c r="AE170" s="38"/>
      <c r="AR170" s="248" t="s">
        <v>165</v>
      </c>
      <c r="AT170" s="248" t="s">
        <v>161</v>
      </c>
      <c r="AU170" s="248" t="s">
        <v>21</v>
      </c>
      <c r="AY170" s="16" t="s">
        <v>159</v>
      </c>
      <c r="BE170" s="249">
        <f>IF(N170="základní",J170,0)</f>
        <v>0</v>
      </c>
      <c r="BF170" s="249">
        <f>IF(N170="snížená",J170,0)</f>
        <v>0</v>
      </c>
      <c r="BG170" s="249">
        <f>IF(N170="zákl. přenesená",J170,0)</f>
        <v>0</v>
      </c>
      <c r="BH170" s="249">
        <f>IF(N170="sníž. přenesená",J170,0)</f>
        <v>0</v>
      </c>
      <c r="BI170" s="249">
        <f>IF(N170="nulová",J170,0)</f>
        <v>0</v>
      </c>
      <c r="BJ170" s="16" t="s">
        <v>89</v>
      </c>
      <c r="BK170" s="249">
        <f>ROUND(I170*H170,2)</f>
        <v>0</v>
      </c>
      <c r="BL170" s="16" t="s">
        <v>165</v>
      </c>
      <c r="BM170" s="248" t="s">
        <v>1151</v>
      </c>
    </row>
    <row r="171" s="2" customFormat="1" ht="21.75" customHeight="1">
      <c r="A171" s="38"/>
      <c r="B171" s="39"/>
      <c r="C171" s="276" t="s">
        <v>299</v>
      </c>
      <c r="D171" s="276" t="s">
        <v>289</v>
      </c>
      <c r="E171" s="277" t="s">
        <v>794</v>
      </c>
      <c r="F171" s="278" t="s">
        <v>795</v>
      </c>
      <c r="G171" s="279" t="s">
        <v>179</v>
      </c>
      <c r="H171" s="280">
        <v>1</v>
      </c>
      <c r="I171" s="281"/>
      <c r="J171" s="282">
        <f>ROUND(I171*H171,2)</f>
        <v>0</v>
      </c>
      <c r="K171" s="283"/>
      <c r="L171" s="284"/>
      <c r="M171" s="285" t="s">
        <v>1</v>
      </c>
      <c r="N171" s="286" t="s">
        <v>46</v>
      </c>
      <c r="O171" s="91"/>
      <c r="P171" s="246">
        <f>O171*H171</f>
        <v>0</v>
      </c>
      <c r="Q171" s="246">
        <v>0.58499999999999996</v>
      </c>
      <c r="R171" s="246">
        <f>Q171*H171</f>
        <v>0.58499999999999996</v>
      </c>
      <c r="S171" s="246">
        <v>0</v>
      </c>
      <c r="T171" s="247">
        <f>S171*H171</f>
        <v>0</v>
      </c>
      <c r="U171" s="38"/>
      <c r="V171" s="38"/>
      <c r="W171" s="38"/>
      <c r="X171" s="38"/>
      <c r="Y171" s="38"/>
      <c r="Z171" s="38"/>
      <c r="AA171" s="38"/>
      <c r="AB171" s="38"/>
      <c r="AC171" s="38"/>
      <c r="AD171" s="38"/>
      <c r="AE171" s="38"/>
      <c r="AR171" s="248" t="s">
        <v>796</v>
      </c>
      <c r="AT171" s="248" t="s">
        <v>289</v>
      </c>
      <c r="AU171" s="248" t="s">
        <v>21</v>
      </c>
      <c r="AY171" s="16" t="s">
        <v>159</v>
      </c>
      <c r="BE171" s="249">
        <f>IF(N171="základní",J171,0)</f>
        <v>0</v>
      </c>
      <c r="BF171" s="249">
        <f>IF(N171="snížená",J171,0)</f>
        <v>0</v>
      </c>
      <c r="BG171" s="249">
        <f>IF(N171="zákl. přenesená",J171,0)</f>
        <v>0</v>
      </c>
      <c r="BH171" s="249">
        <f>IF(N171="sníž. přenesená",J171,0)</f>
        <v>0</v>
      </c>
      <c r="BI171" s="249">
        <f>IF(N171="nulová",J171,0)</f>
        <v>0</v>
      </c>
      <c r="BJ171" s="16" t="s">
        <v>89</v>
      </c>
      <c r="BK171" s="249">
        <f>ROUND(I171*H171,2)</f>
        <v>0</v>
      </c>
      <c r="BL171" s="16" t="s">
        <v>796</v>
      </c>
      <c r="BM171" s="248" t="s">
        <v>1152</v>
      </c>
    </row>
    <row r="172" s="13" customFormat="1">
      <c r="A172" s="13"/>
      <c r="B172" s="254"/>
      <c r="C172" s="255"/>
      <c r="D172" s="250" t="s">
        <v>174</v>
      </c>
      <c r="E172" s="255"/>
      <c r="F172" s="257" t="s">
        <v>1153</v>
      </c>
      <c r="G172" s="255"/>
      <c r="H172" s="258">
        <v>1</v>
      </c>
      <c r="I172" s="259"/>
      <c r="J172" s="255"/>
      <c r="K172" s="255"/>
      <c r="L172" s="260"/>
      <c r="M172" s="261"/>
      <c r="N172" s="262"/>
      <c r="O172" s="262"/>
      <c r="P172" s="262"/>
      <c r="Q172" s="262"/>
      <c r="R172" s="262"/>
      <c r="S172" s="262"/>
      <c r="T172" s="263"/>
      <c r="U172" s="13"/>
      <c r="V172" s="13"/>
      <c r="W172" s="13"/>
      <c r="X172" s="13"/>
      <c r="Y172" s="13"/>
      <c r="Z172" s="13"/>
      <c r="AA172" s="13"/>
      <c r="AB172" s="13"/>
      <c r="AC172" s="13"/>
      <c r="AD172" s="13"/>
      <c r="AE172" s="13"/>
      <c r="AT172" s="264" t="s">
        <v>174</v>
      </c>
      <c r="AU172" s="264" t="s">
        <v>21</v>
      </c>
      <c r="AV172" s="13" t="s">
        <v>21</v>
      </c>
      <c r="AW172" s="13" t="s">
        <v>4</v>
      </c>
      <c r="AX172" s="13" t="s">
        <v>89</v>
      </c>
      <c r="AY172" s="264" t="s">
        <v>159</v>
      </c>
    </row>
    <row r="173" s="2" customFormat="1" ht="16.5" customHeight="1">
      <c r="A173" s="38"/>
      <c r="B173" s="39"/>
      <c r="C173" s="276" t="s">
        <v>303</v>
      </c>
      <c r="D173" s="276" t="s">
        <v>289</v>
      </c>
      <c r="E173" s="277" t="s">
        <v>805</v>
      </c>
      <c r="F173" s="278" t="s">
        <v>806</v>
      </c>
      <c r="G173" s="279" t="s">
        <v>179</v>
      </c>
      <c r="H173" s="280">
        <v>1</v>
      </c>
      <c r="I173" s="281"/>
      <c r="J173" s="282">
        <f>ROUND(I173*H173,2)</f>
        <v>0</v>
      </c>
      <c r="K173" s="283"/>
      <c r="L173" s="284"/>
      <c r="M173" s="285" t="s">
        <v>1</v>
      </c>
      <c r="N173" s="286" t="s">
        <v>46</v>
      </c>
      <c r="O173" s="91"/>
      <c r="P173" s="246">
        <f>O173*H173</f>
        <v>0</v>
      </c>
      <c r="Q173" s="246">
        <v>1.363</v>
      </c>
      <c r="R173" s="246">
        <f>Q173*H173</f>
        <v>1.363</v>
      </c>
      <c r="S173" s="246">
        <v>0</v>
      </c>
      <c r="T173" s="247">
        <f>S173*H173</f>
        <v>0</v>
      </c>
      <c r="U173" s="38"/>
      <c r="V173" s="38"/>
      <c r="W173" s="38"/>
      <c r="X173" s="38"/>
      <c r="Y173" s="38"/>
      <c r="Z173" s="38"/>
      <c r="AA173" s="38"/>
      <c r="AB173" s="38"/>
      <c r="AC173" s="38"/>
      <c r="AD173" s="38"/>
      <c r="AE173" s="38"/>
      <c r="AR173" s="248" t="s">
        <v>796</v>
      </c>
      <c r="AT173" s="248" t="s">
        <v>289</v>
      </c>
      <c r="AU173" s="248" t="s">
        <v>21</v>
      </c>
      <c r="AY173" s="16" t="s">
        <v>159</v>
      </c>
      <c r="BE173" s="249">
        <f>IF(N173="základní",J173,0)</f>
        <v>0</v>
      </c>
      <c r="BF173" s="249">
        <f>IF(N173="snížená",J173,0)</f>
        <v>0</v>
      </c>
      <c r="BG173" s="249">
        <f>IF(N173="zákl. přenesená",J173,0)</f>
        <v>0</v>
      </c>
      <c r="BH173" s="249">
        <f>IF(N173="sníž. přenesená",J173,0)</f>
        <v>0</v>
      </c>
      <c r="BI173" s="249">
        <f>IF(N173="nulová",J173,0)</f>
        <v>0</v>
      </c>
      <c r="BJ173" s="16" t="s">
        <v>89</v>
      </c>
      <c r="BK173" s="249">
        <f>ROUND(I173*H173,2)</f>
        <v>0</v>
      </c>
      <c r="BL173" s="16" t="s">
        <v>796</v>
      </c>
      <c r="BM173" s="248" t="s">
        <v>1154</v>
      </c>
    </row>
    <row r="174" s="2" customFormat="1" ht="16.5" customHeight="1">
      <c r="A174" s="38"/>
      <c r="B174" s="39"/>
      <c r="C174" s="276" t="s">
        <v>307</v>
      </c>
      <c r="D174" s="276" t="s">
        <v>289</v>
      </c>
      <c r="E174" s="277" t="s">
        <v>808</v>
      </c>
      <c r="F174" s="278" t="s">
        <v>809</v>
      </c>
      <c r="G174" s="279" t="s">
        <v>179</v>
      </c>
      <c r="H174" s="280">
        <v>1</v>
      </c>
      <c r="I174" s="281"/>
      <c r="J174" s="282">
        <f>ROUND(I174*H174,2)</f>
        <v>0</v>
      </c>
      <c r="K174" s="283"/>
      <c r="L174" s="284"/>
      <c r="M174" s="285" t="s">
        <v>1</v>
      </c>
      <c r="N174" s="286" t="s">
        <v>46</v>
      </c>
      <c r="O174" s="91"/>
      <c r="P174" s="246">
        <f>O174*H174</f>
        <v>0</v>
      </c>
      <c r="Q174" s="246">
        <v>1.3500000000000001</v>
      </c>
      <c r="R174" s="246">
        <f>Q174*H174</f>
        <v>1.3500000000000001</v>
      </c>
      <c r="S174" s="246">
        <v>0</v>
      </c>
      <c r="T174" s="247">
        <f>S174*H174</f>
        <v>0</v>
      </c>
      <c r="U174" s="38"/>
      <c r="V174" s="38"/>
      <c r="W174" s="38"/>
      <c r="X174" s="38"/>
      <c r="Y174" s="38"/>
      <c r="Z174" s="38"/>
      <c r="AA174" s="38"/>
      <c r="AB174" s="38"/>
      <c r="AC174" s="38"/>
      <c r="AD174" s="38"/>
      <c r="AE174" s="38"/>
      <c r="AR174" s="248" t="s">
        <v>796</v>
      </c>
      <c r="AT174" s="248" t="s">
        <v>289</v>
      </c>
      <c r="AU174" s="248" t="s">
        <v>21</v>
      </c>
      <c r="AY174" s="16" t="s">
        <v>159</v>
      </c>
      <c r="BE174" s="249">
        <f>IF(N174="základní",J174,0)</f>
        <v>0</v>
      </c>
      <c r="BF174" s="249">
        <f>IF(N174="snížená",J174,0)</f>
        <v>0</v>
      </c>
      <c r="BG174" s="249">
        <f>IF(N174="zákl. přenesená",J174,0)</f>
        <v>0</v>
      </c>
      <c r="BH174" s="249">
        <f>IF(N174="sníž. přenesená",J174,0)</f>
        <v>0</v>
      </c>
      <c r="BI174" s="249">
        <f>IF(N174="nulová",J174,0)</f>
        <v>0</v>
      </c>
      <c r="BJ174" s="16" t="s">
        <v>89</v>
      </c>
      <c r="BK174" s="249">
        <f>ROUND(I174*H174,2)</f>
        <v>0</v>
      </c>
      <c r="BL174" s="16" t="s">
        <v>796</v>
      </c>
      <c r="BM174" s="248" t="s">
        <v>1155</v>
      </c>
    </row>
    <row r="175" s="2" customFormat="1" ht="16.5" customHeight="1">
      <c r="A175" s="38"/>
      <c r="B175" s="39"/>
      <c r="C175" s="236" t="s">
        <v>311</v>
      </c>
      <c r="D175" s="236" t="s">
        <v>161</v>
      </c>
      <c r="E175" s="237" t="s">
        <v>811</v>
      </c>
      <c r="F175" s="238" t="s">
        <v>812</v>
      </c>
      <c r="G175" s="239" t="s">
        <v>179</v>
      </c>
      <c r="H175" s="240">
        <v>1</v>
      </c>
      <c r="I175" s="241"/>
      <c r="J175" s="242">
        <f>ROUND(I175*H175,2)</f>
        <v>0</v>
      </c>
      <c r="K175" s="243"/>
      <c r="L175" s="44"/>
      <c r="M175" s="244" t="s">
        <v>1</v>
      </c>
      <c r="N175" s="245" t="s">
        <v>46</v>
      </c>
      <c r="O175" s="91"/>
      <c r="P175" s="246">
        <f>O175*H175</f>
        <v>0</v>
      </c>
      <c r="Q175" s="246">
        <v>0.14494000000000001</v>
      </c>
      <c r="R175" s="246">
        <f>Q175*H175</f>
        <v>0.14494000000000001</v>
      </c>
      <c r="S175" s="246">
        <v>0</v>
      </c>
      <c r="T175" s="247">
        <f>S175*H175</f>
        <v>0</v>
      </c>
      <c r="U175" s="38"/>
      <c r="V175" s="38"/>
      <c r="W175" s="38"/>
      <c r="X175" s="38"/>
      <c r="Y175" s="38"/>
      <c r="Z175" s="38"/>
      <c r="AA175" s="38"/>
      <c r="AB175" s="38"/>
      <c r="AC175" s="38"/>
      <c r="AD175" s="38"/>
      <c r="AE175" s="38"/>
      <c r="AR175" s="248" t="s">
        <v>165</v>
      </c>
      <c r="AT175" s="248" t="s">
        <v>161</v>
      </c>
      <c r="AU175" s="248" t="s">
        <v>21</v>
      </c>
      <c r="AY175" s="16" t="s">
        <v>159</v>
      </c>
      <c r="BE175" s="249">
        <f>IF(N175="základní",J175,0)</f>
        <v>0</v>
      </c>
      <c r="BF175" s="249">
        <f>IF(N175="snížená",J175,0)</f>
        <v>0</v>
      </c>
      <c r="BG175" s="249">
        <f>IF(N175="zákl. přenesená",J175,0)</f>
        <v>0</v>
      </c>
      <c r="BH175" s="249">
        <f>IF(N175="sníž. přenesená",J175,0)</f>
        <v>0</v>
      </c>
      <c r="BI175" s="249">
        <f>IF(N175="nulová",J175,0)</f>
        <v>0</v>
      </c>
      <c r="BJ175" s="16" t="s">
        <v>89</v>
      </c>
      <c r="BK175" s="249">
        <f>ROUND(I175*H175,2)</f>
        <v>0</v>
      </c>
      <c r="BL175" s="16" t="s">
        <v>165</v>
      </c>
      <c r="BM175" s="248" t="s">
        <v>1156</v>
      </c>
    </row>
    <row r="176" s="2" customFormat="1" ht="21.75" customHeight="1">
      <c r="A176" s="38"/>
      <c r="B176" s="39"/>
      <c r="C176" s="236" t="s">
        <v>318</v>
      </c>
      <c r="D176" s="236" t="s">
        <v>161</v>
      </c>
      <c r="E176" s="237" t="s">
        <v>788</v>
      </c>
      <c r="F176" s="238" t="s">
        <v>789</v>
      </c>
      <c r="G176" s="239" t="s">
        <v>179</v>
      </c>
      <c r="H176" s="240">
        <v>1</v>
      </c>
      <c r="I176" s="241"/>
      <c r="J176" s="242">
        <f>ROUND(I176*H176,2)</f>
        <v>0</v>
      </c>
      <c r="K176" s="243"/>
      <c r="L176" s="44"/>
      <c r="M176" s="244" t="s">
        <v>1</v>
      </c>
      <c r="N176" s="245" t="s">
        <v>46</v>
      </c>
      <c r="O176" s="91"/>
      <c r="P176" s="246">
        <f>O176*H176</f>
        <v>0</v>
      </c>
      <c r="Q176" s="246">
        <v>0.21734000000000001</v>
      </c>
      <c r="R176" s="246">
        <f>Q176*H176</f>
        <v>0.21734000000000001</v>
      </c>
      <c r="S176" s="246">
        <v>0</v>
      </c>
      <c r="T176" s="247">
        <f>S176*H176</f>
        <v>0</v>
      </c>
      <c r="U176" s="38"/>
      <c r="V176" s="38"/>
      <c r="W176" s="38"/>
      <c r="X176" s="38"/>
      <c r="Y176" s="38"/>
      <c r="Z176" s="38"/>
      <c r="AA176" s="38"/>
      <c r="AB176" s="38"/>
      <c r="AC176" s="38"/>
      <c r="AD176" s="38"/>
      <c r="AE176" s="38"/>
      <c r="AR176" s="248" t="s">
        <v>165</v>
      </c>
      <c r="AT176" s="248" t="s">
        <v>161</v>
      </c>
      <c r="AU176" s="248" t="s">
        <v>21</v>
      </c>
      <c r="AY176" s="16" t="s">
        <v>159</v>
      </c>
      <c r="BE176" s="249">
        <f>IF(N176="základní",J176,0)</f>
        <v>0</v>
      </c>
      <c r="BF176" s="249">
        <f>IF(N176="snížená",J176,0)</f>
        <v>0</v>
      </c>
      <c r="BG176" s="249">
        <f>IF(N176="zákl. přenesená",J176,0)</f>
        <v>0</v>
      </c>
      <c r="BH176" s="249">
        <f>IF(N176="sníž. přenesená",J176,0)</f>
        <v>0</v>
      </c>
      <c r="BI176" s="249">
        <f>IF(N176="nulová",J176,0)</f>
        <v>0</v>
      </c>
      <c r="BJ176" s="16" t="s">
        <v>89</v>
      </c>
      <c r="BK176" s="249">
        <f>ROUND(I176*H176,2)</f>
        <v>0</v>
      </c>
      <c r="BL176" s="16" t="s">
        <v>165</v>
      </c>
      <c r="BM176" s="248" t="s">
        <v>1157</v>
      </c>
    </row>
    <row r="177" s="2" customFormat="1" ht="21.75" customHeight="1">
      <c r="A177" s="38"/>
      <c r="B177" s="39"/>
      <c r="C177" s="276" t="s">
        <v>324</v>
      </c>
      <c r="D177" s="276" t="s">
        <v>289</v>
      </c>
      <c r="E177" s="277" t="s">
        <v>814</v>
      </c>
      <c r="F177" s="278" t="s">
        <v>1158</v>
      </c>
      <c r="G177" s="279" t="s">
        <v>179</v>
      </c>
      <c r="H177" s="280">
        <v>1</v>
      </c>
      <c r="I177" s="281"/>
      <c r="J177" s="282">
        <f>ROUND(I177*H177,2)</f>
        <v>0</v>
      </c>
      <c r="K177" s="283"/>
      <c r="L177" s="284"/>
      <c r="M177" s="285" t="s">
        <v>1</v>
      </c>
      <c r="N177" s="286" t="s">
        <v>46</v>
      </c>
      <c r="O177" s="91"/>
      <c r="P177" s="246">
        <f>O177*H177</f>
        <v>0</v>
      </c>
      <c r="Q177" s="246">
        <v>0.10199999999999999</v>
      </c>
      <c r="R177" s="246">
        <f>Q177*H177</f>
        <v>0.10199999999999999</v>
      </c>
      <c r="S177" s="246">
        <v>0</v>
      </c>
      <c r="T177" s="247">
        <f>S177*H177</f>
        <v>0</v>
      </c>
      <c r="U177" s="38"/>
      <c r="V177" s="38"/>
      <c r="W177" s="38"/>
      <c r="X177" s="38"/>
      <c r="Y177" s="38"/>
      <c r="Z177" s="38"/>
      <c r="AA177" s="38"/>
      <c r="AB177" s="38"/>
      <c r="AC177" s="38"/>
      <c r="AD177" s="38"/>
      <c r="AE177" s="38"/>
      <c r="AR177" s="248" t="s">
        <v>203</v>
      </c>
      <c r="AT177" s="248" t="s">
        <v>289</v>
      </c>
      <c r="AU177" s="248" t="s">
        <v>21</v>
      </c>
      <c r="AY177" s="16" t="s">
        <v>159</v>
      </c>
      <c r="BE177" s="249">
        <f>IF(N177="základní",J177,0)</f>
        <v>0</v>
      </c>
      <c r="BF177" s="249">
        <f>IF(N177="snížená",J177,0)</f>
        <v>0</v>
      </c>
      <c r="BG177" s="249">
        <f>IF(N177="zákl. přenesená",J177,0)</f>
        <v>0</v>
      </c>
      <c r="BH177" s="249">
        <f>IF(N177="sníž. přenesená",J177,0)</f>
        <v>0</v>
      </c>
      <c r="BI177" s="249">
        <f>IF(N177="nulová",J177,0)</f>
        <v>0</v>
      </c>
      <c r="BJ177" s="16" t="s">
        <v>89</v>
      </c>
      <c r="BK177" s="249">
        <f>ROUND(I177*H177,2)</f>
        <v>0</v>
      </c>
      <c r="BL177" s="16" t="s">
        <v>165</v>
      </c>
      <c r="BM177" s="248" t="s">
        <v>1159</v>
      </c>
    </row>
    <row r="178" s="2" customFormat="1">
      <c r="A178" s="38"/>
      <c r="B178" s="39"/>
      <c r="C178" s="40"/>
      <c r="D178" s="250" t="s">
        <v>167</v>
      </c>
      <c r="E178" s="40"/>
      <c r="F178" s="251" t="s">
        <v>1160</v>
      </c>
      <c r="G178" s="40"/>
      <c r="H178" s="40"/>
      <c r="I178" s="144"/>
      <c r="J178" s="40"/>
      <c r="K178" s="40"/>
      <c r="L178" s="44"/>
      <c r="M178" s="252"/>
      <c r="N178" s="253"/>
      <c r="O178" s="91"/>
      <c r="P178" s="91"/>
      <c r="Q178" s="91"/>
      <c r="R178" s="91"/>
      <c r="S178" s="91"/>
      <c r="T178" s="92"/>
      <c r="U178" s="38"/>
      <c r="V178" s="38"/>
      <c r="W178" s="38"/>
      <c r="X178" s="38"/>
      <c r="Y178" s="38"/>
      <c r="Z178" s="38"/>
      <c r="AA178" s="38"/>
      <c r="AB178" s="38"/>
      <c r="AC178" s="38"/>
      <c r="AD178" s="38"/>
      <c r="AE178" s="38"/>
      <c r="AT178" s="16" t="s">
        <v>167</v>
      </c>
      <c r="AU178" s="16" t="s">
        <v>21</v>
      </c>
    </row>
    <row r="179" s="2" customFormat="1" ht="16.5" customHeight="1">
      <c r="A179" s="38"/>
      <c r="B179" s="39"/>
      <c r="C179" s="276" t="s">
        <v>330</v>
      </c>
      <c r="D179" s="276" t="s">
        <v>289</v>
      </c>
      <c r="E179" s="277" t="s">
        <v>826</v>
      </c>
      <c r="F179" s="278" t="s">
        <v>1161</v>
      </c>
      <c r="G179" s="279" t="s">
        <v>179</v>
      </c>
      <c r="H179" s="280">
        <v>1</v>
      </c>
      <c r="I179" s="281"/>
      <c r="J179" s="282">
        <f>ROUND(I179*H179,2)</f>
        <v>0</v>
      </c>
      <c r="K179" s="283"/>
      <c r="L179" s="284"/>
      <c r="M179" s="285" t="s">
        <v>1</v>
      </c>
      <c r="N179" s="286" t="s">
        <v>46</v>
      </c>
      <c r="O179" s="91"/>
      <c r="P179" s="246">
        <f>O179*H179</f>
        <v>0</v>
      </c>
      <c r="Q179" s="246">
        <v>0.059999999999999998</v>
      </c>
      <c r="R179" s="246">
        <f>Q179*H179</f>
        <v>0.059999999999999998</v>
      </c>
      <c r="S179" s="246">
        <v>0</v>
      </c>
      <c r="T179" s="247">
        <f>S179*H179</f>
        <v>0</v>
      </c>
      <c r="U179" s="38"/>
      <c r="V179" s="38"/>
      <c r="W179" s="38"/>
      <c r="X179" s="38"/>
      <c r="Y179" s="38"/>
      <c r="Z179" s="38"/>
      <c r="AA179" s="38"/>
      <c r="AB179" s="38"/>
      <c r="AC179" s="38"/>
      <c r="AD179" s="38"/>
      <c r="AE179" s="38"/>
      <c r="AR179" s="248" t="s">
        <v>203</v>
      </c>
      <c r="AT179" s="248" t="s">
        <v>289</v>
      </c>
      <c r="AU179" s="248" t="s">
        <v>21</v>
      </c>
      <c r="AY179" s="16" t="s">
        <v>159</v>
      </c>
      <c r="BE179" s="249">
        <f>IF(N179="základní",J179,0)</f>
        <v>0</v>
      </c>
      <c r="BF179" s="249">
        <f>IF(N179="snížená",J179,0)</f>
        <v>0</v>
      </c>
      <c r="BG179" s="249">
        <f>IF(N179="zákl. přenesená",J179,0)</f>
        <v>0</v>
      </c>
      <c r="BH179" s="249">
        <f>IF(N179="sníž. přenesená",J179,0)</f>
        <v>0</v>
      </c>
      <c r="BI179" s="249">
        <f>IF(N179="nulová",J179,0)</f>
        <v>0</v>
      </c>
      <c r="BJ179" s="16" t="s">
        <v>89</v>
      </c>
      <c r="BK179" s="249">
        <f>ROUND(I179*H179,2)</f>
        <v>0</v>
      </c>
      <c r="BL179" s="16" t="s">
        <v>165</v>
      </c>
      <c r="BM179" s="248" t="s">
        <v>1162</v>
      </c>
    </row>
    <row r="180" s="2" customFormat="1" ht="16.5" customHeight="1">
      <c r="A180" s="38"/>
      <c r="B180" s="39"/>
      <c r="C180" s="236" t="s">
        <v>335</v>
      </c>
      <c r="D180" s="236" t="s">
        <v>161</v>
      </c>
      <c r="E180" s="237" t="s">
        <v>697</v>
      </c>
      <c r="F180" s="238" t="s">
        <v>698</v>
      </c>
      <c r="G180" s="239" t="s">
        <v>230</v>
      </c>
      <c r="H180" s="240">
        <v>35</v>
      </c>
      <c r="I180" s="241"/>
      <c r="J180" s="242">
        <f>ROUND(I180*H180,2)</f>
        <v>0</v>
      </c>
      <c r="K180" s="243"/>
      <c r="L180" s="44"/>
      <c r="M180" s="244" t="s">
        <v>1</v>
      </c>
      <c r="N180" s="245" t="s">
        <v>46</v>
      </c>
      <c r="O180" s="91"/>
      <c r="P180" s="246">
        <f>O180*H180</f>
        <v>0</v>
      </c>
      <c r="Q180" s="246">
        <v>9.0000000000000006E-05</v>
      </c>
      <c r="R180" s="246">
        <f>Q180*H180</f>
        <v>0.00315</v>
      </c>
      <c r="S180" s="246">
        <v>0</v>
      </c>
      <c r="T180" s="247">
        <f>S180*H180</f>
        <v>0</v>
      </c>
      <c r="U180" s="38"/>
      <c r="V180" s="38"/>
      <c r="W180" s="38"/>
      <c r="X180" s="38"/>
      <c r="Y180" s="38"/>
      <c r="Z180" s="38"/>
      <c r="AA180" s="38"/>
      <c r="AB180" s="38"/>
      <c r="AC180" s="38"/>
      <c r="AD180" s="38"/>
      <c r="AE180" s="38"/>
      <c r="AR180" s="248" t="s">
        <v>165</v>
      </c>
      <c r="AT180" s="248" t="s">
        <v>161</v>
      </c>
      <c r="AU180" s="248" t="s">
        <v>21</v>
      </c>
      <c r="AY180" s="16" t="s">
        <v>159</v>
      </c>
      <c r="BE180" s="249">
        <f>IF(N180="základní",J180,0)</f>
        <v>0</v>
      </c>
      <c r="BF180" s="249">
        <f>IF(N180="snížená",J180,0)</f>
        <v>0</v>
      </c>
      <c r="BG180" s="249">
        <f>IF(N180="zákl. přenesená",J180,0)</f>
        <v>0</v>
      </c>
      <c r="BH180" s="249">
        <f>IF(N180="sníž. přenesená",J180,0)</f>
        <v>0</v>
      </c>
      <c r="BI180" s="249">
        <f>IF(N180="nulová",J180,0)</f>
        <v>0</v>
      </c>
      <c r="BJ180" s="16" t="s">
        <v>89</v>
      </c>
      <c r="BK180" s="249">
        <f>ROUND(I180*H180,2)</f>
        <v>0</v>
      </c>
      <c r="BL180" s="16" t="s">
        <v>165</v>
      </c>
      <c r="BM180" s="248" t="s">
        <v>1163</v>
      </c>
    </row>
    <row r="181" s="2" customFormat="1" ht="16.5" customHeight="1">
      <c r="A181" s="38"/>
      <c r="B181" s="39"/>
      <c r="C181" s="276" t="s">
        <v>342</v>
      </c>
      <c r="D181" s="276" t="s">
        <v>289</v>
      </c>
      <c r="E181" s="277" t="s">
        <v>1164</v>
      </c>
      <c r="F181" s="278" t="s">
        <v>1165</v>
      </c>
      <c r="G181" s="279" t="s">
        <v>179</v>
      </c>
      <c r="H181" s="280">
        <v>0.93300000000000005</v>
      </c>
      <c r="I181" s="281"/>
      <c r="J181" s="282">
        <f>ROUND(I181*H181,2)</f>
        <v>0</v>
      </c>
      <c r="K181" s="283"/>
      <c r="L181" s="284"/>
      <c r="M181" s="285" t="s">
        <v>1</v>
      </c>
      <c r="N181" s="286" t="s">
        <v>46</v>
      </c>
      <c r="O181" s="91"/>
      <c r="P181" s="246">
        <f>O181*H181</f>
        <v>0</v>
      </c>
      <c r="Q181" s="246">
        <v>0.025499999999999998</v>
      </c>
      <c r="R181" s="246">
        <f>Q181*H181</f>
        <v>0.0237915</v>
      </c>
      <c r="S181" s="246">
        <v>0</v>
      </c>
      <c r="T181" s="247">
        <f>S181*H181</f>
        <v>0</v>
      </c>
      <c r="U181" s="38"/>
      <c r="V181" s="38"/>
      <c r="W181" s="38"/>
      <c r="X181" s="38"/>
      <c r="Y181" s="38"/>
      <c r="Z181" s="38"/>
      <c r="AA181" s="38"/>
      <c r="AB181" s="38"/>
      <c r="AC181" s="38"/>
      <c r="AD181" s="38"/>
      <c r="AE181" s="38"/>
      <c r="AR181" s="248" t="s">
        <v>203</v>
      </c>
      <c r="AT181" s="248" t="s">
        <v>289</v>
      </c>
      <c r="AU181" s="248" t="s">
        <v>21</v>
      </c>
      <c r="AY181" s="16" t="s">
        <v>159</v>
      </c>
      <c r="BE181" s="249">
        <f>IF(N181="základní",J181,0)</f>
        <v>0</v>
      </c>
      <c r="BF181" s="249">
        <f>IF(N181="snížená",J181,0)</f>
        <v>0</v>
      </c>
      <c r="BG181" s="249">
        <f>IF(N181="zákl. přenesená",J181,0)</f>
        <v>0</v>
      </c>
      <c r="BH181" s="249">
        <f>IF(N181="sníž. přenesená",J181,0)</f>
        <v>0</v>
      </c>
      <c r="BI181" s="249">
        <f>IF(N181="nulová",J181,0)</f>
        <v>0</v>
      </c>
      <c r="BJ181" s="16" t="s">
        <v>89</v>
      </c>
      <c r="BK181" s="249">
        <f>ROUND(I181*H181,2)</f>
        <v>0</v>
      </c>
      <c r="BL181" s="16" t="s">
        <v>165</v>
      </c>
      <c r="BM181" s="248" t="s">
        <v>1166</v>
      </c>
    </row>
    <row r="182" s="2" customFormat="1">
      <c r="A182" s="38"/>
      <c r="B182" s="39"/>
      <c r="C182" s="40"/>
      <c r="D182" s="250" t="s">
        <v>167</v>
      </c>
      <c r="E182" s="40"/>
      <c r="F182" s="251" t="s">
        <v>1167</v>
      </c>
      <c r="G182" s="40"/>
      <c r="H182" s="40"/>
      <c r="I182" s="144"/>
      <c r="J182" s="40"/>
      <c r="K182" s="40"/>
      <c r="L182" s="44"/>
      <c r="M182" s="252"/>
      <c r="N182" s="253"/>
      <c r="O182" s="91"/>
      <c r="P182" s="91"/>
      <c r="Q182" s="91"/>
      <c r="R182" s="91"/>
      <c r="S182" s="91"/>
      <c r="T182" s="92"/>
      <c r="U182" s="38"/>
      <c r="V182" s="38"/>
      <c r="W182" s="38"/>
      <c r="X182" s="38"/>
      <c r="Y182" s="38"/>
      <c r="Z182" s="38"/>
      <c r="AA182" s="38"/>
      <c r="AB182" s="38"/>
      <c r="AC182" s="38"/>
      <c r="AD182" s="38"/>
      <c r="AE182" s="38"/>
      <c r="AT182" s="16" t="s">
        <v>167</v>
      </c>
      <c r="AU182" s="16" t="s">
        <v>21</v>
      </c>
    </row>
    <row r="183" s="2" customFormat="1" ht="21.75" customHeight="1">
      <c r="A183" s="38"/>
      <c r="B183" s="39"/>
      <c r="C183" s="236" t="s">
        <v>347</v>
      </c>
      <c r="D183" s="236" t="s">
        <v>161</v>
      </c>
      <c r="E183" s="237" t="s">
        <v>857</v>
      </c>
      <c r="F183" s="238" t="s">
        <v>858</v>
      </c>
      <c r="G183" s="239" t="s">
        <v>179</v>
      </c>
      <c r="H183" s="240">
        <v>2</v>
      </c>
      <c r="I183" s="241"/>
      <c r="J183" s="242">
        <f>ROUND(I183*H183,2)</f>
        <v>0</v>
      </c>
      <c r="K183" s="243"/>
      <c r="L183" s="44"/>
      <c r="M183" s="244" t="s">
        <v>1</v>
      </c>
      <c r="N183" s="245" t="s">
        <v>46</v>
      </c>
      <c r="O183" s="91"/>
      <c r="P183" s="246">
        <f>O183*H183</f>
        <v>0</v>
      </c>
      <c r="Q183" s="246">
        <v>9.2261500000000005</v>
      </c>
      <c r="R183" s="246">
        <f>Q183*H183</f>
        <v>18.452300000000001</v>
      </c>
      <c r="S183" s="246">
        <v>0</v>
      </c>
      <c r="T183" s="247">
        <f>S183*H183</f>
        <v>0</v>
      </c>
      <c r="U183" s="38"/>
      <c r="V183" s="38"/>
      <c r="W183" s="38"/>
      <c r="X183" s="38"/>
      <c r="Y183" s="38"/>
      <c r="Z183" s="38"/>
      <c r="AA183" s="38"/>
      <c r="AB183" s="38"/>
      <c r="AC183" s="38"/>
      <c r="AD183" s="38"/>
      <c r="AE183" s="38"/>
      <c r="AR183" s="248" t="s">
        <v>165</v>
      </c>
      <c r="AT183" s="248" t="s">
        <v>161</v>
      </c>
      <c r="AU183" s="248" t="s">
        <v>21</v>
      </c>
      <c r="AY183" s="16" t="s">
        <v>159</v>
      </c>
      <c r="BE183" s="249">
        <f>IF(N183="základní",J183,0)</f>
        <v>0</v>
      </c>
      <c r="BF183" s="249">
        <f>IF(N183="snížená",J183,0)</f>
        <v>0</v>
      </c>
      <c r="BG183" s="249">
        <f>IF(N183="zákl. přenesená",J183,0)</f>
        <v>0</v>
      </c>
      <c r="BH183" s="249">
        <f>IF(N183="sníž. přenesená",J183,0)</f>
        <v>0</v>
      </c>
      <c r="BI183" s="249">
        <f>IF(N183="nulová",J183,0)</f>
        <v>0</v>
      </c>
      <c r="BJ183" s="16" t="s">
        <v>89</v>
      </c>
      <c r="BK183" s="249">
        <f>ROUND(I183*H183,2)</f>
        <v>0</v>
      </c>
      <c r="BL183" s="16" t="s">
        <v>165</v>
      </c>
      <c r="BM183" s="248" t="s">
        <v>1168</v>
      </c>
    </row>
    <row r="184" s="2" customFormat="1">
      <c r="A184" s="38"/>
      <c r="B184" s="39"/>
      <c r="C184" s="40"/>
      <c r="D184" s="250" t="s">
        <v>167</v>
      </c>
      <c r="E184" s="40"/>
      <c r="F184" s="251" t="s">
        <v>1169</v>
      </c>
      <c r="G184" s="40"/>
      <c r="H184" s="40"/>
      <c r="I184" s="144"/>
      <c r="J184" s="40"/>
      <c r="K184" s="40"/>
      <c r="L184" s="44"/>
      <c r="M184" s="252"/>
      <c r="N184" s="253"/>
      <c r="O184" s="91"/>
      <c r="P184" s="91"/>
      <c r="Q184" s="91"/>
      <c r="R184" s="91"/>
      <c r="S184" s="91"/>
      <c r="T184" s="92"/>
      <c r="U184" s="38"/>
      <c r="V184" s="38"/>
      <c r="W184" s="38"/>
      <c r="X184" s="38"/>
      <c r="Y184" s="38"/>
      <c r="Z184" s="38"/>
      <c r="AA184" s="38"/>
      <c r="AB184" s="38"/>
      <c r="AC184" s="38"/>
      <c r="AD184" s="38"/>
      <c r="AE184" s="38"/>
      <c r="AT184" s="16" t="s">
        <v>167</v>
      </c>
      <c r="AU184" s="16" t="s">
        <v>21</v>
      </c>
    </row>
    <row r="185" s="2" customFormat="1" ht="21.75" customHeight="1">
      <c r="A185" s="38"/>
      <c r="B185" s="39"/>
      <c r="C185" s="236" t="s">
        <v>351</v>
      </c>
      <c r="D185" s="236" t="s">
        <v>161</v>
      </c>
      <c r="E185" s="237" t="s">
        <v>845</v>
      </c>
      <c r="F185" s="238" t="s">
        <v>846</v>
      </c>
      <c r="G185" s="239" t="s">
        <v>230</v>
      </c>
      <c r="H185" s="240">
        <v>23</v>
      </c>
      <c r="I185" s="241"/>
      <c r="J185" s="242">
        <f>ROUND(I185*H185,2)</f>
        <v>0</v>
      </c>
      <c r="K185" s="243"/>
      <c r="L185" s="44"/>
      <c r="M185" s="244" t="s">
        <v>1</v>
      </c>
      <c r="N185" s="245" t="s">
        <v>46</v>
      </c>
      <c r="O185" s="91"/>
      <c r="P185" s="246">
        <f>O185*H185</f>
        <v>0</v>
      </c>
      <c r="Q185" s="246">
        <v>0.13095999999999999</v>
      </c>
      <c r="R185" s="246">
        <f>Q185*H185</f>
        <v>3.0120799999999996</v>
      </c>
      <c r="S185" s="246">
        <v>0</v>
      </c>
      <c r="T185" s="247">
        <f>S185*H185</f>
        <v>0</v>
      </c>
      <c r="U185" s="38"/>
      <c r="V185" s="38"/>
      <c r="W185" s="38"/>
      <c r="X185" s="38"/>
      <c r="Y185" s="38"/>
      <c r="Z185" s="38"/>
      <c r="AA185" s="38"/>
      <c r="AB185" s="38"/>
      <c r="AC185" s="38"/>
      <c r="AD185" s="38"/>
      <c r="AE185" s="38"/>
      <c r="AR185" s="248" t="s">
        <v>165</v>
      </c>
      <c r="AT185" s="248" t="s">
        <v>161</v>
      </c>
      <c r="AU185" s="248" t="s">
        <v>21</v>
      </c>
      <c r="AY185" s="16" t="s">
        <v>159</v>
      </c>
      <c r="BE185" s="249">
        <f>IF(N185="základní",J185,0)</f>
        <v>0</v>
      </c>
      <c r="BF185" s="249">
        <f>IF(N185="snížená",J185,0)</f>
        <v>0</v>
      </c>
      <c r="BG185" s="249">
        <f>IF(N185="zákl. přenesená",J185,0)</f>
        <v>0</v>
      </c>
      <c r="BH185" s="249">
        <f>IF(N185="sníž. přenesená",J185,0)</f>
        <v>0</v>
      </c>
      <c r="BI185" s="249">
        <f>IF(N185="nulová",J185,0)</f>
        <v>0</v>
      </c>
      <c r="BJ185" s="16" t="s">
        <v>89</v>
      </c>
      <c r="BK185" s="249">
        <f>ROUND(I185*H185,2)</f>
        <v>0</v>
      </c>
      <c r="BL185" s="16" t="s">
        <v>165</v>
      </c>
      <c r="BM185" s="248" t="s">
        <v>1170</v>
      </c>
    </row>
    <row r="186" s="13" customFormat="1">
      <c r="A186" s="13"/>
      <c r="B186" s="254"/>
      <c r="C186" s="255"/>
      <c r="D186" s="250" t="s">
        <v>174</v>
      </c>
      <c r="E186" s="256" t="s">
        <v>1</v>
      </c>
      <c r="F186" s="257" t="s">
        <v>283</v>
      </c>
      <c r="G186" s="255"/>
      <c r="H186" s="258">
        <v>23</v>
      </c>
      <c r="I186" s="259"/>
      <c r="J186" s="255"/>
      <c r="K186" s="255"/>
      <c r="L186" s="260"/>
      <c r="M186" s="261"/>
      <c r="N186" s="262"/>
      <c r="O186" s="262"/>
      <c r="P186" s="262"/>
      <c r="Q186" s="262"/>
      <c r="R186" s="262"/>
      <c r="S186" s="262"/>
      <c r="T186" s="263"/>
      <c r="U186" s="13"/>
      <c r="V186" s="13"/>
      <c r="W186" s="13"/>
      <c r="X186" s="13"/>
      <c r="Y186" s="13"/>
      <c r="Z186" s="13"/>
      <c r="AA186" s="13"/>
      <c r="AB186" s="13"/>
      <c r="AC186" s="13"/>
      <c r="AD186" s="13"/>
      <c r="AE186" s="13"/>
      <c r="AT186" s="264" t="s">
        <v>174</v>
      </c>
      <c r="AU186" s="264" t="s">
        <v>21</v>
      </c>
      <c r="AV186" s="13" t="s">
        <v>21</v>
      </c>
      <c r="AW186" s="13" t="s">
        <v>38</v>
      </c>
      <c r="AX186" s="13" t="s">
        <v>81</v>
      </c>
      <c r="AY186" s="264" t="s">
        <v>159</v>
      </c>
    </row>
    <row r="187" s="14" customFormat="1">
      <c r="A187" s="14"/>
      <c r="B187" s="265"/>
      <c r="C187" s="266"/>
      <c r="D187" s="250" t="s">
        <v>174</v>
      </c>
      <c r="E187" s="267" t="s">
        <v>1</v>
      </c>
      <c r="F187" s="268" t="s">
        <v>197</v>
      </c>
      <c r="G187" s="266"/>
      <c r="H187" s="269">
        <v>23</v>
      </c>
      <c r="I187" s="270"/>
      <c r="J187" s="266"/>
      <c r="K187" s="266"/>
      <c r="L187" s="271"/>
      <c r="M187" s="272"/>
      <c r="N187" s="273"/>
      <c r="O187" s="273"/>
      <c r="P187" s="273"/>
      <c r="Q187" s="273"/>
      <c r="R187" s="273"/>
      <c r="S187" s="273"/>
      <c r="T187" s="274"/>
      <c r="U187" s="14"/>
      <c r="V187" s="14"/>
      <c r="W187" s="14"/>
      <c r="X187" s="14"/>
      <c r="Y187" s="14"/>
      <c r="Z187" s="14"/>
      <c r="AA187" s="14"/>
      <c r="AB187" s="14"/>
      <c r="AC187" s="14"/>
      <c r="AD187" s="14"/>
      <c r="AE187" s="14"/>
      <c r="AT187" s="275" t="s">
        <v>174</v>
      </c>
      <c r="AU187" s="275" t="s">
        <v>21</v>
      </c>
      <c r="AV187" s="14" t="s">
        <v>165</v>
      </c>
      <c r="AW187" s="14" t="s">
        <v>38</v>
      </c>
      <c r="AX187" s="14" t="s">
        <v>89</v>
      </c>
      <c r="AY187" s="275" t="s">
        <v>159</v>
      </c>
    </row>
    <row r="188" s="2" customFormat="1" ht="16.5" customHeight="1">
      <c r="A188" s="38"/>
      <c r="B188" s="39"/>
      <c r="C188" s="276" t="s">
        <v>356</v>
      </c>
      <c r="D188" s="276" t="s">
        <v>289</v>
      </c>
      <c r="E188" s="277" t="s">
        <v>848</v>
      </c>
      <c r="F188" s="278" t="s">
        <v>849</v>
      </c>
      <c r="G188" s="279" t="s">
        <v>179</v>
      </c>
      <c r="H188" s="280">
        <v>69</v>
      </c>
      <c r="I188" s="281"/>
      <c r="J188" s="282">
        <f>ROUND(I188*H188,2)</f>
        <v>0</v>
      </c>
      <c r="K188" s="283"/>
      <c r="L188" s="284"/>
      <c r="M188" s="285" t="s">
        <v>1</v>
      </c>
      <c r="N188" s="286" t="s">
        <v>46</v>
      </c>
      <c r="O188" s="91"/>
      <c r="P188" s="246">
        <f>O188*H188</f>
        <v>0</v>
      </c>
      <c r="Q188" s="246">
        <v>0.0094999999999999998</v>
      </c>
      <c r="R188" s="246">
        <f>Q188*H188</f>
        <v>0.65549999999999997</v>
      </c>
      <c r="S188" s="246">
        <v>0</v>
      </c>
      <c r="T188" s="247">
        <f>S188*H188</f>
        <v>0</v>
      </c>
      <c r="U188" s="38"/>
      <c r="V188" s="38"/>
      <c r="W188" s="38"/>
      <c r="X188" s="38"/>
      <c r="Y188" s="38"/>
      <c r="Z188" s="38"/>
      <c r="AA188" s="38"/>
      <c r="AB188" s="38"/>
      <c r="AC188" s="38"/>
      <c r="AD188" s="38"/>
      <c r="AE188" s="38"/>
      <c r="AR188" s="248" t="s">
        <v>203</v>
      </c>
      <c r="AT188" s="248" t="s">
        <v>289</v>
      </c>
      <c r="AU188" s="248" t="s">
        <v>21</v>
      </c>
      <c r="AY188" s="16" t="s">
        <v>159</v>
      </c>
      <c r="BE188" s="249">
        <f>IF(N188="základní",J188,0)</f>
        <v>0</v>
      </c>
      <c r="BF188" s="249">
        <f>IF(N188="snížená",J188,0)</f>
        <v>0</v>
      </c>
      <c r="BG188" s="249">
        <f>IF(N188="zákl. přenesená",J188,0)</f>
        <v>0</v>
      </c>
      <c r="BH188" s="249">
        <f>IF(N188="sníž. přenesená",J188,0)</f>
        <v>0</v>
      </c>
      <c r="BI188" s="249">
        <f>IF(N188="nulová",J188,0)</f>
        <v>0</v>
      </c>
      <c r="BJ188" s="16" t="s">
        <v>89</v>
      </c>
      <c r="BK188" s="249">
        <f>ROUND(I188*H188,2)</f>
        <v>0</v>
      </c>
      <c r="BL188" s="16" t="s">
        <v>165</v>
      </c>
      <c r="BM188" s="248" t="s">
        <v>1171</v>
      </c>
    </row>
    <row r="189" s="2" customFormat="1">
      <c r="A189" s="38"/>
      <c r="B189" s="39"/>
      <c r="C189" s="40"/>
      <c r="D189" s="250" t="s">
        <v>167</v>
      </c>
      <c r="E189" s="40"/>
      <c r="F189" s="251" t="s">
        <v>851</v>
      </c>
      <c r="G189" s="40"/>
      <c r="H189" s="40"/>
      <c r="I189" s="144"/>
      <c r="J189" s="40"/>
      <c r="K189" s="40"/>
      <c r="L189" s="44"/>
      <c r="M189" s="252"/>
      <c r="N189" s="253"/>
      <c r="O189" s="91"/>
      <c r="P189" s="91"/>
      <c r="Q189" s="91"/>
      <c r="R189" s="91"/>
      <c r="S189" s="91"/>
      <c r="T189" s="92"/>
      <c r="U189" s="38"/>
      <c r="V189" s="38"/>
      <c r="W189" s="38"/>
      <c r="X189" s="38"/>
      <c r="Y189" s="38"/>
      <c r="Z189" s="38"/>
      <c r="AA189" s="38"/>
      <c r="AB189" s="38"/>
      <c r="AC189" s="38"/>
      <c r="AD189" s="38"/>
      <c r="AE189" s="38"/>
      <c r="AT189" s="16" t="s">
        <v>167</v>
      </c>
      <c r="AU189" s="16" t="s">
        <v>21</v>
      </c>
    </row>
    <row r="190" s="13" customFormat="1">
      <c r="A190" s="13"/>
      <c r="B190" s="254"/>
      <c r="C190" s="255"/>
      <c r="D190" s="250" t="s">
        <v>174</v>
      </c>
      <c r="E190" s="256" t="s">
        <v>1</v>
      </c>
      <c r="F190" s="257" t="s">
        <v>1172</v>
      </c>
      <c r="G190" s="255"/>
      <c r="H190" s="258">
        <v>69</v>
      </c>
      <c r="I190" s="259"/>
      <c r="J190" s="255"/>
      <c r="K190" s="255"/>
      <c r="L190" s="260"/>
      <c r="M190" s="261"/>
      <c r="N190" s="262"/>
      <c r="O190" s="262"/>
      <c r="P190" s="262"/>
      <c r="Q190" s="262"/>
      <c r="R190" s="262"/>
      <c r="S190" s="262"/>
      <c r="T190" s="263"/>
      <c r="U190" s="13"/>
      <c r="V190" s="13"/>
      <c r="W190" s="13"/>
      <c r="X190" s="13"/>
      <c r="Y190" s="13"/>
      <c r="Z190" s="13"/>
      <c r="AA190" s="13"/>
      <c r="AB190" s="13"/>
      <c r="AC190" s="13"/>
      <c r="AD190" s="13"/>
      <c r="AE190" s="13"/>
      <c r="AT190" s="264" t="s">
        <v>174</v>
      </c>
      <c r="AU190" s="264" t="s">
        <v>21</v>
      </c>
      <c r="AV190" s="13" t="s">
        <v>21</v>
      </c>
      <c r="AW190" s="13" t="s">
        <v>38</v>
      </c>
      <c r="AX190" s="13" t="s">
        <v>81</v>
      </c>
      <c r="AY190" s="264" t="s">
        <v>159</v>
      </c>
    </row>
    <row r="191" s="14" customFormat="1">
      <c r="A191" s="14"/>
      <c r="B191" s="265"/>
      <c r="C191" s="266"/>
      <c r="D191" s="250" t="s">
        <v>174</v>
      </c>
      <c r="E191" s="267" t="s">
        <v>1</v>
      </c>
      <c r="F191" s="268" t="s">
        <v>197</v>
      </c>
      <c r="G191" s="266"/>
      <c r="H191" s="269">
        <v>69</v>
      </c>
      <c r="I191" s="270"/>
      <c r="J191" s="266"/>
      <c r="K191" s="266"/>
      <c r="L191" s="271"/>
      <c r="M191" s="272"/>
      <c r="N191" s="273"/>
      <c r="O191" s="273"/>
      <c r="P191" s="273"/>
      <c r="Q191" s="273"/>
      <c r="R191" s="273"/>
      <c r="S191" s="273"/>
      <c r="T191" s="274"/>
      <c r="U191" s="14"/>
      <c r="V191" s="14"/>
      <c r="W191" s="14"/>
      <c r="X191" s="14"/>
      <c r="Y191" s="14"/>
      <c r="Z191" s="14"/>
      <c r="AA191" s="14"/>
      <c r="AB191" s="14"/>
      <c r="AC191" s="14"/>
      <c r="AD191" s="14"/>
      <c r="AE191" s="14"/>
      <c r="AT191" s="275" t="s">
        <v>174</v>
      </c>
      <c r="AU191" s="275" t="s">
        <v>21</v>
      </c>
      <c r="AV191" s="14" t="s">
        <v>165</v>
      </c>
      <c r="AW191" s="14" t="s">
        <v>38</v>
      </c>
      <c r="AX191" s="14" t="s">
        <v>89</v>
      </c>
      <c r="AY191" s="275" t="s">
        <v>159</v>
      </c>
    </row>
    <row r="192" s="2" customFormat="1" ht="21.75" customHeight="1">
      <c r="A192" s="38"/>
      <c r="B192" s="39"/>
      <c r="C192" s="276" t="s">
        <v>360</v>
      </c>
      <c r="D192" s="276" t="s">
        <v>289</v>
      </c>
      <c r="E192" s="277" t="s">
        <v>853</v>
      </c>
      <c r="F192" s="278" t="s">
        <v>854</v>
      </c>
      <c r="G192" s="279" t="s">
        <v>179</v>
      </c>
      <c r="H192" s="280">
        <v>2</v>
      </c>
      <c r="I192" s="281"/>
      <c r="J192" s="282">
        <f>ROUND(I192*H192,2)</f>
        <v>0</v>
      </c>
      <c r="K192" s="283"/>
      <c r="L192" s="284"/>
      <c r="M192" s="285" t="s">
        <v>1</v>
      </c>
      <c r="N192" s="286" t="s">
        <v>46</v>
      </c>
      <c r="O192" s="91"/>
      <c r="P192" s="246">
        <f>O192*H192</f>
        <v>0</v>
      </c>
      <c r="Q192" s="246">
        <v>0.058000000000000003</v>
      </c>
      <c r="R192" s="246">
        <f>Q192*H192</f>
        <v>0.11600000000000001</v>
      </c>
      <c r="S192" s="246">
        <v>0</v>
      </c>
      <c r="T192" s="247">
        <f>S192*H192</f>
        <v>0</v>
      </c>
      <c r="U192" s="38"/>
      <c r="V192" s="38"/>
      <c r="W192" s="38"/>
      <c r="X192" s="38"/>
      <c r="Y192" s="38"/>
      <c r="Z192" s="38"/>
      <c r="AA192" s="38"/>
      <c r="AB192" s="38"/>
      <c r="AC192" s="38"/>
      <c r="AD192" s="38"/>
      <c r="AE192" s="38"/>
      <c r="AR192" s="248" t="s">
        <v>203</v>
      </c>
      <c r="AT192" s="248" t="s">
        <v>289</v>
      </c>
      <c r="AU192" s="248" t="s">
        <v>21</v>
      </c>
      <c r="AY192" s="16" t="s">
        <v>159</v>
      </c>
      <c r="BE192" s="249">
        <f>IF(N192="základní",J192,0)</f>
        <v>0</v>
      </c>
      <c r="BF192" s="249">
        <f>IF(N192="snížená",J192,0)</f>
        <v>0</v>
      </c>
      <c r="BG192" s="249">
        <f>IF(N192="zákl. přenesená",J192,0)</f>
        <v>0</v>
      </c>
      <c r="BH192" s="249">
        <f>IF(N192="sníž. přenesená",J192,0)</f>
        <v>0</v>
      </c>
      <c r="BI192" s="249">
        <f>IF(N192="nulová",J192,0)</f>
        <v>0</v>
      </c>
      <c r="BJ192" s="16" t="s">
        <v>89</v>
      </c>
      <c r="BK192" s="249">
        <f>ROUND(I192*H192,2)</f>
        <v>0</v>
      </c>
      <c r="BL192" s="16" t="s">
        <v>165</v>
      </c>
      <c r="BM192" s="248" t="s">
        <v>1173</v>
      </c>
    </row>
    <row r="193" s="2" customFormat="1">
      <c r="A193" s="38"/>
      <c r="B193" s="39"/>
      <c r="C193" s="40"/>
      <c r="D193" s="250" t="s">
        <v>167</v>
      </c>
      <c r="E193" s="40"/>
      <c r="F193" s="251" t="s">
        <v>856</v>
      </c>
      <c r="G193" s="40"/>
      <c r="H193" s="40"/>
      <c r="I193" s="144"/>
      <c r="J193" s="40"/>
      <c r="K193" s="40"/>
      <c r="L193" s="44"/>
      <c r="M193" s="252"/>
      <c r="N193" s="253"/>
      <c r="O193" s="91"/>
      <c r="P193" s="91"/>
      <c r="Q193" s="91"/>
      <c r="R193" s="91"/>
      <c r="S193" s="91"/>
      <c r="T193" s="92"/>
      <c r="U193" s="38"/>
      <c r="V193" s="38"/>
      <c r="W193" s="38"/>
      <c r="X193" s="38"/>
      <c r="Y193" s="38"/>
      <c r="Z193" s="38"/>
      <c r="AA193" s="38"/>
      <c r="AB193" s="38"/>
      <c r="AC193" s="38"/>
      <c r="AD193" s="38"/>
      <c r="AE193" s="38"/>
      <c r="AT193" s="16" t="s">
        <v>167</v>
      </c>
      <c r="AU193" s="16" t="s">
        <v>21</v>
      </c>
    </row>
    <row r="194" s="12" customFormat="1" ht="20.88" customHeight="1">
      <c r="A194" s="12"/>
      <c r="B194" s="220"/>
      <c r="C194" s="221"/>
      <c r="D194" s="222" t="s">
        <v>80</v>
      </c>
      <c r="E194" s="234" t="s">
        <v>861</v>
      </c>
      <c r="F194" s="234" t="s">
        <v>862</v>
      </c>
      <c r="G194" s="221"/>
      <c r="H194" s="221"/>
      <c r="I194" s="224"/>
      <c r="J194" s="235">
        <f>BK194</f>
        <v>0</v>
      </c>
      <c r="K194" s="221"/>
      <c r="L194" s="226"/>
      <c r="M194" s="227"/>
      <c r="N194" s="228"/>
      <c r="O194" s="228"/>
      <c r="P194" s="229">
        <f>SUM(P195:P200)</f>
        <v>0</v>
      </c>
      <c r="Q194" s="228"/>
      <c r="R194" s="229">
        <f>SUM(R195:R200)</f>
        <v>0</v>
      </c>
      <c r="S194" s="228"/>
      <c r="T194" s="230">
        <f>SUM(T195:T200)</f>
        <v>0</v>
      </c>
      <c r="U194" s="12"/>
      <c r="V194" s="12"/>
      <c r="W194" s="12"/>
      <c r="X194" s="12"/>
      <c r="Y194" s="12"/>
      <c r="Z194" s="12"/>
      <c r="AA194" s="12"/>
      <c r="AB194" s="12"/>
      <c r="AC194" s="12"/>
      <c r="AD194" s="12"/>
      <c r="AE194" s="12"/>
      <c r="AR194" s="231" t="s">
        <v>89</v>
      </c>
      <c r="AT194" s="232" t="s">
        <v>80</v>
      </c>
      <c r="AU194" s="232" t="s">
        <v>21</v>
      </c>
      <c r="AY194" s="231" t="s">
        <v>159</v>
      </c>
      <c r="BK194" s="233">
        <f>SUM(BK195:BK200)</f>
        <v>0</v>
      </c>
    </row>
    <row r="195" s="2" customFormat="1" ht="21.75" customHeight="1">
      <c r="A195" s="38"/>
      <c r="B195" s="39"/>
      <c r="C195" s="236" t="s">
        <v>366</v>
      </c>
      <c r="D195" s="236" t="s">
        <v>161</v>
      </c>
      <c r="E195" s="237" t="s">
        <v>614</v>
      </c>
      <c r="F195" s="238" t="s">
        <v>615</v>
      </c>
      <c r="G195" s="239" t="s">
        <v>171</v>
      </c>
      <c r="H195" s="240">
        <v>7</v>
      </c>
      <c r="I195" s="241"/>
      <c r="J195" s="242">
        <f>ROUND(I195*H195,2)</f>
        <v>0</v>
      </c>
      <c r="K195" s="243"/>
      <c r="L195" s="44"/>
      <c r="M195" s="244" t="s">
        <v>1</v>
      </c>
      <c r="N195" s="245" t="s">
        <v>46</v>
      </c>
      <c r="O195" s="91"/>
      <c r="P195" s="246">
        <f>O195*H195</f>
        <v>0</v>
      </c>
      <c r="Q195" s="246">
        <v>0</v>
      </c>
      <c r="R195" s="246">
        <f>Q195*H195</f>
        <v>0</v>
      </c>
      <c r="S195" s="246">
        <v>0</v>
      </c>
      <c r="T195" s="247">
        <f>S195*H195</f>
        <v>0</v>
      </c>
      <c r="U195" s="38"/>
      <c r="V195" s="38"/>
      <c r="W195" s="38"/>
      <c r="X195" s="38"/>
      <c r="Y195" s="38"/>
      <c r="Z195" s="38"/>
      <c r="AA195" s="38"/>
      <c r="AB195" s="38"/>
      <c r="AC195" s="38"/>
      <c r="AD195" s="38"/>
      <c r="AE195" s="38"/>
      <c r="AR195" s="248" t="s">
        <v>165</v>
      </c>
      <c r="AT195" s="248" t="s">
        <v>161</v>
      </c>
      <c r="AU195" s="248" t="s">
        <v>176</v>
      </c>
      <c r="AY195" s="16" t="s">
        <v>159</v>
      </c>
      <c r="BE195" s="249">
        <f>IF(N195="základní",J195,0)</f>
        <v>0</v>
      </c>
      <c r="BF195" s="249">
        <f>IF(N195="snížená",J195,0)</f>
        <v>0</v>
      </c>
      <c r="BG195" s="249">
        <f>IF(N195="zákl. přenesená",J195,0)</f>
        <v>0</v>
      </c>
      <c r="BH195" s="249">
        <f>IF(N195="sníž. přenesená",J195,0)</f>
        <v>0</v>
      </c>
      <c r="BI195" s="249">
        <f>IF(N195="nulová",J195,0)</f>
        <v>0</v>
      </c>
      <c r="BJ195" s="16" t="s">
        <v>89</v>
      </c>
      <c r="BK195" s="249">
        <f>ROUND(I195*H195,2)</f>
        <v>0</v>
      </c>
      <c r="BL195" s="16" t="s">
        <v>165</v>
      </c>
      <c r="BM195" s="248" t="s">
        <v>1174</v>
      </c>
    </row>
    <row r="196" s="13" customFormat="1">
      <c r="A196" s="13"/>
      <c r="B196" s="254"/>
      <c r="C196" s="255"/>
      <c r="D196" s="250" t="s">
        <v>174</v>
      </c>
      <c r="E196" s="256" t="s">
        <v>1</v>
      </c>
      <c r="F196" s="257" t="s">
        <v>198</v>
      </c>
      <c r="G196" s="255"/>
      <c r="H196" s="258">
        <v>7</v>
      </c>
      <c r="I196" s="259"/>
      <c r="J196" s="255"/>
      <c r="K196" s="255"/>
      <c r="L196" s="260"/>
      <c r="M196" s="261"/>
      <c r="N196" s="262"/>
      <c r="O196" s="262"/>
      <c r="P196" s="262"/>
      <c r="Q196" s="262"/>
      <c r="R196" s="262"/>
      <c r="S196" s="262"/>
      <c r="T196" s="263"/>
      <c r="U196" s="13"/>
      <c r="V196" s="13"/>
      <c r="W196" s="13"/>
      <c r="X196" s="13"/>
      <c r="Y196" s="13"/>
      <c r="Z196" s="13"/>
      <c r="AA196" s="13"/>
      <c r="AB196" s="13"/>
      <c r="AC196" s="13"/>
      <c r="AD196" s="13"/>
      <c r="AE196" s="13"/>
      <c r="AT196" s="264" t="s">
        <v>174</v>
      </c>
      <c r="AU196" s="264" t="s">
        <v>176</v>
      </c>
      <c r="AV196" s="13" t="s">
        <v>21</v>
      </c>
      <c r="AW196" s="13" t="s">
        <v>38</v>
      </c>
      <c r="AX196" s="13" t="s">
        <v>81</v>
      </c>
      <c r="AY196" s="264" t="s">
        <v>159</v>
      </c>
    </row>
    <row r="197" s="14" customFormat="1">
      <c r="A197" s="14"/>
      <c r="B197" s="265"/>
      <c r="C197" s="266"/>
      <c r="D197" s="250" t="s">
        <v>174</v>
      </c>
      <c r="E197" s="267" t="s">
        <v>1</v>
      </c>
      <c r="F197" s="268" t="s">
        <v>197</v>
      </c>
      <c r="G197" s="266"/>
      <c r="H197" s="269">
        <v>7</v>
      </c>
      <c r="I197" s="270"/>
      <c r="J197" s="266"/>
      <c r="K197" s="266"/>
      <c r="L197" s="271"/>
      <c r="M197" s="272"/>
      <c r="N197" s="273"/>
      <c r="O197" s="273"/>
      <c r="P197" s="273"/>
      <c r="Q197" s="273"/>
      <c r="R197" s="273"/>
      <c r="S197" s="273"/>
      <c r="T197" s="274"/>
      <c r="U197" s="14"/>
      <c r="V197" s="14"/>
      <c r="W197" s="14"/>
      <c r="X197" s="14"/>
      <c r="Y197" s="14"/>
      <c r="Z197" s="14"/>
      <c r="AA197" s="14"/>
      <c r="AB197" s="14"/>
      <c r="AC197" s="14"/>
      <c r="AD197" s="14"/>
      <c r="AE197" s="14"/>
      <c r="AT197" s="275" t="s">
        <v>174</v>
      </c>
      <c r="AU197" s="275" t="s">
        <v>176</v>
      </c>
      <c r="AV197" s="14" t="s">
        <v>165</v>
      </c>
      <c r="AW197" s="14" t="s">
        <v>38</v>
      </c>
      <c r="AX197" s="14" t="s">
        <v>89</v>
      </c>
      <c r="AY197" s="275" t="s">
        <v>159</v>
      </c>
    </row>
    <row r="198" s="2" customFormat="1" ht="21.75" customHeight="1">
      <c r="A198" s="38"/>
      <c r="B198" s="39"/>
      <c r="C198" s="236" t="s">
        <v>372</v>
      </c>
      <c r="D198" s="236" t="s">
        <v>161</v>
      </c>
      <c r="E198" s="237" t="s">
        <v>865</v>
      </c>
      <c r="F198" s="238" t="s">
        <v>866</v>
      </c>
      <c r="G198" s="239" t="s">
        <v>171</v>
      </c>
      <c r="H198" s="240">
        <v>28</v>
      </c>
      <c r="I198" s="241"/>
      <c r="J198" s="242">
        <f>ROUND(I198*H198,2)</f>
        <v>0</v>
      </c>
      <c r="K198" s="243"/>
      <c r="L198" s="44"/>
      <c r="M198" s="244" t="s">
        <v>1</v>
      </c>
      <c r="N198" s="245" t="s">
        <v>46</v>
      </c>
      <c r="O198" s="91"/>
      <c r="P198" s="246">
        <f>O198*H198</f>
        <v>0</v>
      </c>
      <c r="Q198" s="246">
        <v>0</v>
      </c>
      <c r="R198" s="246">
        <f>Q198*H198</f>
        <v>0</v>
      </c>
      <c r="S198" s="246">
        <v>0</v>
      </c>
      <c r="T198" s="247">
        <f>S198*H198</f>
        <v>0</v>
      </c>
      <c r="U198" s="38"/>
      <c r="V198" s="38"/>
      <c r="W198" s="38"/>
      <c r="X198" s="38"/>
      <c r="Y198" s="38"/>
      <c r="Z198" s="38"/>
      <c r="AA198" s="38"/>
      <c r="AB198" s="38"/>
      <c r="AC198" s="38"/>
      <c r="AD198" s="38"/>
      <c r="AE198" s="38"/>
      <c r="AR198" s="248" t="s">
        <v>165</v>
      </c>
      <c r="AT198" s="248" t="s">
        <v>161</v>
      </c>
      <c r="AU198" s="248" t="s">
        <v>176</v>
      </c>
      <c r="AY198" s="16" t="s">
        <v>159</v>
      </c>
      <c r="BE198" s="249">
        <f>IF(N198="základní",J198,0)</f>
        <v>0</v>
      </c>
      <c r="BF198" s="249">
        <f>IF(N198="snížená",J198,0)</f>
        <v>0</v>
      </c>
      <c r="BG198" s="249">
        <f>IF(N198="zákl. přenesená",J198,0)</f>
        <v>0</v>
      </c>
      <c r="BH198" s="249">
        <f>IF(N198="sníž. přenesená",J198,0)</f>
        <v>0</v>
      </c>
      <c r="BI198" s="249">
        <f>IF(N198="nulová",J198,0)</f>
        <v>0</v>
      </c>
      <c r="BJ198" s="16" t="s">
        <v>89</v>
      </c>
      <c r="BK198" s="249">
        <f>ROUND(I198*H198,2)</f>
        <v>0</v>
      </c>
      <c r="BL198" s="16" t="s">
        <v>165</v>
      </c>
      <c r="BM198" s="248" t="s">
        <v>1175</v>
      </c>
    </row>
    <row r="199" s="13" customFormat="1">
      <c r="A199" s="13"/>
      <c r="B199" s="254"/>
      <c r="C199" s="255"/>
      <c r="D199" s="250" t="s">
        <v>174</v>
      </c>
      <c r="E199" s="256" t="s">
        <v>1</v>
      </c>
      <c r="F199" s="257" t="s">
        <v>307</v>
      </c>
      <c r="G199" s="255"/>
      <c r="H199" s="258">
        <v>28</v>
      </c>
      <c r="I199" s="259"/>
      <c r="J199" s="255"/>
      <c r="K199" s="255"/>
      <c r="L199" s="260"/>
      <c r="M199" s="261"/>
      <c r="N199" s="262"/>
      <c r="O199" s="262"/>
      <c r="P199" s="262"/>
      <c r="Q199" s="262"/>
      <c r="R199" s="262"/>
      <c r="S199" s="262"/>
      <c r="T199" s="263"/>
      <c r="U199" s="13"/>
      <c r="V199" s="13"/>
      <c r="W199" s="13"/>
      <c r="X199" s="13"/>
      <c r="Y199" s="13"/>
      <c r="Z199" s="13"/>
      <c r="AA199" s="13"/>
      <c r="AB199" s="13"/>
      <c r="AC199" s="13"/>
      <c r="AD199" s="13"/>
      <c r="AE199" s="13"/>
      <c r="AT199" s="264" t="s">
        <v>174</v>
      </c>
      <c r="AU199" s="264" t="s">
        <v>176</v>
      </c>
      <c r="AV199" s="13" t="s">
        <v>21</v>
      </c>
      <c r="AW199" s="13" t="s">
        <v>38</v>
      </c>
      <c r="AX199" s="13" t="s">
        <v>81</v>
      </c>
      <c r="AY199" s="264" t="s">
        <v>159</v>
      </c>
    </row>
    <row r="200" s="14" customFormat="1">
      <c r="A200" s="14"/>
      <c r="B200" s="265"/>
      <c r="C200" s="266"/>
      <c r="D200" s="250" t="s">
        <v>174</v>
      </c>
      <c r="E200" s="267" t="s">
        <v>1</v>
      </c>
      <c r="F200" s="268" t="s">
        <v>197</v>
      </c>
      <c r="G200" s="266"/>
      <c r="H200" s="269">
        <v>28</v>
      </c>
      <c r="I200" s="270"/>
      <c r="J200" s="266"/>
      <c r="K200" s="266"/>
      <c r="L200" s="271"/>
      <c r="M200" s="292"/>
      <c r="N200" s="293"/>
      <c r="O200" s="293"/>
      <c r="P200" s="293"/>
      <c r="Q200" s="293"/>
      <c r="R200" s="293"/>
      <c r="S200" s="293"/>
      <c r="T200" s="294"/>
      <c r="U200" s="14"/>
      <c r="V200" s="14"/>
      <c r="W200" s="14"/>
      <c r="X200" s="14"/>
      <c r="Y200" s="14"/>
      <c r="Z200" s="14"/>
      <c r="AA200" s="14"/>
      <c r="AB200" s="14"/>
      <c r="AC200" s="14"/>
      <c r="AD200" s="14"/>
      <c r="AE200" s="14"/>
      <c r="AT200" s="275" t="s">
        <v>174</v>
      </c>
      <c r="AU200" s="275" t="s">
        <v>176</v>
      </c>
      <c r="AV200" s="14" t="s">
        <v>165</v>
      </c>
      <c r="AW200" s="14" t="s">
        <v>38</v>
      </c>
      <c r="AX200" s="14" t="s">
        <v>89</v>
      </c>
      <c r="AY200" s="275" t="s">
        <v>159</v>
      </c>
    </row>
    <row r="201" s="2" customFormat="1" ht="6.96" customHeight="1">
      <c r="A201" s="38"/>
      <c r="B201" s="66"/>
      <c r="C201" s="67"/>
      <c r="D201" s="67"/>
      <c r="E201" s="67"/>
      <c r="F201" s="67"/>
      <c r="G201" s="67"/>
      <c r="H201" s="67"/>
      <c r="I201" s="183"/>
      <c r="J201" s="67"/>
      <c r="K201" s="67"/>
      <c r="L201" s="44"/>
      <c r="M201" s="38"/>
      <c r="O201" s="38"/>
      <c r="P201" s="38"/>
      <c r="Q201" s="38"/>
      <c r="R201" s="38"/>
      <c r="S201" s="38"/>
      <c r="T201" s="38"/>
      <c r="U201" s="38"/>
      <c r="V201" s="38"/>
      <c r="W201" s="38"/>
      <c r="X201" s="38"/>
      <c r="Y201" s="38"/>
      <c r="Z201" s="38"/>
      <c r="AA201" s="38"/>
      <c r="AB201" s="38"/>
      <c r="AC201" s="38"/>
      <c r="AD201" s="38"/>
      <c r="AE201" s="38"/>
    </row>
  </sheetData>
  <sheetProtection sheet="1" autoFilter="0" formatColumns="0" formatRows="0" objects="1" scenarios="1" spinCount="100000" saltValue="9sVhTBq42cbTGCt2N4l2v1rg2QcpBNvG3EMRkKw4hy9HoVe+hUNUvMg3bZ/4L9/EtBGlfNCycDURybB/YeQFeA==" hashValue="LahQioJzeRBw/OdUeFYIF2PpQiuZBB9jB/gRH9qLpDRJzyrp5gdeyNgVLvbRAiFObsVzI/nJK2I5cfIVbgHW7A==" algorithmName="SHA-512" password="CC35"/>
  <autoFilter ref="C120:K200"/>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6" t="s">
        <v>111</v>
      </c>
    </row>
    <row r="3" s="1" customFormat="1" ht="6.96" customHeight="1">
      <c r="B3" s="137"/>
      <c r="C3" s="138"/>
      <c r="D3" s="138"/>
      <c r="E3" s="138"/>
      <c r="F3" s="138"/>
      <c r="G3" s="138"/>
      <c r="H3" s="138"/>
      <c r="I3" s="139"/>
      <c r="J3" s="138"/>
      <c r="K3" s="138"/>
      <c r="L3" s="19"/>
      <c r="AT3" s="16" t="s">
        <v>21</v>
      </c>
    </row>
    <row r="4" s="1" customFormat="1" ht="24.96" customHeight="1">
      <c r="B4" s="19"/>
      <c r="D4" s="140" t="s">
        <v>127</v>
      </c>
      <c r="I4" s="136"/>
      <c r="L4" s="19"/>
      <c r="M4" s="141" t="s">
        <v>10</v>
      </c>
      <c r="AT4" s="16" t="s">
        <v>4</v>
      </c>
    </row>
    <row r="5" s="1" customFormat="1" ht="6.96" customHeight="1">
      <c r="B5" s="19"/>
      <c r="I5" s="136"/>
      <c r="L5" s="19"/>
    </row>
    <row r="6" s="1" customFormat="1" ht="12" customHeight="1">
      <c r="B6" s="19"/>
      <c r="D6" s="142" t="s">
        <v>16</v>
      </c>
      <c r="I6" s="136"/>
      <c r="L6" s="19"/>
    </row>
    <row r="7" s="1" customFormat="1" ht="16.5" customHeight="1">
      <c r="B7" s="19"/>
      <c r="E7" s="143" t="str">
        <f>'Rekapitulace stavby'!K6</f>
        <v xml:space="preserve">822018  Odstavná a parkovací plocha u lékárny v Rotavě</v>
      </c>
      <c r="F7" s="142"/>
      <c r="G7" s="142"/>
      <c r="H7" s="142"/>
      <c r="I7" s="136"/>
      <c r="L7" s="19"/>
    </row>
    <row r="8" s="2" customFormat="1" ht="12" customHeight="1">
      <c r="A8" s="38"/>
      <c r="B8" s="44"/>
      <c r="C8" s="38"/>
      <c r="D8" s="142" t="s">
        <v>128</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1176</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30. 6. 2019</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30</v>
      </c>
      <c r="E14" s="38"/>
      <c r="F14" s="38"/>
      <c r="G14" s="38"/>
      <c r="H14" s="38"/>
      <c r="I14" s="147" t="s">
        <v>31</v>
      </c>
      <c r="J14" s="146"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
        <v>32</v>
      </c>
      <c r="F15" s="38"/>
      <c r="G15" s="38"/>
      <c r="H15" s="38"/>
      <c r="I15" s="147" t="s">
        <v>33</v>
      </c>
      <c r="J15" s="146"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34</v>
      </c>
      <c r="E17" s="38"/>
      <c r="F17" s="38"/>
      <c r="G17" s="38"/>
      <c r="H17" s="38"/>
      <c r="I17" s="147" t="s">
        <v>31</v>
      </c>
      <c r="J17" s="32"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2" t="str">
        <f>'Rekapitulace stavby'!E14</f>
        <v>Vyplň údaj</v>
      </c>
      <c r="F18" s="146"/>
      <c r="G18" s="146"/>
      <c r="H18" s="146"/>
      <c r="I18" s="147" t="s">
        <v>33</v>
      </c>
      <c r="J18" s="32"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36</v>
      </c>
      <c r="E20" s="38"/>
      <c r="F20" s="38"/>
      <c r="G20" s="38"/>
      <c r="H20" s="38"/>
      <c r="I20" s="147" t="s">
        <v>31</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1177</v>
      </c>
      <c r="F21" s="38"/>
      <c r="G21" s="38"/>
      <c r="H21" s="38"/>
      <c r="I21" s="147" t="s">
        <v>33</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39</v>
      </c>
      <c r="E23" s="38"/>
      <c r="F23" s="38"/>
      <c r="G23" s="38"/>
      <c r="H23" s="38"/>
      <c r="I23" s="147" t="s">
        <v>31</v>
      </c>
      <c r="J23" s="146"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
        <v>1177</v>
      </c>
      <c r="F24" s="38"/>
      <c r="G24" s="38"/>
      <c r="H24" s="38"/>
      <c r="I24" s="147" t="s">
        <v>33</v>
      </c>
      <c r="J24" s="146"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40</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41</v>
      </c>
      <c r="E30" s="38"/>
      <c r="F30" s="38"/>
      <c r="G30" s="38"/>
      <c r="H30" s="38"/>
      <c r="I30" s="144"/>
      <c r="J30" s="157">
        <f>ROUND(J117,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43</v>
      </c>
      <c r="G32" s="38"/>
      <c r="H32" s="38"/>
      <c r="I32" s="159" t="s">
        <v>42</v>
      </c>
      <c r="J32" s="158" t="s">
        <v>44</v>
      </c>
      <c r="K32" s="38"/>
      <c r="L32" s="63"/>
      <c r="S32" s="38"/>
      <c r="T32" s="38"/>
      <c r="U32" s="38"/>
      <c r="V32" s="38"/>
      <c r="W32" s="38"/>
      <c r="X32" s="38"/>
      <c r="Y32" s="38"/>
      <c r="Z32" s="38"/>
      <c r="AA32" s="38"/>
      <c r="AB32" s="38"/>
      <c r="AC32" s="38"/>
      <c r="AD32" s="38"/>
      <c r="AE32" s="38"/>
    </row>
    <row r="33" s="2" customFormat="1" ht="14.4" customHeight="1">
      <c r="A33" s="38"/>
      <c r="B33" s="44"/>
      <c r="C33" s="38"/>
      <c r="D33" s="160" t="s">
        <v>45</v>
      </c>
      <c r="E33" s="142" t="s">
        <v>46</v>
      </c>
      <c r="F33" s="161">
        <f>ROUND((SUM(BE117:BE197)),  2)</f>
        <v>0</v>
      </c>
      <c r="G33" s="38"/>
      <c r="H33" s="38"/>
      <c r="I33" s="162">
        <v>0.20999999999999999</v>
      </c>
      <c r="J33" s="161">
        <f>ROUND(((SUM(BE117:BE197))*I33),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47</v>
      </c>
      <c r="F34" s="161">
        <f>ROUND((SUM(BF117:BF197)),  2)</f>
        <v>0</v>
      </c>
      <c r="G34" s="38"/>
      <c r="H34" s="38"/>
      <c r="I34" s="162">
        <v>0.14999999999999999</v>
      </c>
      <c r="J34" s="161">
        <f>ROUND(((SUM(BF117:BF197))*I34),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48</v>
      </c>
      <c r="F35" s="161">
        <f>ROUND((SUM(BG117:BG197)),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49</v>
      </c>
      <c r="F36" s="161">
        <f>ROUND((SUM(BH117:BH197)),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50</v>
      </c>
      <c r="F37" s="161">
        <f>ROUND((SUM(BI117:BI197)),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51</v>
      </c>
      <c r="E39" s="165"/>
      <c r="F39" s="165"/>
      <c r="G39" s="166" t="s">
        <v>52</v>
      </c>
      <c r="H39" s="167" t="s">
        <v>53</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19"/>
      <c r="I41" s="136"/>
      <c r="L41" s="19"/>
    </row>
    <row r="42" s="1" customFormat="1" ht="14.4" customHeight="1">
      <c r="B42" s="19"/>
      <c r="I42" s="136"/>
      <c r="L42" s="19"/>
    </row>
    <row r="43" s="1" customFormat="1" ht="14.4" customHeight="1">
      <c r="B43" s="19"/>
      <c r="I43" s="136"/>
      <c r="L43" s="19"/>
    </row>
    <row r="44" s="1" customFormat="1" ht="14.4" customHeight="1">
      <c r="B44" s="19"/>
      <c r="I44" s="136"/>
      <c r="L44" s="19"/>
    </row>
    <row r="45" s="1" customFormat="1" ht="14.4" customHeight="1">
      <c r="B45" s="19"/>
      <c r="I45" s="136"/>
      <c r="L45" s="19"/>
    </row>
    <row r="46" s="1" customFormat="1" ht="14.4" customHeight="1">
      <c r="B46" s="19"/>
      <c r="I46" s="136"/>
      <c r="L46" s="19"/>
    </row>
    <row r="47" s="1" customFormat="1" ht="14.4" customHeight="1">
      <c r="B47" s="19"/>
      <c r="I47" s="136"/>
      <c r="L47" s="19"/>
    </row>
    <row r="48" s="1" customFormat="1" ht="14.4" customHeight="1">
      <c r="B48" s="19"/>
      <c r="I48" s="136"/>
      <c r="L48" s="19"/>
    </row>
    <row r="49" s="1" customFormat="1" ht="14.4" customHeight="1">
      <c r="B49" s="19"/>
      <c r="I49" s="136"/>
      <c r="L49" s="19"/>
    </row>
    <row r="50" s="2" customFormat="1" ht="14.4" customHeight="1">
      <c r="B50" s="63"/>
      <c r="D50" s="171" t="s">
        <v>54</v>
      </c>
      <c r="E50" s="172"/>
      <c r="F50" s="172"/>
      <c r="G50" s="171" t="s">
        <v>55</v>
      </c>
      <c r="H50" s="172"/>
      <c r="I50" s="173"/>
      <c r="J50" s="172"/>
      <c r="K50" s="172"/>
      <c r="L50" s="63"/>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8"/>
      <c r="B61" s="44"/>
      <c r="C61" s="38"/>
      <c r="D61" s="174" t="s">
        <v>56</v>
      </c>
      <c r="E61" s="175"/>
      <c r="F61" s="176" t="s">
        <v>57</v>
      </c>
      <c r="G61" s="174" t="s">
        <v>56</v>
      </c>
      <c r="H61" s="175"/>
      <c r="I61" s="177"/>
      <c r="J61" s="178" t="s">
        <v>57</v>
      </c>
      <c r="K61" s="175"/>
      <c r="L61" s="63"/>
      <c r="S61" s="38"/>
      <c r="T61" s="38"/>
      <c r="U61" s="38"/>
      <c r="V61" s="38"/>
      <c r="W61" s="38"/>
      <c r="X61" s="38"/>
      <c r="Y61" s="38"/>
      <c r="Z61" s="38"/>
      <c r="AA61" s="38"/>
      <c r="AB61" s="38"/>
      <c r="AC61" s="38"/>
      <c r="AD61" s="38"/>
      <c r="AE61" s="38"/>
    </row>
    <row r="62">
      <c r="B62" s="19"/>
      <c r="L62" s="19"/>
    </row>
    <row r="63">
      <c r="B63" s="19"/>
      <c r="L63" s="19"/>
    </row>
    <row r="64">
      <c r="B64" s="19"/>
      <c r="L64" s="19"/>
    </row>
    <row r="65" s="2" customFormat="1">
      <c r="A65" s="38"/>
      <c r="B65" s="44"/>
      <c r="C65" s="38"/>
      <c r="D65" s="171" t="s">
        <v>58</v>
      </c>
      <c r="E65" s="179"/>
      <c r="F65" s="179"/>
      <c r="G65" s="171" t="s">
        <v>59</v>
      </c>
      <c r="H65" s="179"/>
      <c r="I65" s="180"/>
      <c r="J65" s="179"/>
      <c r="K65" s="179"/>
      <c r="L65" s="63"/>
      <c r="S65" s="38"/>
      <c r="T65" s="38"/>
      <c r="U65" s="38"/>
      <c r="V65" s="38"/>
      <c r="W65" s="38"/>
      <c r="X65" s="38"/>
      <c r="Y65" s="38"/>
      <c r="Z65" s="38"/>
      <c r="AA65" s="38"/>
      <c r="AB65" s="38"/>
      <c r="AC65" s="38"/>
      <c r="AD65" s="38"/>
      <c r="AE65" s="38"/>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8"/>
      <c r="B76" s="44"/>
      <c r="C76" s="38"/>
      <c r="D76" s="174" t="s">
        <v>56</v>
      </c>
      <c r="E76" s="175"/>
      <c r="F76" s="176" t="s">
        <v>57</v>
      </c>
      <c r="G76" s="174" t="s">
        <v>56</v>
      </c>
      <c r="H76" s="175"/>
      <c r="I76" s="177"/>
      <c r="J76" s="178" t="s">
        <v>57</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s="2" customFormat="1" ht="24.96" customHeight="1">
      <c r="A82" s="38"/>
      <c r="B82" s="39"/>
      <c r="C82" s="22" t="s">
        <v>130</v>
      </c>
      <c r="D82" s="40"/>
      <c r="E82" s="40"/>
      <c r="F82" s="40"/>
      <c r="G82" s="40"/>
      <c r="H82" s="40"/>
      <c r="I82" s="144"/>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s="2" customFormat="1" ht="12" customHeight="1">
      <c r="A84" s="38"/>
      <c r="B84" s="39"/>
      <c r="C84" s="31" t="s">
        <v>16</v>
      </c>
      <c r="D84" s="40"/>
      <c r="E84" s="40"/>
      <c r="F84" s="40"/>
      <c r="G84" s="40"/>
      <c r="H84" s="40"/>
      <c r="I84" s="144"/>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7" t="str">
        <f>E7</f>
        <v xml:space="preserve">822018  Odstavná a parkovací plocha u lékárny v Rotavě</v>
      </c>
      <c r="F85" s="31"/>
      <c r="G85" s="31"/>
      <c r="H85" s="31"/>
      <c r="I85" s="144"/>
      <c r="J85" s="40"/>
      <c r="K85" s="40"/>
      <c r="L85" s="63"/>
      <c r="S85" s="38"/>
      <c r="T85" s="38"/>
      <c r="U85" s="38"/>
      <c r="V85" s="38"/>
      <c r="W85" s="38"/>
      <c r="X85" s="38"/>
      <c r="Y85" s="38"/>
      <c r="Z85" s="38"/>
      <c r="AA85" s="38"/>
      <c r="AB85" s="38"/>
      <c r="AC85" s="38"/>
      <c r="AD85" s="38"/>
      <c r="AE85" s="38"/>
    </row>
    <row r="86" s="2" customFormat="1" ht="12" customHeight="1">
      <c r="A86" s="38"/>
      <c r="B86" s="39"/>
      <c r="C86" s="31" t="s">
        <v>128</v>
      </c>
      <c r="D86" s="40"/>
      <c r="E86" s="40"/>
      <c r="F86" s="40"/>
      <c r="G86" s="40"/>
      <c r="H86" s="40"/>
      <c r="I86" s="144"/>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431 - SO 431 Veřejné osvětlení</v>
      </c>
      <c r="F87" s="40"/>
      <c r="G87" s="40"/>
      <c r="H87" s="40"/>
      <c r="I87" s="144"/>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s="2" customFormat="1" ht="12" customHeight="1">
      <c r="A89" s="38"/>
      <c r="B89" s="39"/>
      <c r="C89" s="31" t="s">
        <v>22</v>
      </c>
      <c r="D89" s="40"/>
      <c r="E89" s="40"/>
      <c r="F89" s="26" t="str">
        <f>F12</f>
        <v>Rotava</v>
      </c>
      <c r="G89" s="40"/>
      <c r="H89" s="40"/>
      <c r="I89" s="147" t="s">
        <v>24</v>
      </c>
      <c r="J89" s="79" t="str">
        <f>IF(J12="","",J12)</f>
        <v>30. 6. 2019</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s="2" customFormat="1" ht="15.15" customHeight="1">
      <c r="A91" s="38"/>
      <c r="B91" s="39"/>
      <c r="C91" s="31" t="s">
        <v>30</v>
      </c>
      <c r="D91" s="40"/>
      <c r="E91" s="40"/>
      <c r="F91" s="26" t="str">
        <f>E15</f>
        <v>Město Rotava</v>
      </c>
      <c r="G91" s="40"/>
      <c r="H91" s="40"/>
      <c r="I91" s="147" t="s">
        <v>36</v>
      </c>
      <c r="J91" s="36" t="str">
        <f>E21</f>
        <v>Ing. Stehlík</v>
      </c>
      <c r="K91" s="40"/>
      <c r="L91" s="63"/>
      <c r="S91" s="38"/>
      <c r="T91" s="38"/>
      <c r="U91" s="38"/>
      <c r="V91" s="38"/>
      <c r="W91" s="38"/>
      <c r="X91" s="38"/>
      <c r="Y91" s="38"/>
      <c r="Z91" s="38"/>
      <c r="AA91" s="38"/>
      <c r="AB91" s="38"/>
      <c r="AC91" s="38"/>
      <c r="AD91" s="38"/>
      <c r="AE91" s="38"/>
    </row>
    <row r="92" s="2" customFormat="1" ht="15.15" customHeight="1">
      <c r="A92" s="38"/>
      <c r="B92" s="39"/>
      <c r="C92" s="31" t="s">
        <v>34</v>
      </c>
      <c r="D92" s="40"/>
      <c r="E92" s="40"/>
      <c r="F92" s="26" t="str">
        <f>IF(E18="","",E18)</f>
        <v>Vyplň údaj</v>
      </c>
      <c r="G92" s="40"/>
      <c r="H92" s="40"/>
      <c r="I92" s="147" t="s">
        <v>39</v>
      </c>
      <c r="J92" s="36" t="str">
        <f>E24</f>
        <v>Ing. Stehlík</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s="2" customFormat="1" ht="29.28" customHeight="1">
      <c r="A94" s="38"/>
      <c r="B94" s="39"/>
      <c r="C94" s="188" t="s">
        <v>131</v>
      </c>
      <c r="D94" s="189"/>
      <c r="E94" s="189"/>
      <c r="F94" s="189"/>
      <c r="G94" s="189"/>
      <c r="H94" s="189"/>
      <c r="I94" s="190"/>
      <c r="J94" s="191" t="s">
        <v>132</v>
      </c>
      <c r="K94" s="189"/>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s="2" customFormat="1" ht="22.8" customHeight="1">
      <c r="A96" s="38"/>
      <c r="B96" s="39"/>
      <c r="C96" s="192" t="s">
        <v>133</v>
      </c>
      <c r="D96" s="40"/>
      <c r="E96" s="40"/>
      <c r="F96" s="40"/>
      <c r="G96" s="40"/>
      <c r="H96" s="40"/>
      <c r="I96" s="144"/>
      <c r="J96" s="110">
        <f>J117</f>
        <v>0</v>
      </c>
      <c r="K96" s="40"/>
      <c r="L96" s="63"/>
      <c r="S96" s="38"/>
      <c r="T96" s="38"/>
      <c r="U96" s="38"/>
      <c r="V96" s="38"/>
      <c r="W96" s="38"/>
      <c r="X96" s="38"/>
      <c r="Y96" s="38"/>
      <c r="Z96" s="38"/>
      <c r="AA96" s="38"/>
      <c r="AB96" s="38"/>
      <c r="AC96" s="38"/>
      <c r="AD96" s="38"/>
      <c r="AE96" s="38"/>
      <c r="AU96" s="16" t="s">
        <v>134</v>
      </c>
    </row>
    <row r="97" s="9" customFormat="1" ht="24.96" customHeight="1">
      <c r="A97" s="9"/>
      <c r="B97" s="193"/>
      <c r="C97" s="194"/>
      <c r="D97" s="195" t="s">
        <v>1178</v>
      </c>
      <c r="E97" s="196"/>
      <c r="F97" s="196"/>
      <c r="G97" s="196"/>
      <c r="H97" s="196"/>
      <c r="I97" s="197"/>
      <c r="J97" s="198">
        <f>J118</f>
        <v>0</v>
      </c>
      <c r="K97" s="194"/>
      <c r="L97" s="199"/>
      <c r="S97" s="9"/>
      <c r="T97" s="9"/>
      <c r="U97" s="9"/>
      <c r="V97" s="9"/>
      <c r="W97" s="9"/>
      <c r="X97" s="9"/>
      <c r="Y97" s="9"/>
      <c r="Z97" s="9"/>
      <c r="AA97" s="9"/>
      <c r="AB97" s="9"/>
      <c r="AC97" s="9"/>
      <c r="AD97" s="9"/>
      <c r="AE97" s="9"/>
    </row>
    <row r="98" s="2" customFormat="1" ht="21.84" customHeight="1">
      <c r="A98" s="38"/>
      <c r="B98" s="39"/>
      <c r="C98" s="40"/>
      <c r="D98" s="40"/>
      <c r="E98" s="40"/>
      <c r="F98" s="40"/>
      <c r="G98" s="40"/>
      <c r="H98" s="40"/>
      <c r="I98" s="144"/>
      <c r="J98" s="40"/>
      <c r="K98" s="40"/>
      <c r="L98" s="63"/>
      <c r="S98" s="38"/>
      <c r="T98" s="38"/>
      <c r="U98" s="38"/>
      <c r="V98" s="38"/>
      <c r="W98" s="38"/>
      <c r="X98" s="38"/>
      <c r="Y98" s="38"/>
      <c r="Z98" s="38"/>
      <c r="AA98" s="38"/>
      <c r="AB98" s="38"/>
      <c r="AC98" s="38"/>
      <c r="AD98" s="38"/>
      <c r="AE98" s="38"/>
    </row>
    <row r="99" s="2" customFormat="1" ht="6.96" customHeight="1">
      <c r="A99" s="38"/>
      <c r="B99" s="66"/>
      <c r="C99" s="67"/>
      <c r="D99" s="67"/>
      <c r="E99" s="67"/>
      <c r="F99" s="67"/>
      <c r="G99" s="67"/>
      <c r="H99" s="67"/>
      <c r="I99" s="183"/>
      <c r="J99" s="67"/>
      <c r="K99" s="67"/>
      <c r="L99" s="63"/>
      <c r="S99" s="38"/>
      <c r="T99" s="38"/>
      <c r="U99" s="38"/>
      <c r="V99" s="38"/>
      <c r="W99" s="38"/>
      <c r="X99" s="38"/>
      <c r="Y99" s="38"/>
      <c r="Z99" s="38"/>
      <c r="AA99" s="38"/>
      <c r="AB99" s="38"/>
      <c r="AC99" s="38"/>
      <c r="AD99" s="38"/>
      <c r="AE99" s="38"/>
    </row>
    <row r="103" s="2" customFormat="1" ht="6.96" customHeight="1">
      <c r="A103" s="38"/>
      <c r="B103" s="68"/>
      <c r="C103" s="69"/>
      <c r="D103" s="69"/>
      <c r="E103" s="69"/>
      <c r="F103" s="69"/>
      <c r="G103" s="69"/>
      <c r="H103" s="69"/>
      <c r="I103" s="186"/>
      <c r="J103" s="69"/>
      <c r="K103" s="69"/>
      <c r="L103" s="63"/>
      <c r="S103" s="38"/>
      <c r="T103" s="38"/>
      <c r="U103" s="38"/>
      <c r="V103" s="38"/>
      <c r="W103" s="38"/>
      <c r="X103" s="38"/>
      <c r="Y103" s="38"/>
      <c r="Z103" s="38"/>
      <c r="AA103" s="38"/>
      <c r="AB103" s="38"/>
      <c r="AC103" s="38"/>
      <c r="AD103" s="38"/>
      <c r="AE103" s="38"/>
    </row>
    <row r="104" s="2" customFormat="1" ht="24.96" customHeight="1">
      <c r="A104" s="38"/>
      <c r="B104" s="39"/>
      <c r="C104" s="22" t="s">
        <v>144</v>
      </c>
      <c r="D104" s="40"/>
      <c r="E104" s="40"/>
      <c r="F104" s="40"/>
      <c r="G104" s="40"/>
      <c r="H104" s="40"/>
      <c r="I104" s="144"/>
      <c r="J104" s="40"/>
      <c r="K104" s="40"/>
      <c r="L104" s="63"/>
      <c r="S104" s="38"/>
      <c r="T104" s="38"/>
      <c r="U104" s="38"/>
      <c r="V104" s="38"/>
      <c r="W104" s="38"/>
      <c r="X104" s="38"/>
      <c r="Y104" s="38"/>
      <c r="Z104" s="38"/>
      <c r="AA104" s="38"/>
      <c r="AB104" s="38"/>
      <c r="AC104" s="38"/>
      <c r="AD104" s="38"/>
      <c r="AE104" s="38"/>
    </row>
    <row r="105" s="2" customFormat="1" ht="6.96" customHeight="1">
      <c r="A105" s="38"/>
      <c r="B105" s="39"/>
      <c r="C105" s="40"/>
      <c r="D105" s="40"/>
      <c r="E105" s="40"/>
      <c r="F105" s="40"/>
      <c r="G105" s="40"/>
      <c r="H105" s="40"/>
      <c r="I105" s="144"/>
      <c r="J105" s="40"/>
      <c r="K105" s="40"/>
      <c r="L105" s="63"/>
      <c r="S105" s="38"/>
      <c r="T105" s="38"/>
      <c r="U105" s="38"/>
      <c r="V105" s="38"/>
      <c r="W105" s="38"/>
      <c r="X105" s="38"/>
      <c r="Y105" s="38"/>
      <c r="Z105" s="38"/>
      <c r="AA105" s="38"/>
      <c r="AB105" s="38"/>
      <c r="AC105" s="38"/>
      <c r="AD105" s="38"/>
      <c r="AE105" s="38"/>
    </row>
    <row r="106" s="2" customFormat="1" ht="12" customHeight="1">
      <c r="A106" s="38"/>
      <c r="B106" s="39"/>
      <c r="C106" s="31" t="s">
        <v>16</v>
      </c>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16.5" customHeight="1">
      <c r="A107" s="38"/>
      <c r="B107" s="39"/>
      <c r="C107" s="40"/>
      <c r="D107" s="40"/>
      <c r="E107" s="187" t="str">
        <f>E7</f>
        <v xml:space="preserve">822018  Odstavná a parkovací plocha u lékárny v Rotavě</v>
      </c>
      <c r="F107" s="31"/>
      <c r="G107" s="31"/>
      <c r="H107" s="31"/>
      <c r="I107" s="144"/>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1" t="s">
        <v>128</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76" t="str">
        <f>E9</f>
        <v>SO 431 - SO 431 Veřejné osvětlení</v>
      </c>
      <c r="F109" s="40"/>
      <c r="G109" s="40"/>
      <c r="H109" s="40"/>
      <c r="I109" s="14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1" t="s">
        <v>22</v>
      </c>
      <c r="D111" s="40"/>
      <c r="E111" s="40"/>
      <c r="F111" s="26" t="str">
        <f>F12</f>
        <v>Rotava</v>
      </c>
      <c r="G111" s="40"/>
      <c r="H111" s="40"/>
      <c r="I111" s="147" t="s">
        <v>24</v>
      </c>
      <c r="J111" s="79" t="str">
        <f>IF(J12="","",J12)</f>
        <v>30. 6. 2019</v>
      </c>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5.15" customHeight="1">
      <c r="A113" s="38"/>
      <c r="B113" s="39"/>
      <c r="C113" s="31" t="s">
        <v>30</v>
      </c>
      <c r="D113" s="40"/>
      <c r="E113" s="40"/>
      <c r="F113" s="26" t="str">
        <f>E15</f>
        <v>Město Rotava</v>
      </c>
      <c r="G113" s="40"/>
      <c r="H113" s="40"/>
      <c r="I113" s="147" t="s">
        <v>36</v>
      </c>
      <c r="J113" s="36" t="str">
        <f>E21</f>
        <v>Ing. Stehlík</v>
      </c>
      <c r="K113" s="40"/>
      <c r="L113" s="63"/>
      <c r="S113" s="38"/>
      <c r="T113" s="38"/>
      <c r="U113" s="38"/>
      <c r="V113" s="38"/>
      <c r="W113" s="38"/>
      <c r="X113" s="38"/>
      <c r="Y113" s="38"/>
      <c r="Z113" s="38"/>
      <c r="AA113" s="38"/>
      <c r="AB113" s="38"/>
      <c r="AC113" s="38"/>
      <c r="AD113" s="38"/>
      <c r="AE113" s="38"/>
    </row>
    <row r="114" s="2" customFormat="1" ht="15.15" customHeight="1">
      <c r="A114" s="38"/>
      <c r="B114" s="39"/>
      <c r="C114" s="31" t="s">
        <v>34</v>
      </c>
      <c r="D114" s="40"/>
      <c r="E114" s="40"/>
      <c r="F114" s="26" t="str">
        <f>IF(E18="","",E18)</f>
        <v>Vyplň údaj</v>
      </c>
      <c r="G114" s="40"/>
      <c r="H114" s="40"/>
      <c r="I114" s="147" t="s">
        <v>39</v>
      </c>
      <c r="J114" s="36" t="str">
        <f>E24</f>
        <v>Ing. Stehlík</v>
      </c>
      <c r="K114" s="40"/>
      <c r="L114" s="63"/>
      <c r="S114" s="38"/>
      <c r="T114" s="38"/>
      <c r="U114" s="38"/>
      <c r="V114" s="38"/>
      <c r="W114" s="38"/>
      <c r="X114" s="38"/>
      <c r="Y114" s="38"/>
      <c r="Z114" s="38"/>
      <c r="AA114" s="38"/>
      <c r="AB114" s="38"/>
      <c r="AC114" s="38"/>
      <c r="AD114" s="38"/>
      <c r="AE114" s="38"/>
    </row>
    <row r="115" s="2" customFormat="1" ht="10.32"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11" customFormat="1" ht="29.28" customHeight="1">
      <c r="A116" s="207"/>
      <c r="B116" s="208"/>
      <c r="C116" s="209" t="s">
        <v>145</v>
      </c>
      <c r="D116" s="210" t="s">
        <v>66</v>
      </c>
      <c r="E116" s="210" t="s">
        <v>62</v>
      </c>
      <c r="F116" s="210" t="s">
        <v>63</v>
      </c>
      <c r="G116" s="210" t="s">
        <v>146</v>
      </c>
      <c r="H116" s="210" t="s">
        <v>147</v>
      </c>
      <c r="I116" s="211" t="s">
        <v>148</v>
      </c>
      <c r="J116" s="212" t="s">
        <v>132</v>
      </c>
      <c r="K116" s="213" t="s">
        <v>149</v>
      </c>
      <c r="L116" s="214"/>
      <c r="M116" s="100" t="s">
        <v>1</v>
      </c>
      <c r="N116" s="101" t="s">
        <v>45</v>
      </c>
      <c r="O116" s="101" t="s">
        <v>150</v>
      </c>
      <c r="P116" s="101" t="s">
        <v>151</v>
      </c>
      <c r="Q116" s="101" t="s">
        <v>152</v>
      </c>
      <c r="R116" s="101" t="s">
        <v>153</v>
      </c>
      <c r="S116" s="101" t="s">
        <v>154</v>
      </c>
      <c r="T116" s="102" t="s">
        <v>155</v>
      </c>
      <c r="U116" s="207"/>
      <c r="V116" s="207"/>
      <c r="W116" s="207"/>
      <c r="X116" s="207"/>
      <c r="Y116" s="207"/>
      <c r="Z116" s="207"/>
      <c r="AA116" s="207"/>
      <c r="AB116" s="207"/>
      <c r="AC116" s="207"/>
      <c r="AD116" s="207"/>
      <c r="AE116" s="207"/>
    </row>
    <row r="117" s="2" customFormat="1" ht="22.8" customHeight="1">
      <c r="A117" s="38"/>
      <c r="B117" s="39"/>
      <c r="C117" s="107" t="s">
        <v>156</v>
      </c>
      <c r="D117" s="40"/>
      <c r="E117" s="40"/>
      <c r="F117" s="40"/>
      <c r="G117" s="40"/>
      <c r="H117" s="40"/>
      <c r="I117" s="144"/>
      <c r="J117" s="215">
        <f>BK117</f>
        <v>0</v>
      </c>
      <c r="K117" s="40"/>
      <c r="L117" s="44"/>
      <c r="M117" s="103"/>
      <c r="N117" s="216"/>
      <c r="O117" s="104"/>
      <c r="P117" s="217">
        <f>P118</f>
        <v>0</v>
      </c>
      <c r="Q117" s="104"/>
      <c r="R117" s="217">
        <f>R118</f>
        <v>0</v>
      </c>
      <c r="S117" s="104"/>
      <c r="T117" s="218">
        <f>T118</f>
        <v>0</v>
      </c>
      <c r="U117" s="38"/>
      <c r="V117" s="38"/>
      <c r="W117" s="38"/>
      <c r="X117" s="38"/>
      <c r="Y117" s="38"/>
      <c r="Z117" s="38"/>
      <c r="AA117" s="38"/>
      <c r="AB117" s="38"/>
      <c r="AC117" s="38"/>
      <c r="AD117" s="38"/>
      <c r="AE117" s="38"/>
      <c r="AT117" s="16" t="s">
        <v>80</v>
      </c>
      <c r="AU117" s="16" t="s">
        <v>134</v>
      </c>
      <c r="BK117" s="219">
        <f>BK118</f>
        <v>0</v>
      </c>
    </row>
    <row r="118" s="12" customFormat="1" ht="25.92" customHeight="1">
      <c r="A118" s="12"/>
      <c r="B118" s="220"/>
      <c r="C118" s="221"/>
      <c r="D118" s="222" t="s">
        <v>80</v>
      </c>
      <c r="E118" s="223" t="s">
        <v>1179</v>
      </c>
      <c r="F118" s="223" t="s">
        <v>1180</v>
      </c>
      <c r="G118" s="221"/>
      <c r="H118" s="221"/>
      <c r="I118" s="224"/>
      <c r="J118" s="225">
        <f>BK118</f>
        <v>0</v>
      </c>
      <c r="K118" s="221"/>
      <c r="L118" s="226"/>
      <c r="M118" s="227"/>
      <c r="N118" s="228"/>
      <c r="O118" s="228"/>
      <c r="P118" s="229">
        <f>SUM(P119:P197)</f>
        <v>0</v>
      </c>
      <c r="Q118" s="228"/>
      <c r="R118" s="229">
        <f>SUM(R119:R197)</f>
        <v>0</v>
      </c>
      <c r="S118" s="228"/>
      <c r="T118" s="230">
        <f>SUM(T119:T197)</f>
        <v>0</v>
      </c>
      <c r="U118" s="12"/>
      <c r="V118" s="12"/>
      <c r="W118" s="12"/>
      <c r="X118" s="12"/>
      <c r="Y118" s="12"/>
      <c r="Z118" s="12"/>
      <c r="AA118" s="12"/>
      <c r="AB118" s="12"/>
      <c r="AC118" s="12"/>
      <c r="AD118" s="12"/>
      <c r="AE118" s="12"/>
      <c r="AR118" s="231" t="s">
        <v>21</v>
      </c>
      <c r="AT118" s="232" t="s">
        <v>80</v>
      </c>
      <c r="AU118" s="232" t="s">
        <v>81</v>
      </c>
      <c r="AY118" s="231" t="s">
        <v>159</v>
      </c>
      <c r="BK118" s="233">
        <f>SUM(BK119:BK197)</f>
        <v>0</v>
      </c>
    </row>
    <row r="119" s="2" customFormat="1" ht="16.5" customHeight="1">
      <c r="A119" s="38"/>
      <c r="B119" s="39"/>
      <c r="C119" s="236" t="s">
        <v>89</v>
      </c>
      <c r="D119" s="236" t="s">
        <v>161</v>
      </c>
      <c r="E119" s="237" t="s">
        <v>1181</v>
      </c>
      <c r="F119" s="238" t="s">
        <v>1182</v>
      </c>
      <c r="G119" s="239" t="s">
        <v>1014</v>
      </c>
      <c r="H119" s="240">
        <v>2</v>
      </c>
      <c r="I119" s="241"/>
      <c r="J119" s="242">
        <f>ROUND(I119*H119,2)</f>
        <v>0</v>
      </c>
      <c r="K119" s="243"/>
      <c r="L119" s="44"/>
      <c r="M119" s="244" t="s">
        <v>1</v>
      </c>
      <c r="N119" s="245" t="s">
        <v>46</v>
      </c>
      <c r="O119" s="91"/>
      <c r="P119" s="246">
        <f>O119*H119</f>
        <v>0</v>
      </c>
      <c r="Q119" s="246">
        <v>0</v>
      </c>
      <c r="R119" s="246">
        <f>Q119*H119</f>
        <v>0</v>
      </c>
      <c r="S119" s="246">
        <v>0</v>
      </c>
      <c r="T119" s="247">
        <f>S119*H119</f>
        <v>0</v>
      </c>
      <c r="U119" s="38"/>
      <c r="V119" s="38"/>
      <c r="W119" s="38"/>
      <c r="X119" s="38"/>
      <c r="Y119" s="38"/>
      <c r="Z119" s="38"/>
      <c r="AA119" s="38"/>
      <c r="AB119" s="38"/>
      <c r="AC119" s="38"/>
      <c r="AD119" s="38"/>
      <c r="AE119" s="38"/>
      <c r="AR119" s="248" t="s">
        <v>165</v>
      </c>
      <c r="AT119" s="248" t="s">
        <v>161</v>
      </c>
      <c r="AU119" s="248" t="s">
        <v>89</v>
      </c>
      <c r="AY119" s="16" t="s">
        <v>159</v>
      </c>
      <c r="BE119" s="249">
        <f>IF(N119="základní",J119,0)</f>
        <v>0</v>
      </c>
      <c r="BF119" s="249">
        <f>IF(N119="snížená",J119,0)</f>
        <v>0</v>
      </c>
      <c r="BG119" s="249">
        <f>IF(N119="zákl. přenesená",J119,0)</f>
        <v>0</v>
      </c>
      <c r="BH119" s="249">
        <f>IF(N119="sníž. přenesená",J119,0)</f>
        <v>0</v>
      </c>
      <c r="BI119" s="249">
        <f>IF(N119="nulová",J119,0)</f>
        <v>0</v>
      </c>
      <c r="BJ119" s="16" t="s">
        <v>89</v>
      </c>
      <c r="BK119" s="249">
        <f>ROUND(I119*H119,2)</f>
        <v>0</v>
      </c>
      <c r="BL119" s="16" t="s">
        <v>165</v>
      </c>
      <c r="BM119" s="248" t="s">
        <v>1183</v>
      </c>
    </row>
    <row r="120" s="2" customFormat="1" ht="16.5" customHeight="1">
      <c r="A120" s="38"/>
      <c r="B120" s="39"/>
      <c r="C120" s="236" t="s">
        <v>21</v>
      </c>
      <c r="D120" s="236" t="s">
        <v>161</v>
      </c>
      <c r="E120" s="237" t="s">
        <v>1184</v>
      </c>
      <c r="F120" s="238" t="s">
        <v>1185</v>
      </c>
      <c r="G120" s="239" t="s">
        <v>1014</v>
      </c>
      <c r="H120" s="240">
        <v>4</v>
      </c>
      <c r="I120" s="241"/>
      <c r="J120" s="242">
        <f>ROUND(I120*H120,2)</f>
        <v>0</v>
      </c>
      <c r="K120" s="243"/>
      <c r="L120" s="44"/>
      <c r="M120" s="244" t="s">
        <v>1</v>
      </c>
      <c r="N120" s="245" t="s">
        <v>46</v>
      </c>
      <c r="O120" s="91"/>
      <c r="P120" s="246">
        <f>O120*H120</f>
        <v>0</v>
      </c>
      <c r="Q120" s="246">
        <v>0</v>
      </c>
      <c r="R120" s="246">
        <f>Q120*H120</f>
        <v>0</v>
      </c>
      <c r="S120" s="246">
        <v>0</v>
      </c>
      <c r="T120" s="247">
        <f>S120*H120</f>
        <v>0</v>
      </c>
      <c r="U120" s="38"/>
      <c r="V120" s="38"/>
      <c r="W120" s="38"/>
      <c r="X120" s="38"/>
      <c r="Y120" s="38"/>
      <c r="Z120" s="38"/>
      <c r="AA120" s="38"/>
      <c r="AB120" s="38"/>
      <c r="AC120" s="38"/>
      <c r="AD120" s="38"/>
      <c r="AE120" s="38"/>
      <c r="AR120" s="248" t="s">
        <v>165</v>
      </c>
      <c r="AT120" s="248" t="s">
        <v>161</v>
      </c>
      <c r="AU120" s="248" t="s">
        <v>89</v>
      </c>
      <c r="AY120" s="16" t="s">
        <v>159</v>
      </c>
      <c r="BE120" s="249">
        <f>IF(N120="základní",J120,0)</f>
        <v>0</v>
      </c>
      <c r="BF120" s="249">
        <f>IF(N120="snížená",J120,0)</f>
        <v>0</v>
      </c>
      <c r="BG120" s="249">
        <f>IF(N120="zákl. přenesená",J120,0)</f>
        <v>0</v>
      </c>
      <c r="BH120" s="249">
        <f>IF(N120="sníž. přenesená",J120,0)</f>
        <v>0</v>
      </c>
      <c r="BI120" s="249">
        <f>IF(N120="nulová",J120,0)</f>
        <v>0</v>
      </c>
      <c r="BJ120" s="16" t="s">
        <v>89</v>
      </c>
      <c r="BK120" s="249">
        <f>ROUND(I120*H120,2)</f>
        <v>0</v>
      </c>
      <c r="BL120" s="16" t="s">
        <v>165</v>
      </c>
      <c r="BM120" s="248" t="s">
        <v>1186</v>
      </c>
    </row>
    <row r="121" s="2" customFormat="1" ht="16.5" customHeight="1">
      <c r="A121" s="38"/>
      <c r="B121" s="39"/>
      <c r="C121" s="236" t="s">
        <v>176</v>
      </c>
      <c r="D121" s="236" t="s">
        <v>161</v>
      </c>
      <c r="E121" s="237" t="s">
        <v>1187</v>
      </c>
      <c r="F121" s="238" t="s">
        <v>1188</v>
      </c>
      <c r="G121" s="239" t="s">
        <v>1014</v>
      </c>
      <c r="H121" s="240">
        <v>2</v>
      </c>
      <c r="I121" s="241"/>
      <c r="J121" s="242">
        <f>ROUND(I121*H121,2)</f>
        <v>0</v>
      </c>
      <c r="K121" s="243"/>
      <c r="L121" s="44"/>
      <c r="M121" s="244" t="s">
        <v>1</v>
      </c>
      <c r="N121" s="245" t="s">
        <v>46</v>
      </c>
      <c r="O121" s="91"/>
      <c r="P121" s="246">
        <f>O121*H121</f>
        <v>0</v>
      </c>
      <c r="Q121" s="246">
        <v>0</v>
      </c>
      <c r="R121" s="246">
        <f>Q121*H121</f>
        <v>0</v>
      </c>
      <c r="S121" s="246">
        <v>0</v>
      </c>
      <c r="T121" s="247">
        <f>S121*H121</f>
        <v>0</v>
      </c>
      <c r="U121" s="38"/>
      <c r="V121" s="38"/>
      <c r="W121" s="38"/>
      <c r="X121" s="38"/>
      <c r="Y121" s="38"/>
      <c r="Z121" s="38"/>
      <c r="AA121" s="38"/>
      <c r="AB121" s="38"/>
      <c r="AC121" s="38"/>
      <c r="AD121" s="38"/>
      <c r="AE121" s="38"/>
      <c r="AR121" s="248" t="s">
        <v>165</v>
      </c>
      <c r="AT121" s="248" t="s">
        <v>161</v>
      </c>
      <c r="AU121" s="248" t="s">
        <v>89</v>
      </c>
      <c r="AY121" s="16" t="s">
        <v>159</v>
      </c>
      <c r="BE121" s="249">
        <f>IF(N121="základní",J121,0)</f>
        <v>0</v>
      </c>
      <c r="BF121" s="249">
        <f>IF(N121="snížená",J121,0)</f>
        <v>0</v>
      </c>
      <c r="BG121" s="249">
        <f>IF(N121="zákl. přenesená",J121,0)</f>
        <v>0</v>
      </c>
      <c r="BH121" s="249">
        <f>IF(N121="sníž. přenesená",J121,0)</f>
        <v>0</v>
      </c>
      <c r="BI121" s="249">
        <f>IF(N121="nulová",J121,0)</f>
        <v>0</v>
      </c>
      <c r="BJ121" s="16" t="s">
        <v>89</v>
      </c>
      <c r="BK121" s="249">
        <f>ROUND(I121*H121,2)</f>
        <v>0</v>
      </c>
      <c r="BL121" s="16" t="s">
        <v>165</v>
      </c>
      <c r="BM121" s="248" t="s">
        <v>1189</v>
      </c>
    </row>
    <row r="122" s="2" customFormat="1" ht="21.75" customHeight="1">
      <c r="A122" s="38"/>
      <c r="B122" s="39"/>
      <c r="C122" s="236" t="s">
        <v>165</v>
      </c>
      <c r="D122" s="236" t="s">
        <v>161</v>
      </c>
      <c r="E122" s="237" t="s">
        <v>1190</v>
      </c>
      <c r="F122" s="238" t="s">
        <v>1191</v>
      </c>
      <c r="G122" s="239" t="s">
        <v>1014</v>
      </c>
      <c r="H122" s="240">
        <v>5</v>
      </c>
      <c r="I122" s="241"/>
      <c r="J122" s="242">
        <f>ROUND(I122*H122,2)</f>
        <v>0</v>
      </c>
      <c r="K122" s="243"/>
      <c r="L122" s="44"/>
      <c r="M122" s="244" t="s">
        <v>1</v>
      </c>
      <c r="N122" s="245" t="s">
        <v>46</v>
      </c>
      <c r="O122" s="91"/>
      <c r="P122" s="246">
        <f>O122*H122</f>
        <v>0</v>
      </c>
      <c r="Q122" s="246">
        <v>0</v>
      </c>
      <c r="R122" s="246">
        <f>Q122*H122</f>
        <v>0</v>
      </c>
      <c r="S122" s="246">
        <v>0</v>
      </c>
      <c r="T122" s="247">
        <f>S122*H122</f>
        <v>0</v>
      </c>
      <c r="U122" s="38"/>
      <c r="V122" s="38"/>
      <c r="W122" s="38"/>
      <c r="X122" s="38"/>
      <c r="Y122" s="38"/>
      <c r="Z122" s="38"/>
      <c r="AA122" s="38"/>
      <c r="AB122" s="38"/>
      <c r="AC122" s="38"/>
      <c r="AD122" s="38"/>
      <c r="AE122" s="38"/>
      <c r="AR122" s="248" t="s">
        <v>165</v>
      </c>
      <c r="AT122" s="248" t="s">
        <v>161</v>
      </c>
      <c r="AU122" s="248" t="s">
        <v>89</v>
      </c>
      <c r="AY122" s="16" t="s">
        <v>159</v>
      </c>
      <c r="BE122" s="249">
        <f>IF(N122="základní",J122,0)</f>
        <v>0</v>
      </c>
      <c r="BF122" s="249">
        <f>IF(N122="snížená",J122,0)</f>
        <v>0</v>
      </c>
      <c r="BG122" s="249">
        <f>IF(N122="zákl. přenesená",J122,0)</f>
        <v>0</v>
      </c>
      <c r="BH122" s="249">
        <f>IF(N122="sníž. přenesená",J122,0)</f>
        <v>0</v>
      </c>
      <c r="BI122" s="249">
        <f>IF(N122="nulová",J122,0)</f>
        <v>0</v>
      </c>
      <c r="BJ122" s="16" t="s">
        <v>89</v>
      </c>
      <c r="BK122" s="249">
        <f>ROUND(I122*H122,2)</f>
        <v>0</v>
      </c>
      <c r="BL122" s="16" t="s">
        <v>165</v>
      </c>
      <c r="BM122" s="248" t="s">
        <v>1192</v>
      </c>
    </row>
    <row r="123" s="2" customFormat="1" ht="21.75" customHeight="1">
      <c r="A123" s="38"/>
      <c r="B123" s="39"/>
      <c r="C123" s="236" t="s">
        <v>186</v>
      </c>
      <c r="D123" s="236" t="s">
        <v>161</v>
      </c>
      <c r="E123" s="237" t="s">
        <v>1193</v>
      </c>
      <c r="F123" s="238" t="s">
        <v>1194</v>
      </c>
      <c r="G123" s="239" t="s">
        <v>1014</v>
      </c>
      <c r="H123" s="240">
        <v>2</v>
      </c>
      <c r="I123" s="241"/>
      <c r="J123" s="242">
        <f>ROUND(I123*H123,2)</f>
        <v>0</v>
      </c>
      <c r="K123" s="243"/>
      <c r="L123" s="44"/>
      <c r="M123" s="244" t="s">
        <v>1</v>
      </c>
      <c r="N123" s="245" t="s">
        <v>46</v>
      </c>
      <c r="O123" s="91"/>
      <c r="P123" s="246">
        <f>O123*H123</f>
        <v>0</v>
      </c>
      <c r="Q123" s="246">
        <v>0</v>
      </c>
      <c r="R123" s="246">
        <f>Q123*H123</f>
        <v>0</v>
      </c>
      <c r="S123" s="246">
        <v>0</v>
      </c>
      <c r="T123" s="247">
        <f>S123*H123</f>
        <v>0</v>
      </c>
      <c r="U123" s="38"/>
      <c r="V123" s="38"/>
      <c r="W123" s="38"/>
      <c r="X123" s="38"/>
      <c r="Y123" s="38"/>
      <c r="Z123" s="38"/>
      <c r="AA123" s="38"/>
      <c r="AB123" s="38"/>
      <c r="AC123" s="38"/>
      <c r="AD123" s="38"/>
      <c r="AE123" s="38"/>
      <c r="AR123" s="248" t="s">
        <v>165</v>
      </c>
      <c r="AT123" s="248" t="s">
        <v>161</v>
      </c>
      <c r="AU123" s="248" t="s">
        <v>89</v>
      </c>
      <c r="AY123" s="16" t="s">
        <v>159</v>
      </c>
      <c r="BE123" s="249">
        <f>IF(N123="základní",J123,0)</f>
        <v>0</v>
      </c>
      <c r="BF123" s="249">
        <f>IF(N123="snížená",J123,0)</f>
        <v>0</v>
      </c>
      <c r="BG123" s="249">
        <f>IF(N123="zákl. přenesená",J123,0)</f>
        <v>0</v>
      </c>
      <c r="BH123" s="249">
        <f>IF(N123="sníž. přenesená",J123,0)</f>
        <v>0</v>
      </c>
      <c r="BI123" s="249">
        <f>IF(N123="nulová",J123,0)</f>
        <v>0</v>
      </c>
      <c r="BJ123" s="16" t="s">
        <v>89</v>
      </c>
      <c r="BK123" s="249">
        <f>ROUND(I123*H123,2)</f>
        <v>0</v>
      </c>
      <c r="BL123" s="16" t="s">
        <v>165</v>
      </c>
      <c r="BM123" s="248" t="s">
        <v>1195</v>
      </c>
    </row>
    <row r="124" s="2" customFormat="1" ht="16.5" customHeight="1">
      <c r="A124" s="38"/>
      <c r="B124" s="39"/>
      <c r="C124" s="236" t="s">
        <v>191</v>
      </c>
      <c r="D124" s="236" t="s">
        <v>161</v>
      </c>
      <c r="E124" s="237" t="s">
        <v>1196</v>
      </c>
      <c r="F124" s="238" t="s">
        <v>1197</v>
      </c>
      <c r="G124" s="239" t="s">
        <v>1014</v>
      </c>
      <c r="H124" s="240">
        <v>6</v>
      </c>
      <c r="I124" s="241"/>
      <c r="J124" s="242">
        <f>ROUND(I124*H124,2)</f>
        <v>0</v>
      </c>
      <c r="K124" s="243"/>
      <c r="L124" s="44"/>
      <c r="M124" s="244" t="s">
        <v>1</v>
      </c>
      <c r="N124" s="245" t="s">
        <v>46</v>
      </c>
      <c r="O124" s="91"/>
      <c r="P124" s="246">
        <f>O124*H124</f>
        <v>0</v>
      </c>
      <c r="Q124" s="246">
        <v>0</v>
      </c>
      <c r="R124" s="246">
        <f>Q124*H124</f>
        <v>0</v>
      </c>
      <c r="S124" s="246">
        <v>0</v>
      </c>
      <c r="T124" s="247">
        <f>S124*H124</f>
        <v>0</v>
      </c>
      <c r="U124" s="38"/>
      <c r="V124" s="38"/>
      <c r="W124" s="38"/>
      <c r="X124" s="38"/>
      <c r="Y124" s="38"/>
      <c r="Z124" s="38"/>
      <c r="AA124" s="38"/>
      <c r="AB124" s="38"/>
      <c r="AC124" s="38"/>
      <c r="AD124" s="38"/>
      <c r="AE124" s="38"/>
      <c r="AR124" s="248" t="s">
        <v>165</v>
      </c>
      <c r="AT124" s="248" t="s">
        <v>161</v>
      </c>
      <c r="AU124" s="248" t="s">
        <v>89</v>
      </c>
      <c r="AY124" s="16" t="s">
        <v>159</v>
      </c>
      <c r="BE124" s="249">
        <f>IF(N124="základní",J124,0)</f>
        <v>0</v>
      </c>
      <c r="BF124" s="249">
        <f>IF(N124="snížená",J124,0)</f>
        <v>0</v>
      </c>
      <c r="BG124" s="249">
        <f>IF(N124="zákl. přenesená",J124,0)</f>
        <v>0</v>
      </c>
      <c r="BH124" s="249">
        <f>IF(N124="sníž. přenesená",J124,0)</f>
        <v>0</v>
      </c>
      <c r="BI124" s="249">
        <f>IF(N124="nulová",J124,0)</f>
        <v>0</v>
      </c>
      <c r="BJ124" s="16" t="s">
        <v>89</v>
      </c>
      <c r="BK124" s="249">
        <f>ROUND(I124*H124,2)</f>
        <v>0</v>
      </c>
      <c r="BL124" s="16" t="s">
        <v>165</v>
      </c>
      <c r="BM124" s="248" t="s">
        <v>1198</v>
      </c>
    </row>
    <row r="125" s="2" customFormat="1" ht="16.5" customHeight="1">
      <c r="A125" s="38"/>
      <c r="B125" s="39"/>
      <c r="C125" s="236" t="s">
        <v>198</v>
      </c>
      <c r="D125" s="236" t="s">
        <v>161</v>
      </c>
      <c r="E125" s="237" t="s">
        <v>1199</v>
      </c>
      <c r="F125" s="238" t="s">
        <v>1200</v>
      </c>
      <c r="G125" s="239" t="s">
        <v>1014</v>
      </c>
      <c r="H125" s="240">
        <v>6</v>
      </c>
      <c r="I125" s="241"/>
      <c r="J125" s="242">
        <f>ROUND(I125*H125,2)</f>
        <v>0</v>
      </c>
      <c r="K125" s="243"/>
      <c r="L125" s="44"/>
      <c r="M125" s="244" t="s">
        <v>1</v>
      </c>
      <c r="N125" s="245" t="s">
        <v>46</v>
      </c>
      <c r="O125" s="91"/>
      <c r="P125" s="246">
        <f>O125*H125</f>
        <v>0</v>
      </c>
      <c r="Q125" s="246">
        <v>0</v>
      </c>
      <c r="R125" s="246">
        <f>Q125*H125</f>
        <v>0</v>
      </c>
      <c r="S125" s="246">
        <v>0</v>
      </c>
      <c r="T125" s="247">
        <f>S125*H125</f>
        <v>0</v>
      </c>
      <c r="U125" s="38"/>
      <c r="V125" s="38"/>
      <c r="W125" s="38"/>
      <c r="X125" s="38"/>
      <c r="Y125" s="38"/>
      <c r="Z125" s="38"/>
      <c r="AA125" s="38"/>
      <c r="AB125" s="38"/>
      <c r="AC125" s="38"/>
      <c r="AD125" s="38"/>
      <c r="AE125" s="38"/>
      <c r="AR125" s="248" t="s">
        <v>165</v>
      </c>
      <c r="AT125" s="248" t="s">
        <v>161</v>
      </c>
      <c r="AU125" s="248" t="s">
        <v>89</v>
      </c>
      <c r="AY125" s="16" t="s">
        <v>159</v>
      </c>
      <c r="BE125" s="249">
        <f>IF(N125="základní",J125,0)</f>
        <v>0</v>
      </c>
      <c r="BF125" s="249">
        <f>IF(N125="snížená",J125,0)</f>
        <v>0</v>
      </c>
      <c r="BG125" s="249">
        <f>IF(N125="zákl. přenesená",J125,0)</f>
        <v>0</v>
      </c>
      <c r="BH125" s="249">
        <f>IF(N125="sníž. přenesená",J125,0)</f>
        <v>0</v>
      </c>
      <c r="BI125" s="249">
        <f>IF(N125="nulová",J125,0)</f>
        <v>0</v>
      </c>
      <c r="BJ125" s="16" t="s">
        <v>89</v>
      </c>
      <c r="BK125" s="249">
        <f>ROUND(I125*H125,2)</f>
        <v>0</v>
      </c>
      <c r="BL125" s="16" t="s">
        <v>165</v>
      </c>
      <c r="BM125" s="248" t="s">
        <v>1201</v>
      </c>
    </row>
    <row r="126" s="2" customFormat="1" ht="16.5" customHeight="1">
      <c r="A126" s="38"/>
      <c r="B126" s="39"/>
      <c r="C126" s="236" t="s">
        <v>203</v>
      </c>
      <c r="D126" s="236" t="s">
        <v>161</v>
      </c>
      <c r="E126" s="237" t="s">
        <v>1202</v>
      </c>
      <c r="F126" s="238" t="s">
        <v>1203</v>
      </c>
      <c r="G126" s="239" t="s">
        <v>230</v>
      </c>
      <c r="H126" s="240">
        <v>266</v>
      </c>
      <c r="I126" s="241"/>
      <c r="J126" s="242">
        <f>ROUND(I126*H126,2)</f>
        <v>0</v>
      </c>
      <c r="K126" s="243"/>
      <c r="L126" s="44"/>
      <c r="M126" s="244" t="s">
        <v>1</v>
      </c>
      <c r="N126" s="245" t="s">
        <v>46</v>
      </c>
      <c r="O126" s="91"/>
      <c r="P126" s="246">
        <f>O126*H126</f>
        <v>0</v>
      </c>
      <c r="Q126" s="246">
        <v>0</v>
      </c>
      <c r="R126" s="246">
        <f>Q126*H126</f>
        <v>0</v>
      </c>
      <c r="S126" s="246">
        <v>0</v>
      </c>
      <c r="T126" s="247">
        <f>S126*H126</f>
        <v>0</v>
      </c>
      <c r="U126" s="38"/>
      <c r="V126" s="38"/>
      <c r="W126" s="38"/>
      <c r="X126" s="38"/>
      <c r="Y126" s="38"/>
      <c r="Z126" s="38"/>
      <c r="AA126" s="38"/>
      <c r="AB126" s="38"/>
      <c r="AC126" s="38"/>
      <c r="AD126" s="38"/>
      <c r="AE126" s="38"/>
      <c r="AR126" s="248" t="s">
        <v>165</v>
      </c>
      <c r="AT126" s="248" t="s">
        <v>161</v>
      </c>
      <c r="AU126" s="248" t="s">
        <v>89</v>
      </c>
      <c r="AY126" s="16" t="s">
        <v>159</v>
      </c>
      <c r="BE126" s="249">
        <f>IF(N126="základní",J126,0)</f>
        <v>0</v>
      </c>
      <c r="BF126" s="249">
        <f>IF(N126="snížená",J126,0)</f>
        <v>0</v>
      </c>
      <c r="BG126" s="249">
        <f>IF(N126="zákl. přenesená",J126,0)</f>
        <v>0</v>
      </c>
      <c r="BH126" s="249">
        <f>IF(N126="sníž. přenesená",J126,0)</f>
        <v>0</v>
      </c>
      <c r="BI126" s="249">
        <f>IF(N126="nulová",J126,0)</f>
        <v>0</v>
      </c>
      <c r="BJ126" s="16" t="s">
        <v>89</v>
      </c>
      <c r="BK126" s="249">
        <f>ROUND(I126*H126,2)</f>
        <v>0</v>
      </c>
      <c r="BL126" s="16" t="s">
        <v>165</v>
      </c>
      <c r="BM126" s="248" t="s">
        <v>1204</v>
      </c>
    </row>
    <row r="127" s="2" customFormat="1" ht="16.5" customHeight="1">
      <c r="A127" s="38"/>
      <c r="B127" s="39"/>
      <c r="C127" s="236" t="s">
        <v>209</v>
      </c>
      <c r="D127" s="236" t="s">
        <v>161</v>
      </c>
      <c r="E127" s="237" t="s">
        <v>1205</v>
      </c>
      <c r="F127" s="238" t="s">
        <v>1206</v>
      </c>
      <c r="G127" s="239" t="s">
        <v>230</v>
      </c>
      <c r="H127" s="240">
        <v>64</v>
      </c>
      <c r="I127" s="241"/>
      <c r="J127" s="242">
        <f>ROUND(I127*H127,2)</f>
        <v>0</v>
      </c>
      <c r="K127" s="243"/>
      <c r="L127" s="44"/>
      <c r="M127" s="244" t="s">
        <v>1</v>
      </c>
      <c r="N127" s="245" t="s">
        <v>46</v>
      </c>
      <c r="O127" s="91"/>
      <c r="P127" s="246">
        <f>O127*H127</f>
        <v>0</v>
      </c>
      <c r="Q127" s="246">
        <v>0</v>
      </c>
      <c r="R127" s="246">
        <f>Q127*H127</f>
        <v>0</v>
      </c>
      <c r="S127" s="246">
        <v>0</v>
      </c>
      <c r="T127" s="247">
        <f>S127*H127</f>
        <v>0</v>
      </c>
      <c r="U127" s="38"/>
      <c r="V127" s="38"/>
      <c r="W127" s="38"/>
      <c r="X127" s="38"/>
      <c r="Y127" s="38"/>
      <c r="Z127" s="38"/>
      <c r="AA127" s="38"/>
      <c r="AB127" s="38"/>
      <c r="AC127" s="38"/>
      <c r="AD127" s="38"/>
      <c r="AE127" s="38"/>
      <c r="AR127" s="248" t="s">
        <v>165</v>
      </c>
      <c r="AT127" s="248" t="s">
        <v>161</v>
      </c>
      <c r="AU127" s="248" t="s">
        <v>89</v>
      </c>
      <c r="AY127" s="16" t="s">
        <v>159</v>
      </c>
      <c r="BE127" s="249">
        <f>IF(N127="základní",J127,0)</f>
        <v>0</v>
      </c>
      <c r="BF127" s="249">
        <f>IF(N127="snížená",J127,0)</f>
        <v>0</v>
      </c>
      <c r="BG127" s="249">
        <f>IF(N127="zákl. přenesená",J127,0)</f>
        <v>0</v>
      </c>
      <c r="BH127" s="249">
        <f>IF(N127="sníž. přenesená",J127,0)</f>
        <v>0</v>
      </c>
      <c r="BI127" s="249">
        <f>IF(N127="nulová",J127,0)</f>
        <v>0</v>
      </c>
      <c r="BJ127" s="16" t="s">
        <v>89</v>
      </c>
      <c r="BK127" s="249">
        <f>ROUND(I127*H127,2)</f>
        <v>0</v>
      </c>
      <c r="BL127" s="16" t="s">
        <v>165</v>
      </c>
      <c r="BM127" s="248" t="s">
        <v>1207</v>
      </c>
    </row>
    <row r="128" s="2" customFormat="1" ht="16.5" customHeight="1">
      <c r="A128" s="38"/>
      <c r="B128" s="39"/>
      <c r="C128" s="236" t="s">
        <v>175</v>
      </c>
      <c r="D128" s="236" t="s">
        <v>161</v>
      </c>
      <c r="E128" s="237" t="s">
        <v>1208</v>
      </c>
      <c r="F128" s="238" t="s">
        <v>1209</v>
      </c>
      <c r="G128" s="239" t="s">
        <v>230</v>
      </c>
      <c r="H128" s="240">
        <v>70</v>
      </c>
      <c r="I128" s="241"/>
      <c r="J128" s="242">
        <f>ROUND(I128*H128,2)</f>
        <v>0</v>
      </c>
      <c r="K128" s="243"/>
      <c r="L128" s="44"/>
      <c r="M128" s="244" t="s">
        <v>1</v>
      </c>
      <c r="N128" s="245" t="s">
        <v>46</v>
      </c>
      <c r="O128" s="91"/>
      <c r="P128" s="246">
        <f>O128*H128</f>
        <v>0</v>
      </c>
      <c r="Q128" s="246">
        <v>0</v>
      </c>
      <c r="R128" s="246">
        <f>Q128*H128</f>
        <v>0</v>
      </c>
      <c r="S128" s="246">
        <v>0</v>
      </c>
      <c r="T128" s="247">
        <f>S128*H128</f>
        <v>0</v>
      </c>
      <c r="U128" s="38"/>
      <c r="V128" s="38"/>
      <c r="W128" s="38"/>
      <c r="X128" s="38"/>
      <c r="Y128" s="38"/>
      <c r="Z128" s="38"/>
      <c r="AA128" s="38"/>
      <c r="AB128" s="38"/>
      <c r="AC128" s="38"/>
      <c r="AD128" s="38"/>
      <c r="AE128" s="38"/>
      <c r="AR128" s="248" t="s">
        <v>165</v>
      </c>
      <c r="AT128" s="248" t="s">
        <v>161</v>
      </c>
      <c r="AU128" s="248" t="s">
        <v>89</v>
      </c>
      <c r="AY128" s="16" t="s">
        <v>159</v>
      </c>
      <c r="BE128" s="249">
        <f>IF(N128="základní",J128,0)</f>
        <v>0</v>
      </c>
      <c r="BF128" s="249">
        <f>IF(N128="snížená",J128,0)</f>
        <v>0</v>
      </c>
      <c r="BG128" s="249">
        <f>IF(N128="zákl. přenesená",J128,0)</f>
        <v>0</v>
      </c>
      <c r="BH128" s="249">
        <f>IF(N128="sníž. přenesená",J128,0)</f>
        <v>0</v>
      </c>
      <c r="BI128" s="249">
        <f>IF(N128="nulová",J128,0)</f>
        <v>0</v>
      </c>
      <c r="BJ128" s="16" t="s">
        <v>89</v>
      </c>
      <c r="BK128" s="249">
        <f>ROUND(I128*H128,2)</f>
        <v>0</v>
      </c>
      <c r="BL128" s="16" t="s">
        <v>165</v>
      </c>
      <c r="BM128" s="248" t="s">
        <v>1210</v>
      </c>
    </row>
    <row r="129" s="2" customFormat="1" ht="16.5" customHeight="1">
      <c r="A129" s="38"/>
      <c r="B129" s="39"/>
      <c r="C129" s="236" t="s">
        <v>222</v>
      </c>
      <c r="D129" s="236" t="s">
        <v>161</v>
      </c>
      <c r="E129" s="237" t="s">
        <v>1211</v>
      </c>
      <c r="F129" s="238" t="s">
        <v>1212</v>
      </c>
      <c r="G129" s="239" t="s">
        <v>230</v>
      </c>
      <c r="H129" s="240">
        <v>16</v>
      </c>
      <c r="I129" s="241"/>
      <c r="J129" s="242">
        <f>ROUND(I129*H129,2)</f>
        <v>0</v>
      </c>
      <c r="K129" s="243"/>
      <c r="L129" s="44"/>
      <c r="M129" s="244" t="s">
        <v>1</v>
      </c>
      <c r="N129" s="245" t="s">
        <v>46</v>
      </c>
      <c r="O129" s="91"/>
      <c r="P129" s="246">
        <f>O129*H129</f>
        <v>0</v>
      </c>
      <c r="Q129" s="246">
        <v>0</v>
      </c>
      <c r="R129" s="246">
        <f>Q129*H129</f>
        <v>0</v>
      </c>
      <c r="S129" s="246">
        <v>0</v>
      </c>
      <c r="T129" s="247">
        <f>S129*H129</f>
        <v>0</v>
      </c>
      <c r="U129" s="38"/>
      <c r="V129" s="38"/>
      <c r="W129" s="38"/>
      <c r="X129" s="38"/>
      <c r="Y129" s="38"/>
      <c r="Z129" s="38"/>
      <c r="AA129" s="38"/>
      <c r="AB129" s="38"/>
      <c r="AC129" s="38"/>
      <c r="AD129" s="38"/>
      <c r="AE129" s="38"/>
      <c r="AR129" s="248" t="s">
        <v>165</v>
      </c>
      <c r="AT129" s="248" t="s">
        <v>161</v>
      </c>
      <c r="AU129" s="248" t="s">
        <v>89</v>
      </c>
      <c r="AY129" s="16" t="s">
        <v>159</v>
      </c>
      <c r="BE129" s="249">
        <f>IF(N129="základní",J129,0)</f>
        <v>0</v>
      </c>
      <c r="BF129" s="249">
        <f>IF(N129="snížená",J129,0)</f>
        <v>0</v>
      </c>
      <c r="BG129" s="249">
        <f>IF(N129="zákl. přenesená",J129,0)</f>
        <v>0</v>
      </c>
      <c r="BH129" s="249">
        <f>IF(N129="sníž. přenesená",J129,0)</f>
        <v>0</v>
      </c>
      <c r="BI129" s="249">
        <f>IF(N129="nulová",J129,0)</f>
        <v>0</v>
      </c>
      <c r="BJ129" s="16" t="s">
        <v>89</v>
      </c>
      <c r="BK129" s="249">
        <f>ROUND(I129*H129,2)</f>
        <v>0</v>
      </c>
      <c r="BL129" s="16" t="s">
        <v>165</v>
      </c>
      <c r="BM129" s="248" t="s">
        <v>1213</v>
      </c>
    </row>
    <row r="130" s="2" customFormat="1" ht="16.5" customHeight="1">
      <c r="A130" s="38"/>
      <c r="B130" s="39"/>
      <c r="C130" s="236" t="s">
        <v>227</v>
      </c>
      <c r="D130" s="236" t="s">
        <v>161</v>
      </c>
      <c r="E130" s="237" t="s">
        <v>1214</v>
      </c>
      <c r="F130" s="238" t="s">
        <v>1215</v>
      </c>
      <c r="G130" s="239" t="s">
        <v>230</v>
      </c>
      <c r="H130" s="240">
        <v>224</v>
      </c>
      <c r="I130" s="241"/>
      <c r="J130" s="242">
        <f>ROUND(I130*H130,2)</f>
        <v>0</v>
      </c>
      <c r="K130" s="243"/>
      <c r="L130" s="44"/>
      <c r="M130" s="244" t="s">
        <v>1</v>
      </c>
      <c r="N130" s="245" t="s">
        <v>46</v>
      </c>
      <c r="O130" s="91"/>
      <c r="P130" s="246">
        <f>O130*H130</f>
        <v>0</v>
      </c>
      <c r="Q130" s="246">
        <v>0</v>
      </c>
      <c r="R130" s="246">
        <f>Q130*H130</f>
        <v>0</v>
      </c>
      <c r="S130" s="246">
        <v>0</v>
      </c>
      <c r="T130" s="247">
        <f>S130*H130</f>
        <v>0</v>
      </c>
      <c r="U130" s="38"/>
      <c r="V130" s="38"/>
      <c r="W130" s="38"/>
      <c r="X130" s="38"/>
      <c r="Y130" s="38"/>
      <c r="Z130" s="38"/>
      <c r="AA130" s="38"/>
      <c r="AB130" s="38"/>
      <c r="AC130" s="38"/>
      <c r="AD130" s="38"/>
      <c r="AE130" s="38"/>
      <c r="AR130" s="248" t="s">
        <v>165</v>
      </c>
      <c r="AT130" s="248" t="s">
        <v>161</v>
      </c>
      <c r="AU130" s="248" t="s">
        <v>89</v>
      </c>
      <c r="AY130" s="16" t="s">
        <v>159</v>
      </c>
      <c r="BE130" s="249">
        <f>IF(N130="základní",J130,0)</f>
        <v>0</v>
      </c>
      <c r="BF130" s="249">
        <f>IF(N130="snížená",J130,0)</f>
        <v>0</v>
      </c>
      <c r="BG130" s="249">
        <f>IF(N130="zákl. přenesená",J130,0)</f>
        <v>0</v>
      </c>
      <c r="BH130" s="249">
        <f>IF(N130="sníž. přenesená",J130,0)</f>
        <v>0</v>
      </c>
      <c r="BI130" s="249">
        <f>IF(N130="nulová",J130,0)</f>
        <v>0</v>
      </c>
      <c r="BJ130" s="16" t="s">
        <v>89</v>
      </c>
      <c r="BK130" s="249">
        <f>ROUND(I130*H130,2)</f>
        <v>0</v>
      </c>
      <c r="BL130" s="16" t="s">
        <v>165</v>
      </c>
      <c r="BM130" s="248" t="s">
        <v>1216</v>
      </c>
    </row>
    <row r="131" s="2" customFormat="1" ht="16.5" customHeight="1">
      <c r="A131" s="38"/>
      <c r="B131" s="39"/>
      <c r="C131" s="236" t="s">
        <v>233</v>
      </c>
      <c r="D131" s="236" t="s">
        <v>161</v>
      </c>
      <c r="E131" s="237" t="s">
        <v>1217</v>
      </c>
      <c r="F131" s="238" t="s">
        <v>1218</v>
      </c>
      <c r="G131" s="239" t="s">
        <v>1014</v>
      </c>
      <c r="H131" s="240">
        <v>16</v>
      </c>
      <c r="I131" s="241"/>
      <c r="J131" s="242">
        <f>ROUND(I131*H131,2)</f>
        <v>0</v>
      </c>
      <c r="K131" s="243"/>
      <c r="L131" s="44"/>
      <c r="M131" s="244" t="s">
        <v>1</v>
      </c>
      <c r="N131" s="245" t="s">
        <v>46</v>
      </c>
      <c r="O131" s="91"/>
      <c r="P131" s="246">
        <f>O131*H131</f>
        <v>0</v>
      </c>
      <c r="Q131" s="246">
        <v>0</v>
      </c>
      <c r="R131" s="246">
        <f>Q131*H131</f>
        <v>0</v>
      </c>
      <c r="S131" s="246">
        <v>0</v>
      </c>
      <c r="T131" s="247">
        <f>S131*H131</f>
        <v>0</v>
      </c>
      <c r="U131" s="38"/>
      <c r="V131" s="38"/>
      <c r="W131" s="38"/>
      <c r="X131" s="38"/>
      <c r="Y131" s="38"/>
      <c r="Z131" s="38"/>
      <c r="AA131" s="38"/>
      <c r="AB131" s="38"/>
      <c r="AC131" s="38"/>
      <c r="AD131" s="38"/>
      <c r="AE131" s="38"/>
      <c r="AR131" s="248" t="s">
        <v>165</v>
      </c>
      <c r="AT131" s="248" t="s">
        <v>161</v>
      </c>
      <c r="AU131" s="248" t="s">
        <v>89</v>
      </c>
      <c r="AY131" s="16" t="s">
        <v>159</v>
      </c>
      <c r="BE131" s="249">
        <f>IF(N131="základní",J131,0)</f>
        <v>0</v>
      </c>
      <c r="BF131" s="249">
        <f>IF(N131="snížená",J131,0)</f>
        <v>0</v>
      </c>
      <c r="BG131" s="249">
        <f>IF(N131="zákl. přenesená",J131,0)</f>
        <v>0</v>
      </c>
      <c r="BH131" s="249">
        <f>IF(N131="sníž. přenesená",J131,0)</f>
        <v>0</v>
      </c>
      <c r="BI131" s="249">
        <f>IF(N131="nulová",J131,0)</f>
        <v>0</v>
      </c>
      <c r="BJ131" s="16" t="s">
        <v>89</v>
      </c>
      <c r="BK131" s="249">
        <f>ROUND(I131*H131,2)</f>
        <v>0</v>
      </c>
      <c r="BL131" s="16" t="s">
        <v>165</v>
      </c>
      <c r="BM131" s="248" t="s">
        <v>1219</v>
      </c>
    </row>
    <row r="132" s="2" customFormat="1" ht="16.5" customHeight="1">
      <c r="A132" s="38"/>
      <c r="B132" s="39"/>
      <c r="C132" s="236" t="s">
        <v>240</v>
      </c>
      <c r="D132" s="236" t="s">
        <v>161</v>
      </c>
      <c r="E132" s="237" t="s">
        <v>1220</v>
      </c>
      <c r="F132" s="238" t="s">
        <v>1221</v>
      </c>
      <c r="G132" s="239" t="s">
        <v>230</v>
      </c>
      <c r="H132" s="240">
        <v>166</v>
      </c>
      <c r="I132" s="241"/>
      <c r="J132" s="242">
        <f>ROUND(I132*H132,2)</f>
        <v>0</v>
      </c>
      <c r="K132" s="243"/>
      <c r="L132" s="44"/>
      <c r="M132" s="244" t="s">
        <v>1</v>
      </c>
      <c r="N132" s="245" t="s">
        <v>46</v>
      </c>
      <c r="O132" s="91"/>
      <c r="P132" s="246">
        <f>O132*H132</f>
        <v>0</v>
      </c>
      <c r="Q132" s="246">
        <v>0</v>
      </c>
      <c r="R132" s="246">
        <f>Q132*H132</f>
        <v>0</v>
      </c>
      <c r="S132" s="246">
        <v>0</v>
      </c>
      <c r="T132" s="247">
        <f>S132*H132</f>
        <v>0</v>
      </c>
      <c r="U132" s="38"/>
      <c r="V132" s="38"/>
      <c r="W132" s="38"/>
      <c r="X132" s="38"/>
      <c r="Y132" s="38"/>
      <c r="Z132" s="38"/>
      <c r="AA132" s="38"/>
      <c r="AB132" s="38"/>
      <c r="AC132" s="38"/>
      <c r="AD132" s="38"/>
      <c r="AE132" s="38"/>
      <c r="AR132" s="248" t="s">
        <v>165</v>
      </c>
      <c r="AT132" s="248" t="s">
        <v>161</v>
      </c>
      <c r="AU132" s="248" t="s">
        <v>89</v>
      </c>
      <c r="AY132" s="16" t="s">
        <v>159</v>
      </c>
      <c r="BE132" s="249">
        <f>IF(N132="základní",J132,0)</f>
        <v>0</v>
      </c>
      <c r="BF132" s="249">
        <f>IF(N132="snížená",J132,0)</f>
        <v>0</v>
      </c>
      <c r="BG132" s="249">
        <f>IF(N132="zákl. přenesená",J132,0)</f>
        <v>0</v>
      </c>
      <c r="BH132" s="249">
        <f>IF(N132="sníž. přenesená",J132,0)</f>
        <v>0</v>
      </c>
      <c r="BI132" s="249">
        <f>IF(N132="nulová",J132,0)</f>
        <v>0</v>
      </c>
      <c r="BJ132" s="16" t="s">
        <v>89</v>
      </c>
      <c r="BK132" s="249">
        <f>ROUND(I132*H132,2)</f>
        <v>0</v>
      </c>
      <c r="BL132" s="16" t="s">
        <v>165</v>
      </c>
      <c r="BM132" s="248" t="s">
        <v>1222</v>
      </c>
    </row>
    <row r="133" s="2" customFormat="1" ht="16.5" customHeight="1">
      <c r="A133" s="38"/>
      <c r="B133" s="39"/>
      <c r="C133" s="236" t="s">
        <v>8</v>
      </c>
      <c r="D133" s="236" t="s">
        <v>161</v>
      </c>
      <c r="E133" s="237" t="s">
        <v>1223</v>
      </c>
      <c r="F133" s="238" t="s">
        <v>1224</v>
      </c>
      <c r="G133" s="239" t="s">
        <v>1014</v>
      </c>
      <c r="H133" s="240">
        <v>43</v>
      </c>
      <c r="I133" s="241"/>
      <c r="J133" s="242">
        <f>ROUND(I133*H133,2)</f>
        <v>0</v>
      </c>
      <c r="K133" s="243"/>
      <c r="L133" s="44"/>
      <c r="M133" s="244" t="s">
        <v>1</v>
      </c>
      <c r="N133" s="245" t="s">
        <v>46</v>
      </c>
      <c r="O133" s="91"/>
      <c r="P133" s="246">
        <f>O133*H133</f>
        <v>0</v>
      </c>
      <c r="Q133" s="246">
        <v>0</v>
      </c>
      <c r="R133" s="246">
        <f>Q133*H133</f>
        <v>0</v>
      </c>
      <c r="S133" s="246">
        <v>0</v>
      </c>
      <c r="T133" s="247">
        <f>S133*H133</f>
        <v>0</v>
      </c>
      <c r="U133" s="38"/>
      <c r="V133" s="38"/>
      <c r="W133" s="38"/>
      <c r="X133" s="38"/>
      <c r="Y133" s="38"/>
      <c r="Z133" s="38"/>
      <c r="AA133" s="38"/>
      <c r="AB133" s="38"/>
      <c r="AC133" s="38"/>
      <c r="AD133" s="38"/>
      <c r="AE133" s="38"/>
      <c r="AR133" s="248" t="s">
        <v>165</v>
      </c>
      <c r="AT133" s="248" t="s">
        <v>161</v>
      </c>
      <c r="AU133" s="248" t="s">
        <v>89</v>
      </c>
      <c r="AY133" s="16" t="s">
        <v>159</v>
      </c>
      <c r="BE133" s="249">
        <f>IF(N133="základní",J133,0)</f>
        <v>0</v>
      </c>
      <c r="BF133" s="249">
        <f>IF(N133="snížená",J133,0)</f>
        <v>0</v>
      </c>
      <c r="BG133" s="249">
        <f>IF(N133="zákl. přenesená",J133,0)</f>
        <v>0</v>
      </c>
      <c r="BH133" s="249">
        <f>IF(N133="sníž. přenesená",J133,0)</f>
        <v>0</v>
      </c>
      <c r="BI133" s="249">
        <f>IF(N133="nulová",J133,0)</f>
        <v>0</v>
      </c>
      <c r="BJ133" s="16" t="s">
        <v>89</v>
      </c>
      <c r="BK133" s="249">
        <f>ROUND(I133*H133,2)</f>
        <v>0</v>
      </c>
      <c r="BL133" s="16" t="s">
        <v>165</v>
      </c>
      <c r="BM133" s="248" t="s">
        <v>1225</v>
      </c>
    </row>
    <row r="134" s="2" customFormat="1" ht="16.5" customHeight="1">
      <c r="A134" s="38"/>
      <c r="B134" s="39"/>
      <c r="C134" s="236" t="s">
        <v>250</v>
      </c>
      <c r="D134" s="236" t="s">
        <v>161</v>
      </c>
      <c r="E134" s="237" t="s">
        <v>1226</v>
      </c>
      <c r="F134" s="238" t="s">
        <v>1227</v>
      </c>
      <c r="G134" s="239" t="s">
        <v>1014</v>
      </c>
      <c r="H134" s="240">
        <v>6</v>
      </c>
      <c r="I134" s="241"/>
      <c r="J134" s="242">
        <f>ROUND(I134*H134,2)</f>
        <v>0</v>
      </c>
      <c r="K134" s="243"/>
      <c r="L134" s="44"/>
      <c r="M134" s="244" t="s">
        <v>1</v>
      </c>
      <c r="N134" s="245" t="s">
        <v>46</v>
      </c>
      <c r="O134" s="91"/>
      <c r="P134" s="246">
        <f>O134*H134</f>
        <v>0</v>
      </c>
      <c r="Q134" s="246">
        <v>0</v>
      </c>
      <c r="R134" s="246">
        <f>Q134*H134</f>
        <v>0</v>
      </c>
      <c r="S134" s="246">
        <v>0</v>
      </c>
      <c r="T134" s="247">
        <f>S134*H134</f>
        <v>0</v>
      </c>
      <c r="U134" s="38"/>
      <c r="V134" s="38"/>
      <c r="W134" s="38"/>
      <c r="X134" s="38"/>
      <c r="Y134" s="38"/>
      <c r="Z134" s="38"/>
      <c r="AA134" s="38"/>
      <c r="AB134" s="38"/>
      <c r="AC134" s="38"/>
      <c r="AD134" s="38"/>
      <c r="AE134" s="38"/>
      <c r="AR134" s="248" t="s">
        <v>165</v>
      </c>
      <c r="AT134" s="248" t="s">
        <v>161</v>
      </c>
      <c r="AU134" s="248" t="s">
        <v>89</v>
      </c>
      <c r="AY134" s="16" t="s">
        <v>159</v>
      </c>
      <c r="BE134" s="249">
        <f>IF(N134="základní",J134,0)</f>
        <v>0</v>
      </c>
      <c r="BF134" s="249">
        <f>IF(N134="snížená",J134,0)</f>
        <v>0</v>
      </c>
      <c r="BG134" s="249">
        <f>IF(N134="zákl. přenesená",J134,0)</f>
        <v>0</v>
      </c>
      <c r="BH134" s="249">
        <f>IF(N134="sníž. přenesená",J134,0)</f>
        <v>0</v>
      </c>
      <c r="BI134" s="249">
        <f>IF(N134="nulová",J134,0)</f>
        <v>0</v>
      </c>
      <c r="BJ134" s="16" t="s">
        <v>89</v>
      </c>
      <c r="BK134" s="249">
        <f>ROUND(I134*H134,2)</f>
        <v>0</v>
      </c>
      <c r="BL134" s="16" t="s">
        <v>165</v>
      </c>
      <c r="BM134" s="248" t="s">
        <v>1228</v>
      </c>
    </row>
    <row r="135" s="2" customFormat="1" ht="16.5" customHeight="1">
      <c r="A135" s="38"/>
      <c r="B135" s="39"/>
      <c r="C135" s="236" t="s">
        <v>254</v>
      </c>
      <c r="D135" s="236" t="s">
        <v>161</v>
      </c>
      <c r="E135" s="237" t="s">
        <v>1229</v>
      </c>
      <c r="F135" s="238" t="s">
        <v>1230</v>
      </c>
      <c r="G135" s="239" t="s">
        <v>1014</v>
      </c>
      <c r="H135" s="240">
        <v>1</v>
      </c>
      <c r="I135" s="241"/>
      <c r="J135" s="242">
        <f>ROUND(I135*H135,2)</f>
        <v>0</v>
      </c>
      <c r="K135" s="243"/>
      <c r="L135" s="44"/>
      <c r="M135" s="244" t="s">
        <v>1</v>
      </c>
      <c r="N135" s="245" t="s">
        <v>46</v>
      </c>
      <c r="O135" s="91"/>
      <c r="P135" s="246">
        <f>O135*H135</f>
        <v>0</v>
      </c>
      <c r="Q135" s="246">
        <v>0</v>
      </c>
      <c r="R135" s="246">
        <f>Q135*H135</f>
        <v>0</v>
      </c>
      <c r="S135" s="246">
        <v>0</v>
      </c>
      <c r="T135" s="247">
        <f>S135*H135</f>
        <v>0</v>
      </c>
      <c r="U135" s="38"/>
      <c r="V135" s="38"/>
      <c r="W135" s="38"/>
      <c r="X135" s="38"/>
      <c r="Y135" s="38"/>
      <c r="Z135" s="38"/>
      <c r="AA135" s="38"/>
      <c r="AB135" s="38"/>
      <c r="AC135" s="38"/>
      <c r="AD135" s="38"/>
      <c r="AE135" s="38"/>
      <c r="AR135" s="248" t="s">
        <v>165</v>
      </c>
      <c r="AT135" s="248" t="s">
        <v>161</v>
      </c>
      <c r="AU135" s="248" t="s">
        <v>89</v>
      </c>
      <c r="AY135" s="16" t="s">
        <v>159</v>
      </c>
      <c r="BE135" s="249">
        <f>IF(N135="základní",J135,0)</f>
        <v>0</v>
      </c>
      <c r="BF135" s="249">
        <f>IF(N135="snížená",J135,0)</f>
        <v>0</v>
      </c>
      <c r="BG135" s="249">
        <f>IF(N135="zákl. přenesená",J135,0)</f>
        <v>0</v>
      </c>
      <c r="BH135" s="249">
        <f>IF(N135="sníž. přenesená",J135,0)</f>
        <v>0</v>
      </c>
      <c r="BI135" s="249">
        <f>IF(N135="nulová",J135,0)</f>
        <v>0</v>
      </c>
      <c r="BJ135" s="16" t="s">
        <v>89</v>
      </c>
      <c r="BK135" s="249">
        <f>ROUND(I135*H135,2)</f>
        <v>0</v>
      </c>
      <c r="BL135" s="16" t="s">
        <v>165</v>
      </c>
      <c r="BM135" s="248" t="s">
        <v>1231</v>
      </c>
    </row>
    <row r="136" s="2" customFormat="1" ht="16.5" customHeight="1">
      <c r="A136" s="38"/>
      <c r="B136" s="39"/>
      <c r="C136" s="236" t="s">
        <v>259</v>
      </c>
      <c r="D136" s="236" t="s">
        <v>161</v>
      </c>
      <c r="E136" s="237" t="s">
        <v>1232</v>
      </c>
      <c r="F136" s="238" t="s">
        <v>1233</v>
      </c>
      <c r="G136" s="239" t="s">
        <v>206</v>
      </c>
      <c r="H136" s="240">
        <v>3.8399999999999999</v>
      </c>
      <c r="I136" s="241"/>
      <c r="J136" s="242">
        <f>ROUND(I136*H136,2)</f>
        <v>0</v>
      </c>
      <c r="K136" s="243"/>
      <c r="L136" s="44"/>
      <c r="M136" s="244" t="s">
        <v>1</v>
      </c>
      <c r="N136" s="245" t="s">
        <v>46</v>
      </c>
      <c r="O136" s="91"/>
      <c r="P136" s="246">
        <f>O136*H136</f>
        <v>0</v>
      </c>
      <c r="Q136" s="246">
        <v>0</v>
      </c>
      <c r="R136" s="246">
        <f>Q136*H136</f>
        <v>0</v>
      </c>
      <c r="S136" s="246">
        <v>0</v>
      </c>
      <c r="T136" s="247">
        <f>S136*H136</f>
        <v>0</v>
      </c>
      <c r="U136" s="38"/>
      <c r="V136" s="38"/>
      <c r="W136" s="38"/>
      <c r="X136" s="38"/>
      <c r="Y136" s="38"/>
      <c r="Z136" s="38"/>
      <c r="AA136" s="38"/>
      <c r="AB136" s="38"/>
      <c r="AC136" s="38"/>
      <c r="AD136" s="38"/>
      <c r="AE136" s="38"/>
      <c r="AR136" s="248" t="s">
        <v>165</v>
      </c>
      <c r="AT136" s="248" t="s">
        <v>161</v>
      </c>
      <c r="AU136" s="248" t="s">
        <v>89</v>
      </c>
      <c r="AY136" s="16" t="s">
        <v>159</v>
      </c>
      <c r="BE136" s="249">
        <f>IF(N136="základní",J136,0)</f>
        <v>0</v>
      </c>
      <c r="BF136" s="249">
        <f>IF(N136="snížená",J136,0)</f>
        <v>0</v>
      </c>
      <c r="BG136" s="249">
        <f>IF(N136="zákl. přenesená",J136,0)</f>
        <v>0</v>
      </c>
      <c r="BH136" s="249">
        <f>IF(N136="sníž. přenesená",J136,0)</f>
        <v>0</v>
      </c>
      <c r="BI136" s="249">
        <f>IF(N136="nulová",J136,0)</f>
        <v>0</v>
      </c>
      <c r="BJ136" s="16" t="s">
        <v>89</v>
      </c>
      <c r="BK136" s="249">
        <f>ROUND(I136*H136,2)</f>
        <v>0</v>
      </c>
      <c r="BL136" s="16" t="s">
        <v>165</v>
      </c>
      <c r="BM136" s="248" t="s">
        <v>1234</v>
      </c>
    </row>
    <row r="137" s="2" customFormat="1" ht="16.5" customHeight="1">
      <c r="A137" s="38"/>
      <c r="B137" s="39"/>
      <c r="C137" s="236" t="s">
        <v>263</v>
      </c>
      <c r="D137" s="236" t="s">
        <v>161</v>
      </c>
      <c r="E137" s="237" t="s">
        <v>1235</v>
      </c>
      <c r="F137" s="238" t="s">
        <v>1236</v>
      </c>
      <c r="G137" s="239" t="s">
        <v>206</v>
      </c>
      <c r="H137" s="240">
        <v>0.40999999999999998</v>
      </c>
      <c r="I137" s="241"/>
      <c r="J137" s="242">
        <f>ROUND(I137*H137,2)</f>
        <v>0</v>
      </c>
      <c r="K137" s="243"/>
      <c r="L137" s="44"/>
      <c r="M137" s="244" t="s">
        <v>1</v>
      </c>
      <c r="N137" s="245" t="s">
        <v>46</v>
      </c>
      <c r="O137" s="91"/>
      <c r="P137" s="246">
        <f>O137*H137</f>
        <v>0</v>
      </c>
      <c r="Q137" s="246">
        <v>0</v>
      </c>
      <c r="R137" s="246">
        <f>Q137*H137</f>
        <v>0</v>
      </c>
      <c r="S137" s="246">
        <v>0</v>
      </c>
      <c r="T137" s="247">
        <f>S137*H137</f>
        <v>0</v>
      </c>
      <c r="U137" s="38"/>
      <c r="V137" s="38"/>
      <c r="W137" s="38"/>
      <c r="X137" s="38"/>
      <c r="Y137" s="38"/>
      <c r="Z137" s="38"/>
      <c r="AA137" s="38"/>
      <c r="AB137" s="38"/>
      <c r="AC137" s="38"/>
      <c r="AD137" s="38"/>
      <c r="AE137" s="38"/>
      <c r="AR137" s="248" t="s">
        <v>165</v>
      </c>
      <c r="AT137" s="248" t="s">
        <v>161</v>
      </c>
      <c r="AU137" s="248" t="s">
        <v>89</v>
      </c>
      <c r="AY137" s="16" t="s">
        <v>159</v>
      </c>
      <c r="BE137" s="249">
        <f>IF(N137="základní",J137,0)</f>
        <v>0</v>
      </c>
      <c r="BF137" s="249">
        <f>IF(N137="snížená",J137,0)</f>
        <v>0</v>
      </c>
      <c r="BG137" s="249">
        <f>IF(N137="zákl. přenesená",J137,0)</f>
        <v>0</v>
      </c>
      <c r="BH137" s="249">
        <f>IF(N137="sníž. přenesená",J137,0)</f>
        <v>0</v>
      </c>
      <c r="BI137" s="249">
        <f>IF(N137="nulová",J137,0)</f>
        <v>0</v>
      </c>
      <c r="BJ137" s="16" t="s">
        <v>89</v>
      </c>
      <c r="BK137" s="249">
        <f>ROUND(I137*H137,2)</f>
        <v>0</v>
      </c>
      <c r="BL137" s="16" t="s">
        <v>165</v>
      </c>
      <c r="BM137" s="248" t="s">
        <v>1237</v>
      </c>
    </row>
    <row r="138" s="2" customFormat="1" ht="16.5" customHeight="1">
      <c r="A138" s="38"/>
      <c r="B138" s="39"/>
      <c r="C138" s="236" t="s">
        <v>267</v>
      </c>
      <c r="D138" s="236" t="s">
        <v>161</v>
      </c>
      <c r="E138" s="237" t="s">
        <v>1238</v>
      </c>
      <c r="F138" s="238" t="s">
        <v>1239</v>
      </c>
      <c r="G138" s="239" t="s">
        <v>206</v>
      </c>
      <c r="H138" s="240">
        <v>2.1000000000000001</v>
      </c>
      <c r="I138" s="241"/>
      <c r="J138" s="242">
        <f>ROUND(I138*H138,2)</f>
        <v>0</v>
      </c>
      <c r="K138" s="243"/>
      <c r="L138" s="44"/>
      <c r="M138" s="244" t="s">
        <v>1</v>
      </c>
      <c r="N138" s="245" t="s">
        <v>46</v>
      </c>
      <c r="O138" s="91"/>
      <c r="P138" s="246">
        <f>O138*H138</f>
        <v>0</v>
      </c>
      <c r="Q138" s="246">
        <v>0</v>
      </c>
      <c r="R138" s="246">
        <f>Q138*H138</f>
        <v>0</v>
      </c>
      <c r="S138" s="246">
        <v>0</v>
      </c>
      <c r="T138" s="247">
        <f>S138*H138</f>
        <v>0</v>
      </c>
      <c r="U138" s="38"/>
      <c r="V138" s="38"/>
      <c r="W138" s="38"/>
      <c r="X138" s="38"/>
      <c r="Y138" s="38"/>
      <c r="Z138" s="38"/>
      <c r="AA138" s="38"/>
      <c r="AB138" s="38"/>
      <c r="AC138" s="38"/>
      <c r="AD138" s="38"/>
      <c r="AE138" s="38"/>
      <c r="AR138" s="248" t="s">
        <v>165</v>
      </c>
      <c r="AT138" s="248" t="s">
        <v>161</v>
      </c>
      <c r="AU138" s="248" t="s">
        <v>89</v>
      </c>
      <c r="AY138" s="16" t="s">
        <v>159</v>
      </c>
      <c r="BE138" s="249">
        <f>IF(N138="základní",J138,0)</f>
        <v>0</v>
      </c>
      <c r="BF138" s="249">
        <f>IF(N138="snížená",J138,0)</f>
        <v>0</v>
      </c>
      <c r="BG138" s="249">
        <f>IF(N138="zákl. přenesená",J138,0)</f>
        <v>0</v>
      </c>
      <c r="BH138" s="249">
        <f>IF(N138="sníž. přenesená",J138,0)</f>
        <v>0</v>
      </c>
      <c r="BI138" s="249">
        <f>IF(N138="nulová",J138,0)</f>
        <v>0</v>
      </c>
      <c r="BJ138" s="16" t="s">
        <v>89</v>
      </c>
      <c r="BK138" s="249">
        <f>ROUND(I138*H138,2)</f>
        <v>0</v>
      </c>
      <c r="BL138" s="16" t="s">
        <v>165</v>
      </c>
      <c r="BM138" s="248" t="s">
        <v>1240</v>
      </c>
    </row>
    <row r="139" s="2" customFormat="1" ht="16.5" customHeight="1">
      <c r="A139" s="38"/>
      <c r="B139" s="39"/>
      <c r="C139" s="236" t="s">
        <v>7</v>
      </c>
      <c r="D139" s="236" t="s">
        <v>161</v>
      </c>
      <c r="E139" s="237" t="s">
        <v>1241</v>
      </c>
      <c r="F139" s="238" t="s">
        <v>1242</v>
      </c>
      <c r="G139" s="239" t="s">
        <v>171</v>
      </c>
      <c r="H139" s="240">
        <v>14.4</v>
      </c>
      <c r="I139" s="241"/>
      <c r="J139" s="242">
        <f>ROUND(I139*H139,2)</f>
        <v>0</v>
      </c>
      <c r="K139" s="243"/>
      <c r="L139" s="44"/>
      <c r="M139" s="244" t="s">
        <v>1</v>
      </c>
      <c r="N139" s="245" t="s">
        <v>46</v>
      </c>
      <c r="O139" s="91"/>
      <c r="P139" s="246">
        <f>O139*H139</f>
        <v>0</v>
      </c>
      <c r="Q139" s="246">
        <v>0</v>
      </c>
      <c r="R139" s="246">
        <f>Q139*H139</f>
        <v>0</v>
      </c>
      <c r="S139" s="246">
        <v>0</v>
      </c>
      <c r="T139" s="247">
        <f>S139*H139</f>
        <v>0</v>
      </c>
      <c r="U139" s="38"/>
      <c r="V139" s="38"/>
      <c r="W139" s="38"/>
      <c r="X139" s="38"/>
      <c r="Y139" s="38"/>
      <c r="Z139" s="38"/>
      <c r="AA139" s="38"/>
      <c r="AB139" s="38"/>
      <c r="AC139" s="38"/>
      <c r="AD139" s="38"/>
      <c r="AE139" s="38"/>
      <c r="AR139" s="248" t="s">
        <v>165</v>
      </c>
      <c r="AT139" s="248" t="s">
        <v>161</v>
      </c>
      <c r="AU139" s="248" t="s">
        <v>89</v>
      </c>
      <c r="AY139" s="16" t="s">
        <v>159</v>
      </c>
      <c r="BE139" s="249">
        <f>IF(N139="základní",J139,0)</f>
        <v>0</v>
      </c>
      <c r="BF139" s="249">
        <f>IF(N139="snížená",J139,0)</f>
        <v>0</v>
      </c>
      <c r="BG139" s="249">
        <f>IF(N139="zákl. přenesená",J139,0)</f>
        <v>0</v>
      </c>
      <c r="BH139" s="249">
        <f>IF(N139="sníž. přenesená",J139,0)</f>
        <v>0</v>
      </c>
      <c r="BI139" s="249">
        <f>IF(N139="nulová",J139,0)</f>
        <v>0</v>
      </c>
      <c r="BJ139" s="16" t="s">
        <v>89</v>
      </c>
      <c r="BK139" s="249">
        <f>ROUND(I139*H139,2)</f>
        <v>0</v>
      </c>
      <c r="BL139" s="16" t="s">
        <v>165</v>
      </c>
      <c r="BM139" s="248" t="s">
        <v>1243</v>
      </c>
    </row>
    <row r="140" s="2" customFormat="1" ht="16.5" customHeight="1">
      <c r="A140" s="38"/>
      <c r="B140" s="39"/>
      <c r="C140" s="236" t="s">
        <v>277</v>
      </c>
      <c r="D140" s="236" t="s">
        <v>161</v>
      </c>
      <c r="E140" s="237" t="s">
        <v>1244</v>
      </c>
      <c r="F140" s="238" t="s">
        <v>1245</v>
      </c>
      <c r="G140" s="239" t="s">
        <v>1014</v>
      </c>
      <c r="H140" s="240">
        <v>1</v>
      </c>
      <c r="I140" s="241"/>
      <c r="J140" s="242">
        <f>ROUND(I140*H140,2)</f>
        <v>0</v>
      </c>
      <c r="K140" s="243"/>
      <c r="L140" s="44"/>
      <c r="M140" s="244" t="s">
        <v>1</v>
      </c>
      <c r="N140" s="245" t="s">
        <v>46</v>
      </c>
      <c r="O140" s="91"/>
      <c r="P140" s="246">
        <f>O140*H140</f>
        <v>0</v>
      </c>
      <c r="Q140" s="246">
        <v>0</v>
      </c>
      <c r="R140" s="246">
        <f>Q140*H140</f>
        <v>0</v>
      </c>
      <c r="S140" s="246">
        <v>0</v>
      </c>
      <c r="T140" s="247">
        <f>S140*H140</f>
        <v>0</v>
      </c>
      <c r="U140" s="38"/>
      <c r="V140" s="38"/>
      <c r="W140" s="38"/>
      <c r="X140" s="38"/>
      <c r="Y140" s="38"/>
      <c r="Z140" s="38"/>
      <c r="AA140" s="38"/>
      <c r="AB140" s="38"/>
      <c r="AC140" s="38"/>
      <c r="AD140" s="38"/>
      <c r="AE140" s="38"/>
      <c r="AR140" s="248" t="s">
        <v>165</v>
      </c>
      <c r="AT140" s="248" t="s">
        <v>161</v>
      </c>
      <c r="AU140" s="248" t="s">
        <v>89</v>
      </c>
      <c r="AY140" s="16" t="s">
        <v>159</v>
      </c>
      <c r="BE140" s="249">
        <f>IF(N140="základní",J140,0)</f>
        <v>0</v>
      </c>
      <c r="BF140" s="249">
        <f>IF(N140="snížená",J140,0)</f>
        <v>0</v>
      </c>
      <c r="BG140" s="249">
        <f>IF(N140="zákl. přenesená",J140,0)</f>
        <v>0</v>
      </c>
      <c r="BH140" s="249">
        <f>IF(N140="sníž. přenesená",J140,0)</f>
        <v>0</v>
      </c>
      <c r="BI140" s="249">
        <f>IF(N140="nulová",J140,0)</f>
        <v>0</v>
      </c>
      <c r="BJ140" s="16" t="s">
        <v>89</v>
      </c>
      <c r="BK140" s="249">
        <f>ROUND(I140*H140,2)</f>
        <v>0</v>
      </c>
      <c r="BL140" s="16" t="s">
        <v>165</v>
      </c>
      <c r="BM140" s="248" t="s">
        <v>1246</v>
      </c>
    </row>
    <row r="141" s="2" customFormat="1" ht="16.5" customHeight="1">
      <c r="A141" s="38"/>
      <c r="B141" s="39"/>
      <c r="C141" s="236" t="s">
        <v>283</v>
      </c>
      <c r="D141" s="236" t="s">
        <v>161</v>
      </c>
      <c r="E141" s="237" t="s">
        <v>1247</v>
      </c>
      <c r="F141" s="238" t="s">
        <v>1248</v>
      </c>
      <c r="G141" s="239" t="s">
        <v>1014</v>
      </c>
      <c r="H141" s="240">
        <v>9</v>
      </c>
      <c r="I141" s="241"/>
      <c r="J141" s="242">
        <f>ROUND(I141*H141,2)</f>
        <v>0</v>
      </c>
      <c r="K141" s="243"/>
      <c r="L141" s="44"/>
      <c r="M141" s="244" t="s">
        <v>1</v>
      </c>
      <c r="N141" s="245" t="s">
        <v>46</v>
      </c>
      <c r="O141" s="91"/>
      <c r="P141" s="246">
        <f>O141*H141</f>
        <v>0</v>
      </c>
      <c r="Q141" s="246">
        <v>0</v>
      </c>
      <c r="R141" s="246">
        <f>Q141*H141</f>
        <v>0</v>
      </c>
      <c r="S141" s="246">
        <v>0</v>
      </c>
      <c r="T141" s="247">
        <f>S141*H141</f>
        <v>0</v>
      </c>
      <c r="U141" s="38"/>
      <c r="V141" s="38"/>
      <c r="W141" s="38"/>
      <c r="X141" s="38"/>
      <c r="Y141" s="38"/>
      <c r="Z141" s="38"/>
      <c r="AA141" s="38"/>
      <c r="AB141" s="38"/>
      <c r="AC141" s="38"/>
      <c r="AD141" s="38"/>
      <c r="AE141" s="38"/>
      <c r="AR141" s="248" t="s">
        <v>165</v>
      </c>
      <c r="AT141" s="248" t="s">
        <v>161</v>
      </c>
      <c r="AU141" s="248" t="s">
        <v>89</v>
      </c>
      <c r="AY141" s="16" t="s">
        <v>159</v>
      </c>
      <c r="BE141" s="249">
        <f>IF(N141="základní",J141,0)</f>
        <v>0</v>
      </c>
      <c r="BF141" s="249">
        <f>IF(N141="snížená",J141,0)</f>
        <v>0</v>
      </c>
      <c r="BG141" s="249">
        <f>IF(N141="zákl. přenesená",J141,0)</f>
        <v>0</v>
      </c>
      <c r="BH141" s="249">
        <f>IF(N141="sníž. přenesená",J141,0)</f>
        <v>0</v>
      </c>
      <c r="BI141" s="249">
        <f>IF(N141="nulová",J141,0)</f>
        <v>0</v>
      </c>
      <c r="BJ141" s="16" t="s">
        <v>89</v>
      </c>
      <c r="BK141" s="249">
        <f>ROUND(I141*H141,2)</f>
        <v>0</v>
      </c>
      <c r="BL141" s="16" t="s">
        <v>165</v>
      </c>
      <c r="BM141" s="248" t="s">
        <v>1249</v>
      </c>
    </row>
    <row r="142" s="2" customFormat="1" ht="16.5" customHeight="1">
      <c r="A142" s="38"/>
      <c r="B142" s="39"/>
      <c r="C142" s="236" t="s">
        <v>288</v>
      </c>
      <c r="D142" s="236" t="s">
        <v>161</v>
      </c>
      <c r="E142" s="237" t="s">
        <v>1250</v>
      </c>
      <c r="F142" s="238" t="s">
        <v>1251</v>
      </c>
      <c r="G142" s="239" t="s">
        <v>230</v>
      </c>
      <c r="H142" s="240">
        <v>12</v>
      </c>
      <c r="I142" s="241"/>
      <c r="J142" s="242">
        <f>ROUND(I142*H142,2)</f>
        <v>0</v>
      </c>
      <c r="K142" s="243"/>
      <c r="L142" s="44"/>
      <c r="M142" s="244" t="s">
        <v>1</v>
      </c>
      <c r="N142" s="245" t="s">
        <v>46</v>
      </c>
      <c r="O142" s="91"/>
      <c r="P142" s="246">
        <f>O142*H142</f>
        <v>0</v>
      </c>
      <c r="Q142" s="246">
        <v>0</v>
      </c>
      <c r="R142" s="246">
        <f>Q142*H142</f>
        <v>0</v>
      </c>
      <c r="S142" s="246">
        <v>0</v>
      </c>
      <c r="T142" s="247">
        <f>S142*H142</f>
        <v>0</v>
      </c>
      <c r="U142" s="38"/>
      <c r="V142" s="38"/>
      <c r="W142" s="38"/>
      <c r="X142" s="38"/>
      <c r="Y142" s="38"/>
      <c r="Z142" s="38"/>
      <c r="AA142" s="38"/>
      <c r="AB142" s="38"/>
      <c r="AC142" s="38"/>
      <c r="AD142" s="38"/>
      <c r="AE142" s="38"/>
      <c r="AR142" s="248" t="s">
        <v>165</v>
      </c>
      <c r="AT142" s="248" t="s">
        <v>161</v>
      </c>
      <c r="AU142" s="248" t="s">
        <v>89</v>
      </c>
      <c r="AY142" s="16" t="s">
        <v>159</v>
      </c>
      <c r="BE142" s="249">
        <f>IF(N142="základní",J142,0)</f>
        <v>0</v>
      </c>
      <c r="BF142" s="249">
        <f>IF(N142="snížená",J142,0)</f>
        <v>0</v>
      </c>
      <c r="BG142" s="249">
        <f>IF(N142="zákl. přenesená",J142,0)</f>
        <v>0</v>
      </c>
      <c r="BH142" s="249">
        <f>IF(N142="sníž. přenesená",J142,0)</f>
        <v>0</v>
      </c>
      <c r="BI142" s="249">
        <f>IF(N142="nulová",J142,0)</f>
        <v>0</v>
      </c>
      <c r="BJ142" s="16" t="s">
        <v>89</v>
      </c>
      <c r="BK142" s="249">
        <f>ROUND(I142*H142,2)</f>
        <v>0</v>
      </c>
      <c r="BL142" s="16" t="s">
        <v>165</v>
      </c>
      <c r="BM142" s="248" t="s">
        <v>1252</v>
      </c>
    </row>
    <row r="143" s="2" customFormat="1" ht="16.5" customHeight="1">
      <c r="A143" s="38"/>
      <c r="B143" s="39"/>
      <c r="C143" s="236" t="s">
        <v>295</v>
      </c>
      <c r="D143" s="236" t="s">
        <v>161</v>
      </c>
      <c r="E143" s="237" t="s">
        <v>1253</v>
      </c>
      <c r="F143" s="238" t="s">
        <v>1254</v>
      </c>
      <c r="G143" s="239" t="s">
        <v>1014</v>
      </c>
      <c r="H143" s="240">
        <v>1</v>
      </c>
      <c r="I143" s="241"/>
      <c r="J143" s="242">
        <f>ROUND(I143*H143,2)</f>
        <v>0</v>
      </c>
      <c r="K143" s="243"/>
      <c r="L143" s="44"/>
      <c r="M143" s="244" t="s">
        <v>1</v>
      </c>
      <c r="N143" s="245" t="s">
        <v>46</v>
      </c>
      <c r="O143" s="91"/>
      <c r="P143" s="246">
        <f>O143*H143</f>
        <v>0</v>
      </c>
      <c r="Q143" s="246">
        <v>0</v>
      </c>
      <c r="R143" s="246">
        <f>Q143*H143</f>
        <v>0</v>
      </c>
      <c r="S143" s="246">
        <v>0</v>
      </c>
      <c r="T143" s="247">
        <f>S143*H143</f>
        <v>0</v>
      </c>
      <c r="U143" s="38"/>
      <c r="V143" s="38"/>
      <c r="W143" s="38"/>
      <c r="X143" s="38"/>
      <c r="Y143" s="38"/>
      <c r="Z143" s="38"/>
      <c r="AA143" s="38"/>
      <c r="AB143" s="38"/>
      <c r="AC143" s="38"/>
      <c r="AD143" s="38"/>
      <c r="AE143" s="38"/>
      <c r="AR143" s="248" t="s">
        <v>165</v>
      </c>
      <c r="AT143" s="248" t="s">
        <v>161</v>
      </c>
      <c r="AU143" s="248" t="s">
        <v>89</v>
      </c>
      <c r="AY143" s="16" t="s">
        <v>159</v>
      </c>
      <c r="BE143" s="249">
        <f>IF(N143="základní",J143,0)</f>
        <v>0</v>
      </c>
      <c r="BF143" s="249">
        <f>IF(N143="snížená",J143,0)</f>
        <v>0</v>
      </c>
      <c r="BG143" s="249">
        <f>IF(N143="zákl. přenesená",J143,0)</f>
        <v>0</v>
      </c>
      <c r="BH143" s="249">
        <f>IF(N143="sníž. přenesená",J143,0)</f>
        <v>0</v>
      </c>
      <c r="BI143" s="249">
        <f>IF(N143="nulová",J143,0)</f>
        <v>0</v>
      </c>
      <c r="BJ143" s="16" t="s">
        <v>89</v>
      </c>
      <c r="BK143" s="249">
        <f>ROUND(I143*H143,2)</f>
        <v>0</v>
      </c>
      <c r="BL143" s="16" t="s">
        <v>165</v>
      </c>
      <c r="BM143" s="248" t="s">
        <v>1255</v>
      </c>
    </row>
    <row r="144" s="2" customFormat="1" ht="16.5" customHeight="1">
      <c r="A144" s="38"/>
      <c r="B144" s="39"/>
      <c r="C144" s="236" t="s">
        <v>299</v>
      </c>
      <c r="D144" s="236" t="s">
        <v>161</v>
      </c>
      <c r="E144" s="237" t="s">
        <v>1256</v>
      </c>
      <c r="F144" s="238" t="s">
        <v>1257</v>
      </c>
      <c r="G144" s="239" t="s">
        <v>1014</v>
      </c>
      <c r="H144" s="240">
        <v>1</v>
      </c>
      <c r="I144" s="241"/>
      <c r="J144" s="242">
        <f>ROUND(I144*H144,2)</f>
        <v>0</v>
      </c>
      <c r="K144" s="243"/>
      <c r="L144" s="44"/>
      <c r="M144" s="244" t="s">
        <v>1</v>
      </c>
      <c r="N144" s="245" t="s">
        <v>46</v>
      </c>
      <c r="O144" s="91"/>
      <c r="P144" s="246">
        <f>O144*H144</f>
        <v>0</v>
      </c>
      <c r="Q144" s="246">
        <v>0</v>
      </c>
      <c r="R144" s="246">
        <f>Q144*H144</f>
        <v>0</v>
      </c>
      <c r="S144" s="246">
        <v>0</v>
      </c>
      <c r="T144" s="247">
        <f>S144*H144</f>
        <v>0</v>
      </c>
      <c r="U144" s="38"/>
      <c r="V144" s="38"/>
      <c r="W144" s="38"/>
      <c r="X144" s="38"/>
      <c r="Y144" s="38"/>
      <c r="Z144" s="38"/>
      <c r="AA144" s="38"/>
      <c r="AB144" s="38"/>
      <c r="AC144" s="38"/>
      <c r="AD144" s="38"/>
      <c r="AE144" s="38"/>
      <c r="AR144" s="248" t="s">
        <v>165</v>
      </c>
      <c r="AT144" s="248" t="s">
        <v>161</v>
      </c>
      <c r="AU144" s="248" t="s">
        <v>89</v>
      </c>
      <c r="AY144" s="16" t="s">
        <v>159</v>
      </c>
      <c r="BE144" s="249">
        <f>IF(N144="základní",J144,0)</f>
        <v>0</v>
      </c>
      <c r="BF144" s="249">
        <f>IF(N144="snížená",J144,0)</f>
        <v>0</v>
      </c>
      <c r="BG144" s="249">
        <f>IF(N144="zákl. přenesená",J144,0)</f>
        <v>0</v>
      </c>
      <c r="BH144" s="249">
        <f>IF(N144="sníž. přenesená",J144,0)</f>
        <v>0</v>
      </c>
      <c r="BI144" s="249">
        <f>IF(N144="nulová",J144,0)</f>
        <v>0</v>
      </c>
      <c r="BJ144" s="16" t="s">
        <v>89</v>
      </c>
      <c r="BK144" s="249">
        <f>ROUND(I144*H144,2)</f>
        <v>0</v>
      </c>
      <c r="BL144" s="16" t="s">
        <v>165</v>
      </c>
      <c r="BM144" s="248" t="s">
        <v>1258</v>
      </c>
    </row>
    <row r="145" s="2" customFormat="1" ht="21.75" customHeight="1">
      <c r="A145" s="38"/>
      <c r="B145" s="39"/>
      <c r="C145" s="236" t="s">
        <v>303</v>
      </c>
      <c r="D145" s="236" t="s">
        <v>161</v>
      </c>
      <c r="E145" s="237" t="s">
        <v>1259</v>
      </c>
      <c r="F145" s="238" t="s">
        <v>1260</v>
      </c>
      <c r="G145" s="239" t="s">
        <v>1014</v>
      </c>
      <c r="H145" s="240">
        <v>16</v>
      </c>
      <c r="I145" s="241"/>
      <c r="J145" s="242">
        <f>ROUND(I145*H145,2)</f>
        <v>0</v>
      </c>
      <c r="K145" s="243"/>
      <c r="L145" s="44"/>
      <c r="M145" s="244" t="s">
        <v>1</v>
      </c>
      <c r="N145" s="245" t="s">
        <v>46</v>
      </c>
      <c r="O145" s="91"/>
      <c r="P145" s="246">
        <f>O145*H145</f>
        <v>0</v>
      </c>
      <c r="Q145" s="246">
        <v>0</v>
      </c>
      <c r="R145" s="246">
        <f>Q145*H145</f>
        <v>0</v>
      </c>
      <c r="S145" s="246">
        <v>0</v>
      </c>
      <c r="T145" s="247">
        <f>S145*H145</f>
        <v>0</v>
      </c>
      <c r="U145" s="38"/>
      <c r="V145" s="38"/>
      <c r="W145" s="38"/>
      <c r="X145" s="38"/>
      <c r="Y145" s="38"/>
      <c r="Z145" s="38"/>
      <c r="AA145" s="38"/>
      <c r="AB145" s="38"/>
      <c r="AC145" s="38"/>
      <c r="AD145" s="38"/>
      <c r="AE145" s="38"/>
      <c r="AR145" s="248" t="s">
        <v>165</v>
      </c>
      <c r="AT145" s="248" t="s">
        <v>161</v>
      </c>
      <c r="AU145" s="248" t="s">
        <v>89</v>
      </c>
      <c r="AY145" s="16" t="s">
        <v>159</v>
      </c>
      <c r="BE145" s="249">
        <f>IF(N145="základní",J145,0)</f>
        <v>0</v>
      </c>
      <c r="BF145" s="249">
        <f>IF(N145="snížená",J145,0)</f>
        <v>0</v>
      </c>
      <c r="BG145" s="249">
        <f>IF(N145="zákl. přenesená",J145,0)</f>
        <v>0</v>
      </c>
      <c r="BH145" s="249">
        <f>IF(N145="sníž. přenesená",J145,0)</f>
        <v>0</v>
      </c>
      <c r="BI145" s="249">
        <f>IF(N145="nulová",J145,0)</f>
        <v>0</v>
      </c>
      <c r="BJ145" s="16" t="s">
        <v>89</v>
      </c>
      <c r="BK145" s="249">
        <f>ROUND(I145*H145,2)</f>
        <v>0</v>
      </c>
      <c r="BL145" s="16" t="s">
        <v>165</v>
      </c>
      <c r="BM145" s="248" t="s">
        <v>1261</v>
      </c>
    </row>
    <row r="146" s="2" customFormat="1" ht="16.5" customHeight="1">
      <c r="A146" s="38"/>
      <c r="B146" s="39"/>
      <c r="C146" s="236" t="s">
        <v>307</v>
      </c>
      <c r="D146" s="236" t="s">
        <v>161</v>
      </c>
      <c r="E146" s="237" t="s">
        <v>1262</v>
      </c>
      <c r="F146" s="238" t="s">
        <v>1263</v>
      </c>
      <c r="G146" s="239" t="s">
        <v>1014</v>
      </c>
      <c r="H146" s="240">
        <v>2</v>
      </c>
      <c r="I146" s="241"/>
      <c r="J146" s="242">
        <f>ROUND(I146*H146,2)</f>
        <v>0</v>
      </c>
      <c r="K146" s="243"/>
      <c r="L146" s="44"/>
      <c r="M146" s="244" t="s">
        <v>1</v>
      </c>
      <c r="N146" s="245" t="s">
        <v>46</v>
      </c>
      <c r="O146" s="91"/>
      <c r="P146" s="246">
        <f>O146*H146</f>
        <v>0</v>
      </c>
      <c r="Q146" s="246">
        <v>0</v>
      </c>
      <c r="R146" s="246">
        <f>Q146*H146</f>
        <v>0</v>
      </c>
      <c r="S146" s="246">
        <v>0</v>
      </c>
      <c r="T146" s="247">
        <f>S146*H146</f>
        <v>0</v>
      </c>
      <c r="U146" s="38"/>
      <c r="V146" s="38"/>
      <c r="W146" s="38"/>
      <c r="X146" s="38"/>
      <c r="Y146" s="38"/>
      <c r="Z146" s="38"/>
      <c r="AA146" s="38"/>
      <c r="AB146" s="38"/>
      <c r="AC146" s="38"/>
      <c r="AD146" s="38"/>
      <c r="AE146" s="38"/>
      <c r="AR146" s="248" t="s">
        <v>165</v>
      </c>
      <c r="AT146" s="248" t="s">
        <v>161</v>
      </c>
      <c r="AU146" s="248" t="s">
        <v>89</v>
      </c>
      <c r="AY146" s="16" t="s">
        <v>159</v>
      </c>
      <c r="BE146" s="249">
        <f>IF(N146="základní",J146,0)</f>
        <v>0</v>
      </c>
      <c r="BF146" s="249">
        <f>IF(N146="snížená",J146,0)</f>
        <v>0</v>
      </c>
      <c r="BG146" s="249">
        <f>IF(N146="zákl. přenesená",J146,0)</f>
        <v>0</v>
      </c>
      <c r="BH146" s="249">
        <f>IF(N146="sníž. přenesená",J146,0)</f>
        <v>0</v>
      </c>
      <c r="BI146" s="249">
        <f>IF(N146="nulová",J146,0)</f>
        <v>0</v>
      </c>
      <c r="BJ146" s="16" t="s">
        <v>89</v>
      </c>
      <c r="BK146" s="249">
        <f>ROUND(I146*H146,2)</f>
        <v>0</v>
      </c>
      <c r="BL146" s="16" t="s">
        <v>165</v>
      </c>
      <c r="BM146" s="248" t="s">
        <v>1264</v>
      </c>
    </row>
    <row r="147" s="2" customFormat="1" ht="16.5" customHeight="1">
      <c r="A147" s="38"/>
      <c r="B147" s="39"/>
      <c r="C147" s="236" t="s">
        <v>311</v>
      </c>
      <c r="D147" s="236" t="s">
        <v>161</v>
      </c>
      <c r="E147" s="237" t="s">
        <v>1265</v>
      </c>
      <c r="F147" s="238" t="s">
        <v>1266</v>
      </c>
      <c r="G147" s="239" t="s">
        <v>1014</v>
      </c>
      <c r="H147" s="240">
        <v>1</v>
      </c>
      <c r="I147" s="241"/>
      <c r="J147" s="242">
        <f>ROUND(I147*H147,2)</f>
        <v>0</v>
      </c>
      <c r="K147" s="243"/>
      <c r="L147" s="44"/>
      <c r="M147" s="244" t="s">
        <v>1</v>
      </c>
      <c r="N147" s="245" t="s">
        <v>46</v>
      </c>
      <c r="O147" s="91"/>
      <c r="P147" s="246">
        <f>O147*H147</f>
        <v>0</v>
      </c>
      <c r="Q147" s="246">
        <v>0</v>
      </c>
      <c r="R147" s="246">
        <f>Q147*H147</f>
        <v>0</v>
      </c>
      <c r="S147" s="246">
        <v>0</v>
      </c>
      <c r="T147" s="247">
        <f>S147*H147</f>
        <v>0</v>
      </c>
      <c r="U147" s="38"/>
      <c r="V147" s="38"/>
      <c r="W147" s="38"/>
      <c r="X147" s="38"/>
      <c r="Y147" s="38"/>
      <c r="Z147" s="38"/>
      <c r="AA147" s="38"/>
      <c r="AB147" s="38"/>
      <c r="AC147" s="38"/>
      <c r="AD147" s="38"/>
      <c r="AE147" s="38"/>
      <c r="AR147" s="248" t="s">
        <v>165</v>
      </c>
      <c r="AT147" s="248" t="s">
        <v>161</v>
      </c>
      <c r="AU147" s="248" t="s">
        <v>89</v>
      </c>
      <c r="AY147" s="16" t="s">
        <v>159</v>
      </c>
      <c r="BE147" s="249">
        <f>IF(N147="základní",J147,0)</f>
        <v>0</v>
      </c>
      <c r="BF147" s="249">
        <f>IF(N147="snížená",J147,0)</f>
        <v>0</v>
      </c>
      <c r="BG147" s="249">
        <f>IF(N147="zákl. přenesená",J147,0)</f>
        <v>0</v>
      </c>
      <c r="BH147" s="249">
        <f>IF(N147="sníž. přenesená",J147,0)</f>
        <v>0</v>
      </c>
      <c r="BI147" s="249">
        <f>IF(N147="nulová",J147,0)</f>
        <v>0</v>
      </c>
      <c r="BJ147" s="16" t="s">
        <v>89</v>
      </c>
      <c r="BK147" s="249">
        <f>ROUND(I147*H147,2)</f>
        <v>0</v>
      </c>
      <c r="BL147" s="16" t="s">
        <v>165</v>
      </c>
      <c r="BM147" s="248" t="s">
        <v>1267</v>
      </c>
    </row>
    <row r="148" s="2" customFormat="1" ht="16.5" customHeight="1">
      <c r="A148" s="38"/>
      <c r="B148" s="39"/>
      <c r="C148" s="236" t="s">
        <v>318</v>
      </c>
      <c r="D148" s="236" t="s">
        <v>161</v>
      </c>
      <c r="E148" s="237" t="s">
        <v>1268</v>
      </c>
      <c r="F148" s="238" t="s">
        <v>1269</v>
      </c>
      <c r="G148" s="239" t="s">
        <v>1014</v>
      </c>
      <c r="H148" s="240">
        <v>1</v>
      </c>
      <c r="I148" s="241"/>
      <c r="J148" s="242">
        <f>ROUND(I148*H148,2)</f>
        <v>0</v>
      </c>
      <c r="K148" s="243"/>
      <c r="L148" s="44"/>
      <c r="M148" s="244" t="s">
        <v>1</v>
      </c>
      <c r="N148" s="245" t="s">
        <v>46</v>
      </c>
      <c r="O148" s="91"/>
      <c r="P148" s="246">
        <f>O148*H148</f>
        <v>0</v>
      </c>
      <c r="Q148" s="246">
        <v>0</v>
      </c>
      <c r="R148" s="246">
        <f>Q148*H148</f>
        <v>0</v>
      </c>
      <c r="S148" s="246">
        <v>0</v>
      </c>
      <c r="T148" s="247">
        <f>S148*H148</f>
        <v>0</v>
      </c>
      <c r="U148" s="38"/>
      <c r="V148" s="38"/>
      <c r="W148" s="38"/>
      <c r="X148" s="38"/>
      <c r="Y148" s="38"/>
      <c r="Z148" s="38"/>
      <c r="AA148" s="38"/>
      <c r="AB148" s="38"/>
      <c r="AC148" s="38"/>
      <c r="AD148" s="38"/>
      <c r="AE148" s="38"/>
      <c r="AR148" s="248" t="s">
        <v>165</v>
      </c>
      <c r="AT148" s="248" t="s">
        <v>161</v>
      </c>
      <c r="AU148" s="248" t="s">
        <v>89</v>
      </c>
      <c r="AY148" s="16" t="s">
        <v>159</v>
      </c>
      <c r="BE148" s="249">
        <f>IF(N148="základní",J148,0)</f>
        <v>0</v>
      </c>
      <c r="BF148" s="249">
        <f>IF(N148="snížená",J148,0)</f>
        <v>0</v>
      </c>
      <c r="BG148" s="249">
        <f>IF(N148="zákl. přenesená",J148,0)</f>
        <v>0</v>
      </c>
      <c r="BH148" s="249">
        <f>IF(N148="sníž. přenesená",J148,0)</f>
        <v>0</v>
      </c>
      <c r="BI148" s="249">
        <f>IF(N148="nulová",J148,0)</f>
        <v>0</v>
      </c>
      <c r="BJ148" s="16" t="s">
        <v>89</v>
      </c>
      <c r="BK148" s="249">
        <f>ROUND(I148*H148,2)</f>
        <v>0</v>
      </c>
      <c r="BL148" s="16" t="s">
        <v>165</v>
      </c>
      <c r="BM148" s="248" t="s">
        <v>1270</v>
      </c>
    </row>
    <row r="149" s="2" customFormat="1" ht="16.5" customHeight="1">
      <c r="A149" s="38"/>
      <c r="B149" s="39"/>
      <c r="C149" s="236" t="s">
        <v>324</v>
      </c>
      <c r="D149" s="236" t="s">
        <v>161</v>
      </c>
      <c r="E149" s="237" t="s">
        <v>1271</v>
      </c>
      <c r="F149" s="238" t="s">
        <v>1272</v>
      </c>
      <c r="G149" s="239" t="s">
        <v>1014</v>
      </c>
      <c r="H149" s="240">
        <v>1</v>
      </c>
      <c r="I149" s="241"/>
      <c r="J149" s="242">
        <f>ROUND(I149*H149,2)</f>
        <v>0</v>
      </c>
      <c r="K149" s="243"/>
      <c r="L149" s="44"/>
      <c r="M149" s="244" t="s">
        <v>1</v>
      </c>
      <c r="N149" s="245" t="s">
        <v>46</v>
      </c>
      <c r="O149" s="91"/>
      <c r="P149" s="246">
        <f>O149*H149</f>
        <v>0</v>
      </c>
      <c r="Q149" s="246">
        <v>0</v>
      </c>
      <c r="R149" s="246">
        <f>Q149*H149</f>
        <v>0</v>
      </c>
      <c r="S149" s="246">
        <v>0</v>
      </c>
      <c r="T149" s="247">
        <f>S149*H149</f>
        <v>0</v>
      </c>
      <c r="U149" s="38"/>
      <c r="V149" s="38"/>
      <c r="W149" s="38"/>
      <c r="X149" s="38"/>
      <c r="Y149" s="38"/>
      <c r="Z149" s="38"/>
      <c r="AA149" s="38"/>
      <c r="AB149" s="38"/>
      <c r="AC149" s="38"/>
      <c r="AD149" s="38"/>
      <c r="AE149" s="38"/>
      <c r="AR149" s="248" t="s">
        <v>165</v>
      </c>
      <c r="AT149" s="248" t="s">
        <v>161</v>
      </c>
      <c r="AU149" s="248" t="s">
        <v>89</v>
      </c>
      <c r="AY149" s="16" t="s">
        <v>159</v>
      </c>
      <c r="BE149" s="249">
        <f>IF(N149="základní",J149,0)</f>
        <v>0</v>
      </c>
      <c r="BF149" s="249">
        <f>IF(N149="snížená",J149,0)</f>
        <v>0</v>
      </c>
      <c r="BG149" s="249">
        <f>IF(N149="zákl. přenesená",J149,0)</f>
        <v>0</v>
      </c>
      <c r="BH149" s="249">
        <f>IF(N149="sníž. přenesená",J149,0)</f>
        <v>0</v>
      </c>
      <c r="BI149" s="249">
        <f>IF(N149="nulová",J149,0)</f>
        <v>0</v>
      </c>
      <c r="BJ149" s="16" t="s">
        <v>89</v>
      </c>
      <c r="BK149" s="249">
        <f>ROUND(I149*H149,2)</f>
        <v>0</v>
      </c>
      <c r="BL149" s="16" t="s">
        <v>165</v>
      </c>
      <c r="BM149" s="248" t="s">
        <v>1273</v>
      </c>
    </row>
    <row r="150" s="2" customFormat="1" ht="16.5" customHeight="1">
      <c r="A150" s="38"/>
      <c r="B150" s="39"/>
      <c r="C150" s="236" t="s">
        <v>330</v>
      </c>
      <c r="D150" s="236" t="s">
        <v>161</v>
      </c>
      <c r="E150" s="237" t="s">
        <v>1274</v>
      </c>
      <c r="F150" s="238" t="s">
        <v>1275</v>
      </c>
      <c r="G150" s="239" t="s">
        <v>1014</v>
      </c>
      <c r="H150" s="240">
        <v>2</v>
      </c>
      <c r="I150" s="241"/>
      <c r="J150" s="242">
        <f>ROUND(I150*H150,2)</f>
        <v>0</v>
      </c>
      <c r="K150" s="243"/>
      <c r="L150" s="44"/>
      <c r="M150" s="244" t="s">
        <v>1</v>
      </c>
      <c r="N150" s="245" t="s">
        <v>46</v>
      </c>
      <c r="O150" s="91"/>
      <c r="P150" s="246">
        <f>O150*H150</f>
        <v>0</v>
      </c>
      <c r="Q150" s="246">
        <v>0</v>
      </c>
      <c r="R150" s="246">
        <f>Q150*H150</f>
        <v>0</v>
      </c>
      <c r="S150" s="246">
        <v>0</v>
      </c>
      <c r="T150" s="247">
        <f>S150*H150</f>
        <v>0</v>
      </c>
      <c r="U150" s="38"/>
      <c r="V150" s="38"/>
      <c r="W150" s="38"/>
      <c r="X150" s="38"/>
      <c r="Y150" s="38"/>
      <c r="Z150" s="38"/>
      <c r="AA150" s="38"/>
      <c r="AB150" s="38"/>
      <c r="AC150" s="38"/>
      <c r="AD150" s="38"/>
      <c r="AE150" s="38"/>
      <c r="AR150" s="248" t="s">
        <v>165</v>
      </c>
      <c r="AT150" s="248" t="s">
        <v>161</v>
      </c>
      <c r="AU150" s="248" t="s">
        <v>89</v>
      </c>
      <c r="AY150" s="16" t="s">
        <v>159</v>
      </c>
      <c r="BE150" s="249">
        <f>IF(N150="základní",J150,0)</f>
        <v>0</v>
      </c>
      <c r="BF150" s="249">
        <f>IF(N150="snížená",J150,0)</f>
        <v>0</v>
      </c>
      <c r="BG150" s="249">
        <f>IF(N150="zákl. přenesená",J150,0)</f>
        <v>0</v>
      </c>
      <c r="BH150" s="249">
        <f>IF(N150="sníž. přenesená",J150,0)</f>
        <v>0</v>
      </c>
      <c r="BI150" s="249">
        <f>IF(N150="nulová",J150,0)</f>
        <v>0</v>
      </c>
      <c r="BJ150" s="16" t="s">
        <v>89</v>
      </c>
      <c r="BK150" s="249">
        <f>ROUND(I150*H150,2)</f>
        <v>0</v>
      </c>
      <c r="BL150" s="16" t="s">
        <v>165</v>
      </c>
      <c r="BM150" s="248" t="s">
        <v>1276</v>
      </c>
    </row>
    <row r="151" s="2" customFormat="1" ht="16.5" customHeight="1">
      <c r="A151" s="38"/>
      <c r="B151" s="39"/>
      <c r="C151" s="236" t="s">
        <v>335</v>
      </c>
      <c r="D151" s="236" t="s">
        <v>161</v>
      </c>
      <c r="E151" s="237" t="s">
        <v>1277</v>
      </c>
      <c r="F151" s="238" t="s">
        <v>1278</v>
      </c>
      <c r="G151" s="239" t="s">
        <v>1014</v>
      </c>
      <c r="H151" s="240">
        <v>1</v>
      </c>
      <c r="I151" s="241"/>
      <c r="J151" s="242">
        <f>ROUND(I151*H151,2)</f>
        <v>0</v>
      </c>
      <c r="K151" s="243"/>
      <c r="L151" s="44"/>
      <c r="M151" s="244" t="s">
        <v>1</v>
      </c>
      <c r="N151" s="245" t="s">
        <v>46</v>
      </c>
      <c r="O151" s="91"/>
      <c r="P151" s="246">
        <f>O151*H151</f>
        <v>0</v>
      </c>
      <c r="Q151" s="246">
        <v>0</v>
      </c>
      <c r="R151" s="246">
        <f>Q151*H151</f>
        <v>0</v>
      </c>
      <c r="S151" s="246">
        <v>0</v>
      </c>
      <c r="T151" s="247">
        <f>S151*H151</f>
        <v>0</v>
      </c>
      <c r="U151" s="38"/>
      <c r="V151" s="38"/>
      <c r="W151" s="38"/>
      <c r="X151" s="38"/>
      <c r="Y151" s="38"/>
      <c r="Z151" s="38"/>
      <c r="AA151" s="38"/>
      <c r="AB151" s="38"/>
      <c r="AC151" s="38"/>
      <c r="AD151" s="38"/>
      <c r="AE151" s="38"/>
      <c r="AR151" s="248" t="s">
        <v>165</v>
      </c>
      <c r="AT151" s="248" t="s">
        <v>161</v>
      </c>
      <c r="AU151" s="248" t="s">
        <v>89</v>
      </c>
      <c r="AY151" s="16" t="s">
        <v>159</v>
      </c>
      <c r="BE151" s="249">
        <f>IF(N151="základní",J151,0)</f>
        <v>0</v>
      </c>
      <c r="BF151" s="249">
        <f>IF(N151="snížená",J151,0)</f>
        <v>0</v>
      </c>
      <c r="BG151" s="249">
        <f>IF(N151="zákl. přenesená",J151,0)</f>
        <v>0</v>
      </c>
      <c r="BH151" s="249">
        <f>IF(N151="sníž. přenesená",J151,0)</f>
        <v>0</v>
      </c>
      <c r="BI151" s="249">
        <f>IF(N151="nulová",J151,0)</f>
        <v>0</v>
      </c>
      <c r="BJ151" s="16" t="s">
        <v>89</v>
      </c>
      <c r="BK151" s="249">
        <f>ROUND(I151*H151,2)</f>
        <v>0</v>
      </c>
      <c r="BL151" s="16" t="s">
        <v>165</v>
      </c>
      <c r="BM151" s="248" t="s">
        <v>1279</v>
      </c>
    </row>
    <row r="152" s="2" customFormat="1" ht="21.75" customHeight="1">
      <c r="A152" s="38"/>
      <c r="B152" s="39"/>
      <c r="C152" s="236" t="s">
        <v>342</v>
      </c>
      <c r="D152" s="236" t="s">
        <v>161</v>
      </c>
      <c r="E152" s="237" t="s">
        <v>1280</v>
      </c>
      <c r="F152" s="238" t="s">
        <v>1281</v>
      </c>
      <c r="G152" s="239" t="s">
        <v>1014</v>
      </c>
      <c r="H152" s="240">
        <v>1</v>
      </c>
      <c r="I152" s="241"/>
      <c r="J152" s="242">
        <f>ROUND(I152*H152,2)</f>
        <v>0</v>
      </c>
      <c r="K152" s="243"/>
      <c r="L152" s="44"/>
      <c r="M152" s="244" t="s">
        <v>1</v>
      </c>
      <c r="N152" s="245" t="s">
        <v>46</v>
      </c>
      <c r="O152" s="91"/>
      <c r="P152" s="246">
        <f>O152*H152</f>
        <v>0</v>
      </c>
      <c r="Q152" s="246">
        <v>0</v>
      </c>
      <c r="R152" s="246">
        <f>Q152*H152</f>
        <v>0</v>
      </c>
      <c r="S152" s="246">
        <v>0</v>
      </c>
      <c r="T152" s="247">
        <f>S152*H152</f>
        <v>0</v>
      </c>
      <c r="U152" s="38"/>
      <c r="V152" s="38"/>
      <c r="W152" s="38"/>
      <c r="X152" s="38"/>
      <c r="Y152" s="38"/>
      <c r="Z152" s="38"/>
      <c r="AA152" s="38"/>
      <c r="AB152" s="38"/>
      <c r="AC152" s="38"/>
      <c r="AD152" s="38"/>
      <c r="AE152" s="38"/>
      <c r="AR152" s="248" t="s">
        <v>165</v>
      </c>
      <c r="AT152" s="248" t="s">
        <v>161</v>
      </c>
      <c r="AU152" s="248" t="s">
        <v>89</v>
      </c>
      <c r="AY152" s="16" t="s">
        <v>159</v>
      </c>
      <c r="BE152" s="249">
        <f>IF(N152="základní",J152,0)</f>
        <v>0</v>
      </c>
      <c r="BF152" s="249">
        <f>IF(N152="snížená",J152,0)</f>
        <v>0</v>
      </c>
      <c r="BG152" s="249">
        <f>IF(N152="zákl. přenesená",J152,0)</f>
        <v>0</v>
      </c>
      <c r="BH152" s="249">
        <f>IF(N152="sníž. přenesená",J152,0)</f>
        <v>0</v>
      </c>
      <c r="BI152" s="249">
        <f>IF(N152="nulová",J152,0)</f>
        <v>0</v>
      </c>
      <c r="BJ152" s="16" t="s">
        <v>89</v>
      </c>
      <c r="BK152" s="249">
        <f>ROUND(I152*H152,2)</f>
        <v>0</v>
      </c>
      <c r="BL152" s="16" t="s">
        <v>165</v>
      </c>
      <c r="BM152" s="248" t="s">
        <v>1282</v>
      </c>
    </row>
    <row r="153" s="2" customFormat="1" ht="16.5" customHeight="1">
      <c r="A153" s="38"/>
      <c r="B153" s="39"/>
      <c r="C153" s="236" t="s">
        <v>347</v>
      </c>
      <c r="D153" s="236" t="s">
        <v>161</v>
      </c>
      <c r="E153" s="237" t="s">
        <v>1283</v>
      </c>
      <c r="F153" s="238" t="s">
        <v>1284</v>
      </c>
      <c r="G153" s="239" t="s">
        <v>1014</v>
      </c>
      <c r="H153" s="240">
        <v>1</v>
      </c>
      <c r="I153" s="241"/>
      <c r="J153" s="242">
        <f>ROUND(I153*H153,2)</f>
        <v>0</v>
      </c>
      <c r="K153" s="243"/>
      <c r="L153" s="44"/>
      <c r="M153" s="244" t="s">
        <v>1</v>
      </c>
      <c r="N153" s="245" t="s">
        <v>46</v>
      </c>
      <c r="O153" s="91"/>
      <c r="P153" s="246">
        <f>O153*H153</f>
        <v>0</v>
      </c>
      <c r="Q153" s="246">
        <v>0</v>
      </c>
      <c r="R153" s="246">
        <f>Q153*H153</f>
        <v>0</v>
      </c>
      <c r="S153" s="246">
        <v>0</v>
      </c>
      <c r="T153" s="247">
        <f>S153*H153</f>
        <v>0</v>
      </c>
      <c r="U153" s="38"/>
      <c r="V153" s="38"/>
      <c r="W153" s="38"/>
      <c r="X153" s="38"/>
      <c r="Y153" s="38"/>
      <c r="Z153" s="38"/>
      <c r="AA153" s="38"/>
      <c r="AB153" s="38"/>
      <c r="AC153" s="38"/>
      <c r="AD153" s="38"/>
      <c r="AE153" s="38"/>
      <c r="AR153" s="248" t="s">
        <v>165</v>
      </c>
      <c r="AT153" s="248" t="s">
        <v>161</v>
      </c>
      <c r="AU153" s="248" t="s">
        <v>89</v>
      </c>
      <c r="AY153" s="16" t="s">
        <v>159</v>
      </c>
      <c r="BE153" s="249">
        <f>IF(N153="základní",J153,0)</f>
        <v>0</v>
      </c>
      <c r="BF153" s="249">
        <f>IF(N153="snížená",J153,0)</f>
        <v>0</v>
      </c>
      <c r="BG153" s="249">
        <f>IF(N153="zákl. přenesená",J153,0)</f>
        <v>0</v>
      </c>
      <c r="BH153" s="249">
        <f>IF(N153="sníž. přenesená",J153,0)</f>
        <v>0</v>
      </c>
      <c r="BI153" s="249">
        <f>IF(N153="nulová",J153,0)</f>
        <v>0</v>
      </c>
      <c r="BJ153" s="16" t="s">
        <v>89</v>
      </c>
      <c r="BK153" s="249">
        <f>ROUND(I153*H153,2)</f>
        <v>0</v>
      </c>
      <c r="BL153" s="16" t="s">
        <v>165</v>
      </c>
      <c r="BM153" s="248" t="s">
        <v>1285</v>
      </c>
    </row>
    <row r="154" s="2" customFormat="1" ht="21.75" customHeight="1">
      <c r="A154" s="38"/>
      <c r="B154" s="39"/>
      <c r="C154" s="236" t="s">
        <v>351</v>
      </c>
      <c r="D154" s="236" t="s">
        <v>161</v>
      </c>
      <c r="E154" s="237" t="s">
        <v>1286</v>
      </c>
      <c r="F154" s="238" t="s">
        <v>1287</v>
      </c>
      <c r="G154" s="239" t="s">
        <v>1014</v>
      </c>
      <c r="H154" s="240">
        <v>1</v>
      </c>
      <c r="I154" s="241"/>
      <c r="J154" s="242">
        <f>ROUND(I154*H154,2)</f>
        <v>0</v>
      </c>
      <c r="K154" s="243"/>
      <c r="L154" s="44"/>
      <c r="M154" s="244" t="s">
        <v>1</v>
      </c>
      <c r="N154" s="245" t="s">
        <v>46</v>
      </c>
      <c r="O154" s="91"/>
      <c r="P154" s="246">
        <f>O154*H154</f>
        <v>0</v>
      </c>
      <c r="Q154" s="246">
        <v>0</v>
      </c>
      <c r="R154" s="246">
        <f>Q154*H154</f>
        <v>0</v>
      </c>
      <c r="S154" s="246">
        <v>0</v>
      </c>
      <c r="T154" s="247">
        <f>S154*H154</f>
        <v>0</v>
      </c>
      <c r="U154" s="38"/>
      <c r="V154" s="38"/>
      <c r="W154" s="38"/>
      <c r="X154" s="38"/>
      <c r="Y154" s="38"/>
      <c r="Z154" s="38"/>
      <c r="AA154" s="38"/>
      <c r="AB154" s="38"/>
      <c r="AC154" s="38"/>
      <c r="AD154" s="38"/>
      <c r="AE154" s="38"/>
      <c r="AR154" s="248" t="s">
        <v>165</v>
      </c>
      <c r="AT154" s="248" t="s">
        <v>161</v>
      </c>
      <c r="AU154" s="248" t="s">
        <v>89</v>
      </c>
      <c r="AY154" s="16" t="s">
        <v>159</v>
      </c>
      <c r="BE154" s="249">
        <f>IF(N154="základní",J154,0)</f>
        <v>0</v>
      </c>
      <c r="BF154" s="249">
        <f>IF(N154="snížená",J154,0)</f>
        <v>0</v>
      </c>
      <c r="BG154" s="249">
        <f>IF(N154="zákl. přenesená",J154,0)</f>
        <v>0</v>
      </c>
      <c r="BH154" s="249">
        <f>IF(N154="sníž. přenesená",J154,0)</f>
        <v>0</v>
      </c>
      <c r="BI154" s="249">
        <f>IF(N154="nulová",J154,0)</f>
        <v>0</v>
      </c>
      <c r="BJ154" s="16" t="s">
        <v>89</v>
      </c>
      <c r="BK154" s="249">
        <f>ROUND(I154*H154,2)</f>
        <v>0</v>
      </c>
      <c r="BL154" s="16" t="s">
        <v>165</v>
      </c>
      <c r="BM154" s="248" t="s">
        <v>1288</v>
      </c>
    </row>
    <row r="155" s="2" customFormat="1" ht="21.75" customHeight="1">
      <c r="A155" s="38"/>
      <c r="B155" s="39"/>
      <c r="C155" s="236" t="s">
        <v>356</v>
      </c>
      <c r="D155" s="236" t="s">
        <v>161</v>
      </c>
      <c r="E155" s="237" t="s">
        <v>1289</v>
      </c>
      <c r="F155" s="238" t="s">
        <v>1290</v>
      </c>
      <c r="G155" s="239" t="s">
        <v>1014</v>
      </c>
      <c r="H155" s="240">
        <v>1</v>
      </c>
      <c r="I155" s="241"/>
      <c r="J155" s="242">
        <f>ROUND(I155*H155,2)</f>
        <v>0</v>
      </c>
      <c r="K155" s="243"/>
      <c r="L155" s="44"/>
      <c r="M155" s="244" t="s">
        <v>1</v>
      </c>
      <c r="N155" s="245" t="s">
        <v>46</v>
      </c>
      <c r="O155" s="91"/>
      <c r="P155" s="246">
        <f>O155*H155</f>
        <v>0</v>
      </c>
      <c r="Q155" s="246">
        <v>0</v>
      </c>
      <c r="R155" s="246">
        <f>Q155*H155</f>
        <v>0</v>
      </c>
      <c r="S155" s="246">
        <v>0</v>
      </c>
      <c r="T155" s="247">
        <f>S155*H155</f>
        <v>0</v>
      </c>
      <c r="U155" s="38"/>
      <c r="V155" s="38"/>
      <c r="W155" s="38"/>
      <c r="X155" s="38"/>
      <c r="Y155" s="38"/>
      <c r="Z155" s="38"/>
      <c r="AA155" s="38"/>
      <c r="AB155" s="38"/>
      <c r="AC155" s="38"/>
      <c r="AD155" s="38"/>
      <c r="AE155" s="38"/>
      <c r="AR155" s="248" t="s">
        <v>165</v>
      </c>
      <c r="AT155" s="248" t="s">
        <v>161</v>
      </c>
      <c r="AU155" s="248" t="s">
        <v>89</v>
      </c>
      <c r="AY155" s="16" t="s">
        <v>159</v>
      </c>
      <c r="BE155" s="249">
        <f>IF(N155="základní",J155,0)</f>
        <v>0</v>
      </c>
      <c r="BF155" s="249">
        <f>IF(N155="snížená",J155,0)</f>
        <v>0</v>
      </c>
      <c r="BG155" s="249">
        <f>IF(N155="zákl. přenesená",J155,0)</f>
        <v>0</v>
      </c>
      <c r="BH155" s="249">
        <f>IF(N155="sníž. přenesená",J155,0)</f>
        <v>0</v>
      </c>
      <c r="BI155" s="249">
        <f>IF(N155="nulová",J155,0)</f>
        <v>0</v>
      </c>
      <c r="BJ155" s="16" t="s">
        <v>89</v>
      </c>
      <c r="BK155" s="249">
        <f>ROUND(I155*H155,2)</f>
        <v>0</v>
      </c>
      <c r="BL155" s="16" t="s">
        <v>165</v>
      </c>
      <c r="BM155" s="248" t="s">
        <v>1291</v>
      </c>
    </row>
    <row r="156" s="2" customFormat="1" ht="16.5" customHeight="1">
      <c r="A156" s="38"/>
      <c r="B156" s="39"/>
      <c r="C156" s="236" t="s">
        <v>360</v>
      </c>
      <c r="D156" s="236" t="s">
        <v>161</v>
      </c>
      <c r="E156" s="237" t="s">
        <v>1292</v>
      </c>
      <c r="F156" s="238" t="s">
        <v>1293</v>
      </c>
      <c r="G156" s="239" t="s">
        <v>230</v>
      </c>
      <c r="H156" s="240">
        <v>5</v>
      </c>
      <c r="I156" s="241"/>
      <c r="J156" s="242">
        <f>ROUND(I156*H156,2)</f>
        <v>0</v>
      </c>
      <c r="K156" s="243"/>
      <c r="L156" s="44"/>
      <c r="M156" s="244" t="s">
        <v>1</v>
      </c>
      <c r="N156" s="245" t="s">
        <v>46</v>
      </c>
      <c r="O156" s="91"/>
      <c r="P156" s="246">
        <f>O156*H156</f>
        <v>0</v>
      </c>
      <c r="Q156" s="246">
        <v>0</v>
      </c>
      <c r="R156" s="246">
        <f>Q156*H156</f>
        <v>0</v>
      </c>
      <c r="S156" s="246">
        <v>0</v>
      </c>
      <c r="T156" s="247">
        <f>S156*H156</f>
        <v>0</v>
      </c>
      <c r="U156" s="38"/>
      <c r="V156" s="38"/>
      <c r="W156" s="38"/>
      <c r="X156" s="38"/>
      <c r="Y156" s="38"/>
      <c r="Z156" s="38"/>
      <c r="AA156" s="38"/>
      <c r="AB156" s="38"/>
      <c r="AC156" s="38"/>
      <c r="AD156" s="38"/>
      <c r="AE156" s="38"/>
      <c r="AR156" s="248" t="s">
        <v>165</v>
      </c>
      <c r="AT156" s="248" t="s">
        <v>161</v>
      </c>
      <c r="AU156" s="248" t="s">
        <v>89</v>
      </c>
      <c r="AY156" s="16" t="s">
        <v>159</v>
      </c>
      <c r="BE156" s="249">
        <f>IF(N156="základní",J156,0)</f>
        <v>0</v>
      </c>
      <c r="BF156" s="249">
        <f>IF(N156="snížená",J156,0)</f>
        <v>0</v>
      </c>
      <c r="BG156" s="249">
        <f>IF(N156="zákl. přenesená",J156,0)</f>
        <v>0</v>
      </c>
      <c r="BH156" s="249">
        <f>IF(N156="sníž. přenesená",J156,0)</f>
        <v>0</v>
      </c>
      <c r="BI156" s="249">
        <f>IF(N156="nulová",J156,0)</f>
        <v>0</v>
      </c>
      <c r="BJ156" s="16" t="s">
        <v>89</v>
      </c>
      <c r="BK156" s="249">
        <f>ROUND(I156*H156,2)</f>
        <v>0</v>
      </c>
      <c r="BL156" s="16" t="s">
        <v>165</v>
      </c>
      <c r="BM156" s="248" t="s">
        <v>1294</v>
      </c>
    </row>
    <row r="157" s="2" customFormat="1" ht="16.5" customHeight="1">
      <c r="A157" s="38"/>
      <c r="B157" s="39"/>
      <c r="C157" s="236" t="s">
        <v>366</v>
      </c>
      <c r="D157" s="236" t="s">
        <v>161</v>
      </c>
      <c r="E157" s="237" t="s">
        <v>1295</v>
      </c>
      <c r="F157" s="238" t="s">
        <v>1296</v>
      </c>
      <c r="G157" s="239" t="s">
        <v>230</v>
      </c>
      <c r="H157" s="240">
        <v>41</v>
      </c>
      <c r="I157" s="241"/>
      <c r="J157" s="242">
        <f>ROUND(I157*H157,2)</f>
        <v>0</v>
      </c>
      <c r="K157" s="243"/>
      <c r="L157" s="44"/>
      <c r="M157" s="244" t="s">
        <v>1</v>
      </c>
      <c r="N157" s="245" t="s">
        <v>46</v>
      </c>
      <c r="O157" s="91"/>
      <c r="P157" s="246">
        <f>O157*H157</f>
        <v>0</v>
      </c>
      <c r="Q157" s="246">
        <v>0</v>
      </c>
      <c r="R157" s="246">
        <f>Q157*H157</f>
        <v>0</v>
      </c>
      <c r="S157" s="246">
        <v>0</v>
      </c>
      <c r="T157" s="247">
        <f>S157*H157</f>
        <v>0</v>
      </c>
      <c r="U157" s="38"/>
      <c r="V157" s="38"/>
      <c r="W157" s="38"/>
      <c r="X157" s="38"/>
      <c r="Y157" s="38"/>
      <c r="Z157" s="38"/>
      <c r="AA157" s="38"/>
      <c r="AB157" s="38"/>
      <c r="AC157" s="38"/>
      <c r="AD157" s="38"/>
      <c r="AE157" s="38"/>
      <c r="AR157" s="248" t="s">
        <v>165</v>
      </c>
      <c r="AT157" s="248" t="s">
        <v>161</v>
      </c>
      <c r="AU157" s="248" t="s">
        <v>89</v>
      </c>
      <c r="AY157" s="16" t="s">
        <v>159</v>
      </c>
      <c r="BE157" s="249">
        <f>IF(N157="základní",J157,0)</f>
        <v>0</v>
      </c>
      <c r="BF157" s="249">
        <f>IF(N157="snížená",J157,0)</f>
        <v>0</v>
      </c>
      <c r="BG157" s="249">
        <f>IF(N157="zákl. přenesená",J157,0)</f>
        <v>0</v>
      </c>
      <c r="BH157" s="249">
        <f>IF(N157="sníž. přenesená",J157,0)</f>
        <v>0</v>
      </c>
      <c r="BI157" s="249">
        <f>IF(N157="nulová",J157,0)</f>
        <v>0</v>
      </c>
      <c r="BJ157" s="16" t="s">
        <v>89</v>
      </c>
      <c r="BK157" s="249">
        <f>ROUND(I157*H157,2)</f>
        <v>0</v>
      </c>
      <c r="BL157" s="16" t="s">
        <v>165</v>
      </c>
      <c r="BM157" s="248" t="s">
        <v>1297</v>
      </c>
    </row>
    <row r="158" s="2" customFormat="1" ht="16.5" customHeight="1">
      <c r="A158" s="38"/>
      <c r="B158" s="39"/>
      <c r="C158" s="236" t="s">
        <v>372</v>
      </c>
      <c r="D158" s="236" t="s">
        <v>161</v>
      </c>
      <c r="E158" s="237" t="s">
        <v>1298</v>
      </c>
      <c r="F158" s="238" t="s">
        <v>1299</v>
      </c>
      <c r="G158" s="239" t="s">
        <v>230</v>
      </c>
      <c r="H158" s="240">
        <v>7</v>
      </c>
      <c r="I158" s="241"/>
      <c r="J158" s="242">
        <f>ROUND(I158*H158,2)</f>
        <v>0</v>
      </c>
      <c r="K158" s="243"/>
      <c r="L158" s="44"/>
      <c r="M158" s="244" t="s">
        <v>1</v>
      </c>
      <c r="N158" s="245" t="s">
        <v>46</v>
      </c>
      <c r="O158" s="91"/>
      <c r="P158" s="246">
        <f>O158*H158</f>
        <v>0</v>
      </c>
      <c r="Q158" s="246">
        <v>0</v>
      </c>
      <c r="R158" s="246">
        <f>Q158*H158</f>
        <v>0</v>
      </c>
      <c r="S158" s="246">
        <v>0</v>
      </c>
      <c r="T158" s="247">
        <f>S158*H158</f>
        <v>0</v>
      </c>
      <c r="U158" s="38"/>
      <c r="V158" s="38"/>
      <c r="W158" s="38"/>
      <c r="X158" s="38"/>
      <c r="Y158" s="38"/>
      <c r="Z158" s="38"/>
      <c r="AA158" s="38"/>
      <c r="AB158" s="38"/>
      <c r="AC158" s="38"/>
      <c r="AD158" s="38"/>
      <c r="AE158" s="38"/>
      <c r="AR158" s="248" t="s">
        <v>165</v>
      </c>
      <c r="AT158" s="248" t="s">
        <v>161</v>
      </c>
      <c r="AU158" s="248" t="s">
        <v>89</v>
      </c>
      <c r="AY158" s="16" t="s">
        <v>159</v>
      </c>
      <c r="BE158" s="249">
        <f>IF(N158="základní",J158,0)</f>
        <v>0</v>
      </c>
      <c r="BF158" s="249">
        <f>IF(N158="snížená",J158,0)</f>
        <v>0</v>
      </c>
      <c r="BG158" s="249">
        <f>IF(N158="zákl. přenesená",J158,0)</f>
        <v>0</v>
      </c>
      <c r="BH158" s="249">
        <f>IF(N158="sníž. přenesená",J158,0)</f>
        <v>0</v>
      </c>
      <c r="BI158" s="249">
        <f>IF(N158="nulová",J158,0)</f>
        <v>0</v>
      </c>
      <c r="BJ158" s="16" t="s">
        <v>89</v>
      </c>
      <c r="BK158" s="249">
        <f>ROUND(I158*H158,2)</f>
        <v>0</v>
      </c>
      <c r="BL158" s="16" t="s">
        <v>165</v>
      </c>
      <c r="BM158" s="248" t="s">
        <v>1300</v>
      </c>
    </row>
    <row r="159" s="2" customFormat="1" ht="16.5" customHeight="1">
      <c r="A159" s="38"/>
      <c r="B159" s="39"/>
      <c r="C159" s="236" t="s">
        <v>378</v>
      </c>
      <c r="D159" s="236" t="s">
        <v>161</v>
      </c>
      <c r="E159" s="237" t="s">
        <v>1301</v>
      </c>
      <c r="F159" s="238" t="s">
        <v>1302</v>
      </c>
      <c r="G159" s="239" t="s">
        <v>1014</v>
      </c>
      <c r="H159" s="240">
        <v>7</v>
      </c>
      <c r="I159" s="241"/>
      <c r="J159" s="242">
        <f>ROUND(I159*H159,2)</f>
        <v>0</v>
      </c>
      <c r="K159" s="243"/>
      <c r="L159" s="44"/>
      <c r="M159" s="244" t="s">
        <v>1</v>
      </c>
      <c r="N159" s="245" t="s">
        <v>46</v>
      </c>
      <c r="O159" s="91"/>
      <c r="P159" s="246">
        <f>O159*H159</f>
        <v>0</v>
      </c>
      <c r="Q159" s="246">
        <v>0</v>
      </c>
      <c r="R159" s="246">
        <f>Q159*H159</f>
        <v>0</v>
      </c>
      <c r="S159" s="246">
        <v>0</v>
      </c>
      <c r="T159" s="247">
        <f>S159*H159</f>
        <v>0</v>
      </c>
      <c r="U159" s="38"/>
      <c r="V159" s="38"/>
      <c r="W159" s="38"/>
      <c r="X159" s="38"/>
      <c r="Y159" s="38"/>
      <c r="Z159" s="38"/>
      <c r="AA159" s="38"/>
      <c r="AB159" s="38"/>
      <c r="AC159" s="38"/>
      <c r="AD159" s="38"/>
      <c r="AE159" s="38"/>
      <c r="AR159" s="248" t="s">
        <v>165</v>
      </c>
      <c r="AT159" s="248" t="s">
        <v>161</v>
      </c>
      <c r="AU159" s="248" t="s">
        <v>89</v>
      </c>
      <c r="AY159" s="16" t="s">
        <v>159</v>
      </c>
      <c r="BE159" s="249">
        <f>IF(N159="základní",J159,0)</f>
        <v>0</v>
      </c>
      <c r="BF159" s="249">
        <f>IF(N159="snížená",J159,0)</f>
        <v>0</v>
      </c>
      <c r="BG159" s="249">
        <f>IF(N159="zákl. přenesená",J159,0)</f>
        <v>0</v>
      </c>
      <c r="BH159" s="249">
        <f>IF(N159="sníž. přenesená",J159,0)</f>
        <v>0</v>
      </c>
      <c r="BI159" s="249">
        <f>IF(N159="nulová",J159,0)</f>
        <v>0</v>
      </c>
      <c r="BJ159" s="16" t="s">
        <v>89</v>
      </c>
      <c r="BK159" s="249">
        <f>ROUND(I159*H159,2)</f>
        <v>0</v>
      </c>
      <c r="BL159" s="16" t="s">
        <v>165</v>
      </c>
      <c r="BM159" s="248" t="s">
        <v>1303</v>
      </c>
    </row>
    <row r="160" s="2" customFormat="1" ht="16.5" customHeight="1">
      <c r="A160" s="38"/>
      <c r="B160" s="39"/>
      <c r="C160" s="236" t="s">
        <v>29</v>
      </c>
      <c r="D160" s="236" t="s">
        <v>161</v>
      </c>
      <c r="E160" s="237" t="s">
        <v>1304</v>
      </c>
      <c r="F160" s="238" t="s">
        <v>1305</v>
      </c>
      <c r="G160" s="239" t="s">
        <v>1014</v>
      </c>
      <c r="H160" s="240">
        <v>53</v>
      </c>
      <c r="I160" s="241"/>
      <c r="J160" s="242">
        <f>ROUND(I160*H160,2)</f>
        <v>0</v>
      </c>
      <c r="K160" s="243"/>
      <c r="L160" s="44"/>
      <c r="M160" s="244" t="s">
        <v>1</v>
      </c>
      <c r="N160" s="245" t="s">
        <v>46</v>
      </c>
      <c r="O160" s="91"/>
      <c r="P160" s="246">
        <f>O160*H160</f>
        <v>0</v>
      </c>
      <c r="Q160" s="246">
        <v>0</v>
      </c>
      <c r="R160" s="246">
        <f>Q160*H160</f>
        <v>0</v>
      </c>
      <c r="S160" s="246">
        <v>0</v>
      </c>
      <c r="T160" s="247">
        <f>S160*H160</f>
        <v>0</v>
      </c>
      <c r="U160" s="38"/>
      <c r="V160" s="38"/>
      <c r="W160" s="38"/>
      <c r="X160" s="38"/>
      <c r="Y160" s="38"/>
      <c r="Z160" s="38"/>
      <c r="AA160" s="38"/>
      <c r="AB160" s="38"/>
      <c r="AC160" s="38"/>
      <c r="AD160" s="38"/>
      <c r="AE160" s="38"/>
      <c r="AR160" s="248" t="s">
        <v>165</v>
      </c>
      <c r="AT160" s="248" t="s">
        <v>161</v>
      </c>
      <c r="AU160" s="248" t="s">
        <v>89</v>
      </c>
      <c r="AY160" s="16" t="s">
        <v>159</v>
      </c>
      <c r="BE160" s="249">
        <f>IF(N160="základní",J160,0)</f>
        <v>0</v>
      </c>
      <c r="BF160" s="249">
        <f>IF(N160="snížená",J160,0)</f>
        <v>0</v>
      </c>
      <c r="BG160" s="249">
        <f>IF(N160="zákl. přenesená",J160,0)</f>
        <v>0</v>
      </c>
      <c r="BH160" s="249">
        <f>IF(N160="sníž. přenesená",J160,0)</f>
        <v>0</v>
      </c>
      <c r="BI160" s="249">
        <f>IF(N160="nulová",J160,0)</f>
        <v>0</v>
      </c>
      <c r="BJ160" s="16" t="s">
        <v>89</v>
      </c>
      <c r="BK160" s="249">
        <f>ROUND(I160*H160,2)</f>
        <v>0</v>
      </c>
      <c r="BL160" s="16" t="s">
        <v>165</v>
      </c>
      <c r="BM160" s="248" t="s">
        <v>1306</v>
      </c>
    </row>
    <row r="161" s="2" customFormat="1" ht="16.5" customHeight="1">
      <c r="A161" s="38"/>
      <c r="B161" s="39"/>
      <c r="C161" s="236" t="s">
        <v>387</v>
      </c>
      <c r="D161" s="236" t="s">
        <v>161</v>
      </c>
      <c r="E161" s="237" t="s">
        <v>1307</v>
      </c>
      <c r="F161" s="238" t="s">
        <v>1308</v>
      </c>
      <c r="G161" s="239" t="s">
        <v>1014</v>
      </c>
      <c r="H161" s="240">
        <v>7</v>
      </c>
      <c r="I161" s="241"/>
      <c r="J161" s="242">
        <f>ROUND(I161*H161,2)</f>
        <v>0</v>
      </c>
      <c r="K161" s="243"/>
      <c r="L161" s="44"/>
      <c r="M161" s="244" t="s">
        <v>1</v>
      </c>
      <c r="N161" s="245" t="s">
        <v>46</v>
      </c>
      <c r="O161" s="91"/>
      <c r="P161" s="246">
        <f>O161*H161</f>
        <v>0</v>
      </c>
      <c r="Q161" s="246">
        <v>0</v>
      </c>
      <c r="R161" s="246">
        <f>Q161*H161</f>
        <v>0</v>
      </c>
      <c r="S161" s="246">
        <v>0</v>
      </c>
      <c r="T161" s="247">
        <f>S161*H161</f>
        <v>0</v>
      </c>
      <c r="U161" s="38"/>
      <c r="V161" s="38"/>
      <c r="W161" s="38"/>
      <c r="X161" s="38"/>
      <c r="Y161" s="38"/>
      <c r="Z161" s="38"/>
      <c r="AA161" s="38"/>
      <c r="AB161" s="38"/>
      <c r="AC161" s="38"/>
      <c r="AD161" s="38"/>
      <c r="AE161" s="38"/>
      <c r="AR161" s="248" t="s">
        <v>165</v>
      </c>
      <c r="AT161" s="248" t="s">
        <v>161</v>
      </c>
      <c r="AU161" s="248" t="s">
        <v>89</v>
      </c>
      <c r="AY161" s="16" t="s">
        <v>159</v>
      </c>
      <c r="BE161" s="249">
        <f>IF(N161="základní",J161,0)</f>
        <v>0</v>
      </c>
      <c r="BF161" s="249">
        <f>IF(N161="snížená",J161,0)</f>
        <v>0</v>
      </c>
      <c r="BG161" s="249">
        <f>IF(N161="zákl. přenesená",J161,0)</f>
        <v>0</v>
      </c>
      <c r="BH161" s="249">
        <f>IF(N161="sníž. přenesená",J161,0)</f>
        <v>0</v>
      </c>
      <c r="BI161" s="249">
        <f>IF(N161="nulová",J161,0)</f>
        <v>0</v>
      </c>
      <c r="BJ161" s="16" t="s">
        <v>89</v>
      </c>
      <c r="BK161" s="249">
        <f>ROUND(I161*H161,2)</f>
        <v>0</v>
      </c>
      <c r="BL161" s="16" t="s">
        <v>165</v>
      </c>
      <c r="BM161" s="248" t="s">
        <v>1309</v>
      </c>
    </row>
    <row r="162" s="2" customFormat="1" ht="16.5" customHeight="1">
      <c r="A162" s="38"/>
      <c r="B162" s="39"/>
      <c r="C162" s="236" t="s">
        <v>391</v>
      </c>
      <c r="D162" s="236" t="s">
        <v>161</v>
      </c>
      <c r="E162" s="237" t="s">
        <v>1310</v>
      </c>
      <c r="F162" s="238" t="s">
        <v>1311</v>
      </c>
      <c r="G162" s="239" t="s">
        <v>1014</v>
      </c>
      <c r="H162" s="240">
        <v>6</v>
      </c>
      <c r="I162" s="241"/>
      <c r="J162" s="242">
        <f>ROUND(I162*H162,2)</f>
        <v>0</v>
      </c>
      <c r="K162" s="243"/>
      <c r="L162" s="44"/>
      <c r="M162" s="244" t="s">
        <v>1</v>
      </c>
      <c r="N162" s="245" t="s">
        <v>46</v>
      </c>
      <c r="O162" s="91"/>
      <c r="P162" s="246">
        <f>O162*H162</f>
        <v>0</v>
      </c>
      <c r="Q162" s="246">
        <v>0</v>
      </c>
      <c r="R162" s="246">
        <f>Q162*H162</f>
        <v>0</v>
      </c>
      <c r="S162" s="246">
        <v>0</v>
      </c>
      <c r="T162" s="247">
        <f>S162*H162</f>
        <v>0</v>
      </c>
      <c r="U162" s="38"/>
      <c r="V162" s="38"/>
      <c r="W162" s="38"/>
      <c r="X162" s="38"/>
      <c r="Y162" s="38"/>
      <c r="Z162" s="38"/>
      <c r="AA162" s="38"/>
      <c r="AB162" s="38"/>
      <c r="AC162" s="38"/>
      <c r="AD162" s="38"/>
      <c r="AE162" s="38"/>
      <c r="AR162" s="248" t="s">
        <v>165</v>
      </c>
      <c r="AT162" s="248" t="s">
        <v>161</v>
      </c>
      <c r="AU162" s="248" t="s">
        <v>89</v>
      </c>
      <c r="AY162" s="16" t="s">
        <v>159</v>
      </c>
      <c r="BE162" s="249">
        <f>IF(N162="základní",J162,0)</f>
        <v>0</v>
      </c>
      <c r="BF162" s="249">
        <f>IF(N162="snížená",J162,0)</f>
        <v>0</v>
      </c>
      <c r="BG162" s="249">
        <f>IF(N162="zákl. přenesená",J162,0)</f>
        <v>0</v>
      </c>
      <c r="BH162" s="249">
        <f>IF(N162="sníž. přenesená",J162,0)</f>
        <v>0</v>
      </c>
      <c r="BI162" s="249">
        <f>IF(N162="nulová",J162,0)</f>
        <v>0</v>
      </c>
      <c r="BJ162" s="16" t="s">
        <v>89</v>
      </c>
      <c r="BK162" s="249">
        <f>ROUND(I162*H162,2)</f>
        <v>0</v>
      </c>
      <c r="BL162" s="16" t="s">
        <v>165</v>
      </c>
      <c r="BM162" s="248" t="s">
        <v>1312</v>
      </c>
    </row>
    <row r="163" s="2" customFormat="1" ht="16.5" customHeight="1">
      <c r="A163" s="38"/>
      <c r="B163" s="39"/>
      <c r="C163" s="236" t="s">
        <v>232</v>
      </c>
      <c r="D163" s="236" t="s">
        <v>161</v>
      </c>
      <c r="E163" s="237" t="s">
        <v>1313</v>
      </c>
      <c r="F163" s="238" t="s">
        <v>1314</v>
      </c>
      <c r="G163" s="239" t="s">
        <v>1014</v>
      </c>
      <c r="H163" s="240">
        <v>6</v>
      </c>
      <c r="I163" s="241"/>
      <c r="J163" s="242">
        <f>ROUND(I163*H163,2)</f>
        <v>0</v>
      </c>
      <c r="K163" s="243"/>
      <c r="L163" s="44"/>
      <c r="M163" s="244" t="s">
        <v>1</v>
      </c>
      <c r="N163" s="245" t="s">
        <v>46</v>
      </c>
      <c r="O163" s="91"/>
      <c r="P163" s="246">
        <f>O163*H163</f>
        <v>0</v>
      </c>
      <c r="Q163" s="246">
        <v>0</v>
      </c>
      <c r="R163" s="246">
        <f>Q163*H163</f>
        <v>0</v>
      </c>
      <c r="S163" s="246">
        <v>0</v>
      </c>
      <c r="T163" s="247">
        <f>S163*H163</f>
        <v>0</v>
      </c>
      <c r="U163" s="38"/>
      <c r="V163" s="38"/>
      <c r="W163" s="38"/>
      <c r="X163" s="38"/>
      <c r="Y163" s="38"/>
      <c r="Z163" s="38"/>
      <c r="AA163" s="38"/>
      <c r="AB163" s="38"/>
      <c r="AC163" s="38"/>
      <c r="AD163" s="38"/>
      <c r="AE163" s="38"/>
      <c r="AR163" s="248" t="s">
        <v>165</v>
      </c>
      <c r="AT163" s="248" t="s">
        <v>161</v>
      </c>
      <c r="AU163" s="248" t="s">
        <v>89</v>
      </c>
      <c r="AY163" s="16" t="s">
        <v>159</v>
      </c>
      <c r="BE163" s="249">
        <f>IF(N163="základní",J163,0)</f>
        <v>0</v>
      </c>
      <c r="BF163" s="249">
        <f>IF(N163="snížená",J163,0)</f>
        <v>0</v>
      </c>
      <c r="BG163" s="249">
        <f>IF(N163="zákl. přenesená",J163,0)</f>
        <v>0</v>
      </c>
      <c r="BH163" s="249">
        <f>IF(N163="sníž. přenesená",J163,0)</f>
        <v>0</v>
      </c>
      <c r="BI163" s="249">
        <f>IF(N163="nulová",J163,0)</f>
        <v>0</v>
      </c>
      <c r="BJ163" s="16" t="s">
        <v>89</v>
      </c>
      <c r="BK163" s="249">
        <f>ROUND(I163*H163,2)</f>
        <v>0</v>
      </c>
      <c r="BL163" s="16" t="s">
        <v>165</v>
      </c>
      <c r="BM163" s="248" t="s">
        <v>1315</v>
      </c>
    </row>
    <row r="164" s="2" customFormat="1" ht="16.5" customHeight="1">
      <c r="A164" s="38"/>
      <c r="B164" s="39"/>
      <c r="C164" s="236" t="s">
        <v>400</v>
      </c>
      <c r="D164" s="236" t="s">
        <v>161</v>
      </c>
      <c r="E164" s="237" t="s">
        <v>1316</v>
      </c>
      <c r="F164" s="238" t="s">
        <v>1317</v>
      </c>
      <c r="G164" s="239" t="s">
        <v>1014</v>
      </c>
      <c r="H164" s="240">
        <v>6</v>
      </c>
      <c r="I164" s="241"/>
      <c r="J164" s="242">
        <f>ROUND(I164*H164,2)</f>
        <v>0</v>
      </c>
      <c r="K164" s="243"/>
      <c r="L164" s="44"/>
      <c r="M164" s="244" t="s">
        <v>1</v>
      </c>
      <c r="N164" s="245" t="s">
        <v>46</v>
      </c>
      <c r="O164" s="91"/>
      <c r="P164" s="246">
        <f>O164*H164</f>
        <v>0</v>
      </c>
      <c r="Q164" s="246">
        <v>0</v>
      </c>
      <c r="R164" s="246">
        <f>Q164*H164</f>
        <v>0</v>
      </c>
      <c r="S164" s="246">
        <v>0</v>
      </c>
      <c r="T164" s="247">
        <f>S164*H164</f>
        <v>0</v>
      </c>
      <c r="U164" s="38"/>
      <c r="V164" s="38"/>
      <c r="W164" s="38"/>
      <c r="X164" s="38"/>
      <c r="Y164" s="38"/>
      <c r="Z164" s="38"/>
      <c r="AA164" s="38"/>
      <c r="AB164" s="38"/>
      <c r="AC164" s="38"/>
      <c r="AD164" s="38"/>
      <c r="AE164" s="38"/>
      <c r="AR164" s="248" t="s">
        <v>165</v>
      </c>
      <c r="AT164" s="248" t="s">
        <v>161</v>
      </c>
      <c r="AU164" s="248" t="s">
        <v>89</v>
      </c>
      <c r="AY164" s="16" t="s">
        <v>159</v>
      </c>
      <c r="BE164" s="249">
        <f>IF(N164="základní",J164,0)</f>
        <v>0</v>
      </c>
      <c r="BF164" s="249">
        <f>IF(N164="snížená",J164,0)</f>
        <v>0</v>
      </c>
      <c r="BG164" s="249">
        <f>IF(N164="zákl. přenesená",J164,0)</f>
        <v>0</v>
      </c>
      <c r="BH164" s="249">
        <f>IF(N164="sníž. přenesená",J164,0)</f>
        <v>0</v>
      </c>
      <c r="BI164" s="249">
        <f>IF(N164="nulová",J164,0)</f>
        <v>0</v>
      </c>
      <c r="BJ164" s="16" t="s">
        <v>89</v>
      </c>
      <c r="BK164" s="249">
        <f>ROUND(I164*H164,2)</f>
        <v>0</v>
      </c>
      <c r="BL164" s="16" t="s">
        <v>165</v>
      </c>
      <c r="BM164" s="248" t="s">
        <v>1318</v>
      </c>
    </row>
    <row r="165" s="2" customFormat="1" ht="16.5" customHeight="1">
      <c r="A165" s="38"/>
      <c r="B165" s="39"/>
      <c r="C165" s="236" t="s">
        <v>405</v>
      </c>
      <c r="D165" s="236" t="s">
        <v>161</v>
      </c>
      <c r="E165" s="237" t="s">
        <v>1319</v>
      </c>
      <c r="F165" s="238" t="s">
        <v>1320</v>
      </c>
      <c r="G165" s="239" t="s">
        <v>1014</v>
      </c>
      <c r="H165" s="240">
        <v>2</v>
      </c>
      <c r="I165" s="241"/>
      <c r="J165" s="242">
        <f>ROUND(I165*H165,2)</f>
        <v>0</v>
      </c>
      <c r="K165" s="243"/>
      <c r="L165" s="44"/>
      <c r="M165" s="244" t="s">
        <v>1</v>
      </c>
      <c r="N165" s="245" t="s">
        <v>46</v>
      </c>
      <c r="O165" s="91"/>
      <c r="P165" s="246">
        <f>O165*H165</f>
        <v>0</v>
      </c>
      <c r="Q165" s="246">
        <v>0</v>
      </c>
      <c r="R165" s="246">
        <f>Q165*H165</f>
        <v>0</v>
      </c>
      <c r="S165" s="246">
        <v>0</v>
      </c>
      <c r="T165" s="247">
        <f>S165*H165</f>
        <v>0</v>
      </c>
      <c r="U165" s="38"/>
      <c r="V165" s="38"/>
      <c r="W165" s="38"/>
      <c r="X165" s="38"/>
      <c r="Y165" s="38"/>
      <c r="Z165" s="38"/>
      <c r="AA165" s="38"/>
      <c r="AB165" s="38"/>
      <c r="AC165" s="38"/>
      <c r="AD165" s="38"/>
      <c r="AE165" s="38"/>
      <c r="AR165" s="248" t="s">
        <v>165</v>
      </c>
      <c r="AT165" s="248" t="s">
        <v>161</v>
      </c>
      <c r="AU165" s="248" t="s">
        <v>89</v>
      </c>
      <c r="AY165" s="16" t="s">
        <v>159</v>
      </c>
      <c r="BE165" s="249">
        <f>IF(N165="základní",J165,0)</f>
        <v>0</v>
      </c>
      <c r="BF165" s="249">
        <f>IF(N165="snížená",J165,0)</f>
        <v>0</v>
      </c>
      <c r="BG165" s="249">
        <f>IF(N165="zákl. přenesená",J165,0)</f>
        <v>0</v>
      </c>
      <c r="BH165" s="249">
        <f>IF(N165="sníž. přenesená",J165,0)</f>
        <v>0</v>
      </c>
      <c r="BI165" s="249">
        <f>IF(N165="nulová",J165,0)</f>
        <v>0</v>
      </c>
      <c r="BJ165" s="16" t="s">
        <v>89</v>
      </c>
      <c r="BK165" s="249">
        <f>ROUND(I165*H165,2)</f>
        <v>0</v>
      </c>
      <c r="BL165" s="16" t="s">
        <v>165</v>
      </c>
      <c r="BM165" s="248" t="s">
        <v>1321</v>
      </c>
    </row>
    <row r="166" s="2" customFormat="1" ht="16.5" customHeight="1">
      <c r="A166" s="38"/>
      <c r="B166" s="39"/>
      <c r="C166" s="236" t="s">
        <v>410</v>
      </c>
      <c r="D166" s="236" t="s">
        <v>161</v>
      </c>
      <c r="E166" s="237" t="s">
        <v>1322</v>
      </c>
      <c r="F166" s="238" t="s">
        <v>1323</v>
      </c>
      <c r="G166" s="239" t="s">
        <v>1014</v>
      </c>
      <c r="H166" s="240">
        <v>6</v>
      </c>
      <c r="I166" s="241"/>
      <c r="J166" s="242">
        <f>ROUND(I166*H166,2)</f>
        <v>0</v>
      </c>
      <c r="K166" s="243"/>
      <c r="L166" s="44"/>
      <c r="M166" s="244" t="s">
        <v>1</v>
      </c>
      <c r="N166" s="245" t="s">
        <v>46</v>
      </c>
      <c r="O166" s="91"/>
      <c r="P166" s="246">
        <f>O166*H166</f>
        <v>0</v>
      </c>
      <c r="Q166" s="246">
        <v>0</v>
      </c>
      <c r="R166" s="246">
        <f>Q166*H166</f>
        <v>0</v>
      </c>
      <c r="S166" s="246">
        <v>0</v>
      </c>
      <c r="T166" s="247">
        <f>S166*H166</f>
        <v>0</v>
      </c>
      <c r="U166" s="38"/>
      <c r="V166" s="38"/>
      <c r="W166" s="38"/>
      <c r="X166" s="38"/>
      <c r="Y166" s="38"/>
      <c r="Z166" s="38"/>
      <c r="AA166" s="38"/>
      <c r="AB166" s="38"/>
      <c r="AC166" s="38"/>
      <c r="AD166" s="38"/>
      <c r="AE166" s="38"/>
      <c r="AR166" s="248" t="s">
        <v>165</v>
      </c>
      <c r="AT166" s="248" t="s">
        <v>161</v>
      </c>
      <c r="AU166" s="248" t="s">
        <v>89</v>
      </c>
      <c r="AY166" s="16" t="s">
        <v>159</v>
      </c>
      <c r="BE166" s="249">
        <f>IF(N166="základní",J166,0)</f>
        <v>0</v>
      </c>
      <c r="BF166" s="249">
        <f>IF(N166="snížená",J166,0)</f>
        <v>0</v>
      </c>
      <c r="BG166" s="249">
        <f>IF(N166="zákl. přenesená",J166,0)</f>
        <v>0</v>
      </c>
      <c r="BH166" s="249">
        <f>IF(N166="sníž. přenesená",J166,0)</f>
        <v>0</v>
      </c>
      <c r="BI166" s="249">
        <f>IF(N166="nulová",J166,0)</f>
        <v>0</v>
      </c>
      <c r="BJ166" s="16" t="s">
        <v>89</v>
      </c>
      <c r="BK166" s="249">
        <f>ROUND(I166*H166,2)</f>
        <v>0</v>
      </c>
      <c r="BL166" s="16" t="s">
        <v>165</v>
      </c>
      <c r="BM166" s="248" t="s">
        <v>1324</v>
      </c>
    </row>
    <row r="167" s="2" customFormat="1" ht="16.5" customHeight="1">
      <c r="A167" s="38"/>
      <c r="B167" s="39"/>
      <c r="C167" s="236" t="s">
        <v>414</v>
      </c>
      <c r="D167" s="236" t="s">
        <v>161</v>
      </c>
      <c r="E167" s="237" t="s">
        <v>1325</v>
      </c>
      <c r="F167" s="238" t="s">
        <v>1326</v>
      </c>
      <c r="G167" s="239" t="s">
        <v>1014</v>
      </c>
      <c r="H167" s="240">
        <v>1</v>
      </c>
      <c r="I167" s="241"/>
      <c r="J167" s="242">
        <f>ROUND(I167*H167,2)</f>
        <v>0</v>
      </c>
      <c r="K167" s="243"/>
      <c r="L167" s="44"/>
      <c r="M167" s="244" t="s">
        <v>1</v>
      </c>
      <c r="N167" s="245" t="s">
        <v>46</v>
      </c>
      <c r="O167" s="91"/>
      <c r="P167" s="246">
        <f>O167*H167</f>
        <v>0</v>
      </c>
      <c r="Q167" s="246">
        <v>0</v>
      </c>
      <c r="R167" s="246">
        <f>Q167*H167</f>
        <v>0</v>
      </c>
      <c r="S167" s="246">
        <v>0</v>
      </c>
      <c r="T167" s="247">
        <f>S167*H167</f>
        <v>0</v>
      </c>
      <c r="U167" s="38"/>
      <c r="V167" s="38"/>
      <c r="W167" s="38"/>
      <c r="X167" s="38"/>
      <c r="Y167" s="38"/>
      <c r="Z167" s="38"/>
      <c r="AA167" s="38"/>
      <c r="AB167" s="38"/>
      <c r="AC167" s="38"/>
      <c r="AD167" s="38"/>
      <c r="AE167" s="38"/>
      <c r="AR167" s="248" t="s">
        <v>165</v>
      </c>
      <c r="AT167" s="248" t="s">
        <v>161</v>
      </c>
      <c r="AU167" s="248" t="s">
        <v>89</v>
      </c>
      <c r="AY167" s="16" t="s">
        <v>159</v>
      </c>
      <c r="BE167" s="249">
        <f>IF(N167="základní",J167,0)</f>
        <v>0</v>
      </c>
      <c r="BF167" s="249">
        <f>IF(N167="snížená",J167,0)</f>
        <v>0</v>
      </c>
      <c r="BG167" s="249">
        <f>IF(N167="zákl. přenesená",J167,0)</f>
        <v>0</v>
      </c>
      <c r="BH167" s="249">
        <f>IF(N167="sníž. přenesená",J167,0)</f>
        <v>0</v>
      </c>
      <c r="BI167" s="249">
        <f>IF(N167="nulová",J167,0)</f>
        <v>0</v>
      </c>
      <c r="BJ167" s="16" t="s">
        <v>89</v>
      </c>
      <c r="BK167" s="249">
        <f>ROUND(I167*H167,2)</f>
        <v>0</v>
      </c>
      <c r="BL167" s="16" t="s">
        <v>165</v>
      </c>
      <c r="BM167" s="248" t="s">
        <v>1327</v>
      </c>
    </row>
    <row r="168" s="2" customFormat="1" ht="16.5" customHeight="1">
      <c r="A168" s="38"/>
      <c r="B168" s="39"/>
      <c r="C168" s="236" t="s">
        <v>421</v>
      </c>
      <c r="D168" s="236" t="s">
        <v>161</v>
      </c>
      <c r="E168" s="237" t="s">
        <v>1328</v>
      </c>
      <c r="F168" s="238" t="s">
        <v>1329</v>
      </c>
      <c r="G168" s="239" t="s">
        <v>1014</v>
      </c>
      <c r="H168" s="240">
        <v>1</v>
      </c>
      <c r="I168" s="241"/>
      <c r="J168" s="242">
        <f>ROUND(I168*H168,2)</f>
        <v>0</v>
      </c>
      <c r="K168" s="243"/>
      <c r="L168" s="44"/>
      <c r="M168" s="244" t="s">
        <v>1</v>
      </c>
      <c r="N168" s="245" t="s">
        <v>46</v>
      </c>
      <c r="O168" s="91"/>
      <c r="P168" s="246">
        <f>O168*H168</f>
        <v>0</v>
      </c>
      <c r="Q168" s="246">
        <v>0</v>
      </c>
      <c r="R168" s="246">
        <f>Q168*H168</f>
        <v>0</v>
      </c>
      <c r="S168" s="246">
        <v>0</v>
      </c>
      <c r="T168" s="247">
        <f>S168*H168</f>
        <v>0</v>
      </c>
      <c r="U168" s="38"/>
      <c r="V168" s="38"/>
      <c r="W168" s="38"/>
      <c r="X168" s="38"/>
      <c r="Y168" s="38"/>
      <c r="Z168" s="38"/>
      <c r="AA168" s="38"/>
      <c r="AB168" s="38"/>
      <c r="AC168" s="38"/>
      <c r="AD168" s="38"/>
      <c r="AE168" s="38"/>
      <c r="AR168" s="248" t="s">
        <v>165</v>
      </c>
      <c r="AT168" s="248" t="s">
        <v>161</v>
      </c>
      <c r="AU168" s="248" t="s">
        <v>89</v>
      </c>
      <c r="AY168" s="16" t="s">
        <v>159</v>
      </c>
      <c r="BE168" s="249">
        <f>IF(N168="základní",J168,0)</f>
        <v>0</v>
      </c>
      <c r="BF168" s="249">
        <f>IF(N168="snížená",J168,0)</f>
        <v>0</v>
      </c>
      <c r="BG168" s="249">
        <f>IF(N168="zákl. přenesená",J168,0)</f>
        <v>0</v>
      </c>
      <c r="BH168" s="249">
        <f>IF(N168="sníž. přenesená",J168,0)</f>
        <v>0</v>
      </c>
      <c r="BI168" s="249">
        <f>IF(N168="nulová",J168,0)</f>
        <v>0</v>
      </c>
      <c r="BJ168" s="16" t="s">
        <v>89</v>
      </c>
      <c r="BK168" s="249">
        <f>ROUND(I168*H168,2)</f>
        <v>0</v>
      </c>
      <c r="BL168" s="16" t="s">
        <v>165</v>
      </c>
      <c r="BM168" s="248" t="s">
        <v>1330</v>
      </c>
    </row>
    <row r="169" s="2" customFormat="1" ht="16.5" customHeight="1">
      <c r="A169" s="38"/>
      <c r="B169" s="39"/>
      <c r="C169" s="236" t="s">
        <v>426</v>
      </c>
      <c r="D169" s="236" t="s">
        <v>161</v>
      </c>
      <c r="E169" s="237" t="s">
        <v>1331</v>
      </c>
      <c r="F169" s="238" t="s">
        <v>1332</v>
      </c>
      <c r="G169" s="239" t="s">
        <v>1014</v>
      </c>
      <c r="H169" s="240">
        <v>1</v>
      </c>
      <c r="I169" s="241"/>
      <c r="J169" s="242">
        <f>ROUND(I169*H169,2)</f>
        <v>0</v>
      </c>
      <c r="K169" s="243"/>
      <c r="L169" s="44"/>
      <c r="M169" s="244" t="s">
        <v>1</v>
      </c>
      <c r="N169" s="245" t="s">
        <v>46</v>
      </c>
      <c r="O169" s="91"/>
      <c r="P169" s="246">
        <f>O169*H169</f>
        <v>0</v>
      </c>
      <c r="Q169" s="246">
        <v>0</v>
      </c>
      <c r="R169" s="246">
        <f>Q169*H169</f>
        <v>0</v>
      </c>
      <c r="S169" s="246">
        <v>0</v>
      </c>
      <c r="T169" s="247">
        <f>S169*H169</f>
        <v>0</v>
      </c>
      <c r="U169" s="38"/>
      <c r="V169" s="38"/>
      <c r="W169" s="38"/>
      <c r="X169" s="38"/>
      <c r="Y169" s="38"/>
      <c r="Z169" s="38"/>
      <c r="AA169" s="38"/>
      <c r="AB169" s="38"/>
      <c r="AC169" s="38"/>
      <c r="AD169" s="38"/>
      <c r="AE169" s="38"/>
      <c r="AR169" s="248" t="s">
        <v>165</v>
      </c>
      <c r="AT169" s="248" t="s">
        <v>161</v>
      </c>
      <c r="AU169" s="248" t="s">
        <v>89</v>
      </c>
      <c r="AY169" s="16" t="s">
        <v>159</v>
      </c>
      <c r="BE169" s="249">
        <f>IF(N169="základní",J169,0)</f>
        <v>0</v>
      </c>
      <c r="BF169" s="249">
        <f>IF(N169="snížená",J169,0)</f>
        <v>0</v>
      </c>
      <c r="BG169" s="249">
        <f>IF(N169="zákl. přenesená",J169,0)</f>
        <v>0</v>
      </c>
      <c r="BH169" s="249">
        <f>IF(N169="sníž. přenesená",J169,0)</f>
        <v>0</v>
      </c>
      <c r="BI169" s="249">
        <f>IF(N169="nulová",J169,0)</f>
        <v>0</v>
      </c>
      <c r="BJ169" s="16" t="s">
        <v>89</v>
      </c>
      <c r="BK169" s="249">
        <f>ROUND(I169*H169,2)</f>
        <v>0</v>
      </c>
      <c r="BL169" s="16" t="s">
        <v>165</v>
      </c>
      <c r="BM169" s="248" t="s">
        <v>1333</v>
      </c>
    </row>
    <row r="170" s="2" customFormat="1" ht="16.5" customHeight="1">
      <c r="A170" s="38"/>
      <c r="B170" s="39"/>
      <c r="C170" s="236" t="s">
        <v>431</v>
      </c>
      <c r="D170" s="236" t="s">
        <v>161</v>
      </c>
      <c r="E170" s="237" t="s">
        <v>1334</v>
      </c>
      <c r="F170" s="238" t="s">
        <v>1335</v>
      </c>
      <c r="G170" s="239" t="s">
        <v>1014</v>
      </c>
      <c r="H170" s="240">
        <v>1</v>
      </c>
      <c r="I170" s="241"/>
      <c r="J170" s="242">
        <f>ROUND(I170*H170,2)</f>
        <v>0</v>
      </c>
      <c r="K170" s="243"/>
      <c r="L170" s="44"/>
      <c r="M170" s="244" t="s">
        <v>1</v>
      </c>
      <c r="N170" s="245" t="s">
        <v>46</v>
      </c>
      <c r="O170" s="91"/>
      <c r="P170" s="246">
        <f>O170*H170</f>
        <v>0</v>
      </c>
      <c r="Q170" s="246">
        <v>0</v>
      </c>
      <c r="R170" s="246">
        <f>Q170*H170</f>
        <v>0</v>
      </c>
      <c r="S170" s="246">
        <v>0</v>
      </c>
      <c r="T170" s="247">
        <f>S170*H170</f>
        <v>0</v>
      </c>
      <c r="U170" s="38"/>
      <c r="V170" s="38"/>
      <c r="W170" s="38"/>
      <c r="X170" s="38"/>
      <c r="Y170" s="38"/>
      <c r="Z170" s="38"/>
      <c r="AA170" s="38"/>
      <c r="AB170" s="38"/>
      <c r="AC170" s="38"/>
      <c r="AD170" s="38"/>
      <c r="AE170" s="38"/>
      <c r="AR170" s="248" t="s">
        <v>165</v>
      </c>
      <c r="AT170" s="248" t="s">
        <v>161</v>
      </c>
      <c r="AU170" s="248" t="s">
        <v>89</v>
      </c>
      <c r="AY170" s="16" t="s">
        <v>159</v>
      </c>
      <c r="BE170" s="249">
        <f>IF(N170="základní",J170,0)</f>
        <v>0</v>
      </c>
      <c r="BF170" s="249">
        <f>IF(N170="snížená",J170,0)</f>
        <v>0</v>
      </c>
      <c r="BG170" s="249">
        <f>IF(N170="zákl. přenesená",J170,0)</f>
        <v>0</v>
      </c>
      <c r="BH170" s="249">
        <f>IF(N170="sníž. přenesená",J170,0)</f>
        <v>0</v>
      </c>
      <c r="BI170" s="249">
        <f>IF(N170="nulová",J170,0)</f>
        <v>0</v>
      </c>
      <c r="BJ170" s="16" t="s">
        <v>89</v>
      </c>
      <c r="BK170" s="249">
        <f>ROUND(I170*H170,2)</f>
        <v>0</v>
      </c>
      <c r="BL170" s="16" t="s">
        <v>165</v>
      </c>
      <c r="BM170" s="248" t="s">
        <v>1336</v>
      </c>
    </row>
    <row r="171" s="2" customFormat="1" ht="16.5" customHeight="1">
      <c r="A171" s="38"/>
      <c r="B171" s="39"/>
      <c r="C171" s="236" t="s">
        <v>436</v>
      </c>
      <c r="D171" s="236" t="s">
        <v>161</v>
      </c>
      <c r="E171" s="237" t="s">
        <v>1337</v>
      </c>
      <c r="F171" s="238" t="s">
        <v>1338</v>
      </c>
      <c r="G171" s="239" t="s">
        <v>1014</v>
      </c>
      <c r="H171" s="240">
        <v>7</v>
      </c>
      <c r="I171" s="241"/>
      <c r="J171" s="242">
        <f>ROUND(I171*H171,2)</f>
        <v>0</v>
      </c>
      <c r="K171" s="243"/>
      <c r="L171" s="44"/>
      <c r="M171" s="244" t="s">
        <v>1</v>
      </c>
      <c r="N171" s="245" t="s">
        <v>46</v>
      </c>
      <c r="O171" s="91"/>
      <c r="P171" s="246">
        <f>O171*H171</f>
        <v>0</v>
      </c>
      <c r="Q171" s="246">
        <v>0</v>
      </c>
      <c r="R171" s="246">
        <f>Q171*H171</f>
        <v>0</v>
      </c>
      <c r="S171" s="246">
        <v>0</v>
      </c>
      <c r="T171" s="247">
        <f>S171*H171</f>
        <v>0</v>
      </c>
      <c r="U171" s="38"/>
      <c r="V171" s="38"/>
      <c r="W171" s="38"/>
      <c r="X171" s="38"/>
      <c r="Y171" s="38"/>
      <c r="Z171" s="38"/>
      <c r="AA171" s="38"/>
      <c r="AB171" s="38"/>
      <c r="AC171" s="38"/>
      <c r="AD171" s="38"/>
      <c r="AE171" s="38"/>
      <c r="AR171" s="248" t="s">
        <v>165</v>
      </c>
      <c r="AT171" s="248" t="s">
        <v>161</v>
      </c>
      <c r="AU171" s="248" t="s">
        <v>89</v>
      </c>
      <c r="AY171" s="16" t="s">
        <v>159</v>
      </c>
      <c r="BE171" s="249">
        <f>IF(N171="základní",J171,0)</f>
        <v>0</v>
      </c>
      <c r="BF171" s="249">
        <f>IF(N171="snížená",J171,0)</f>
        <v>0</v>
      </c>
      <c r="BG171" s="249">
        <f>IF(N171="zákl. přenesená",J171,0)</f>
        <v>0</v>
      </c>
      <c r="BH171" s="249">
        <f>IF(N171="sníž. přenesená",J171,0)</f>
        <v>0</v>
      </c>
      <c r="BI171" s="249">
        <f>IF(N171="nulová",J171,0)</f>
        <v>0</v>
      </c>
      <c r="BJ171" s="16" t="s">
        <v>89</v>
      </c>
      <c r="BK171" s="249">
        <f>ROUND(I171*H171,2)</f>
        <v>0</v>
      </c>
      <c r="BL171" s="16" t="s">
        <v>165</v>
      </c>
      <c r="BM171" s="248" t="s">
        <v>1339</v>
      </c>
    </row>
    <row r="172" s="2" customFormat="1" ht="16.5" customHeight="1">
      <c r="A172" s="38"/>
      <c r="B172" s="39"/>
      <c r="C172" s="236" t="s">
        <v>441</v>
      </c>
      <c r="D172" s="236" t="s">
        <v>161</v>
      </c>
      <c r="E172" s="237" t="s">
        <v>1340</v>
      </c>
      <c r="F172" s="238" t="s">
        <v>1341</v>
      </c>
      <c r="G172" s="239" t="s">
        <v>230</v>
      </c>
      <c r="H172" s="240">
        <v>64</v>
      </c>
      <c r="I172" s="241"/>
      <c r="J172" s="242">
        <f>ROUND(I172*H172,2)</f>
        <v>0</v>
      </c>
      <c r="K172" s="243"/>
      <c r="L172" s="44"/>
      <c r="M172" s="244" t="s">
        <v>1</v>
      </c>
      <c r="N172" s="245" t="s">
        <v>46</v>
      </c>
      <c r="O172" s="91"/>
      <c r="P172" s="246">
        <f>O172*H172</f>
        <v>0</v>
      </c>
      <c r="Q172" s="246">
        <v>0</v>
      </c>
      <c r="R172" s="246">
        <f>Q172*H172</f>
        <v>0</v>
      </c>
      <c r="S172" s="246">
        <v>0</v>
      </c>
      <c r="T172" s="247">
        <f>S172*H172</f>
        <v>0</v>
      </c>
      <c r="U172" s="38"/>
      <c r="V172" s="38"/>
      <c r="W172" s="38"/>
      <c r="X172" s="38"/>
      <c r="Y172" s="38"/>
      <c r="Z172" s="38"/>
      <c r="AA172" s="38"/>
      <c r="AB172" s="38"/>
      <c r="AC172" s="38"/>
      <c r="AD172" s="38"/>
      <c r="AE172" s="38"/>
      <c r="AR172" s="248" t="s">
        <v>165</v>
      </c>
      <c r="AT172" s="248" t="s">
        <v>161</v>
      </c>
      <c r="AU172" s="248" t="s">
        <v>89</v>
      </c>
      <c r="AY172" s="16" t="s">
        <v>159</v>
      </c>
      <c r="BE172" s="249">
        <f>IF(N172="základní",J172,0)</f>
        <v>0</v>
      </c>
      <c r="BF172" s="249">
        <f>IF(N172="snížená",J172,0)</f>
        <v>0</v>
      </c>
      <c r="BG172" s="249">
        <f>IF(N172="zákl. přenesená",J172,0)</f>
        <v>0</v>
      </c>
      <c r="BH172" s="249">
        <f>IF(N172="sníž. přenesená",J172,0)</f>
        <v>0</v>
      </c>
      <c r="BI172" s="249">
        <f>IF(N172="nulová",J172,0)</f>
        <v>0</v>
      </c>
      <c r="BJ172" s="16" t="s">
        <v>89</v>
      </c>
      <c r="BK172" s="249">
        <f>ROUND(I172*H172,2)</f>
        <v>0</v>
      </c>
      <c r="BL172" s="16" t="s">
        <v>165</v>
      </c>
      <c r="BM172" s="248" t="s">
        <v>1342</v>
      </c>
    </row>
    <row r="173" s="2" customFormat="1" ht="16.5" customHeight="1">
      <c r="A173" s="38"/>
      <c r="B173" s="39"/>
      <c r="C173" s="236" t="s">
        <v>445</v>
      </c>
      <c r="D173" s="236" t="s">
        <v>161</v>
      </c>
      <c r="E173" s="237" t="s">
        <v>1343</v>
      </c>
      <c r="F173" s="238" t="s">
        <v>1344</v>
      </c>
      <c r="G173" s="239" t="s">
        <v>1014</v>
      </c>
      <c r="H173" s="240">
        <v>39</v>
      </c>
      <c r="I173" s="241"/>
      <c r="J173" s="242">
        <f>ROUND(I173*H173,2)</f>
        <v>0</v>
      </c>
      <c r="K173" s="243"/>
      <c r="L173" s="44"/>
      <c r="M173" s="244" t="s">
        <v>1</v>
      </c>
      <c r="N173" s="245" t="s">
        <v>46</v>
      </c>
      <c r="O173" s="91"/>
      <c r="P173" s="246">
        <f>O173*H173</f>
        <v>0</v>
      </c>
      <c r="Q173" s="246">
        <v>0</v>
      </c>
      <c r="R173" s="246">
        <f>Q173*H173</f>
        <v>0</v>
      </c>
      <c r="S173" s="246">
        <v>0</v>
      </c>
      <c r="T173" s="247">
        <f>S173*H173</f>
        <v>0</v>
      </c>
      <c r="U173" s="38"/>
      <c r="V173" s="38"/>
      <c r="W173" s="38"/>
      <c r="X173" s="38"/>
      <c r="Y173" s="38"/>
      <c r="Z173" s="38"/>
      <c r="AA173" s="38"/>
      <c r="AB173" s="38"/>
      <c r="AC173" s="38"/>
      <c r="AD173" s="38"/>
      <c r="AE173" s="38"/>
      <c r="AR173" s="248" t="s">
        <v>165</v>
      </c>
      <c r="AT173" s="248" t="s">
        <v>161</v>
      </c>
      <c r="AU173" s="248" t="s">
        <v>89</v>
      </c>
      <c r="AY173" s="16" t="s">
        <v>159</v>
      </c>
      <c r="BE173" s="249">
        <f>IF(N173="základní",J173,0)</f>
        <v>0</v>
      </c>
      <c r="BF173" s="249">
        <f>IF(N173="snížená",J173,0)</f>
        <v>0</v>
      </c>
      <c r="BG173" s="249">
        <f>IF(N173="zákl. přenesená",J173,0)</f>
        <v>0</v>
      </c>
      <c r="BH173" s="249">
        <f>IF(N173="sníž. přenesená",J173,0)</f>
        <v>0</v>
      </c>
      <c r="BI173" s="249">
        <f>IF(N173="nulová",J173,0)</f>
        <v>0</v>
      </c>
      <c r="BJ173" s="16" t="s">
        <v>89</v>
      </c>
      <c r="BK173" s="249">
        <f>ROUND(I173*H173,2)</f>
        <v>0</v>
      </c>
      <c r="BL173" s="16" t="s">
        <v>165</v>
      </c>
      <c r="BM173" s="248" t="s">
        <v>1345</v>
      </c>
    </row>
    <row r="174" s="2" customFormat="1" ht="16.5" customHeight="1">
      <c r="A174" s="38"/>
      <c r="B174" s="39"/>
      <c r="C174" s="236" t="s">
        <v>449</v>
      </c>
      <c r="D174" s="236" t="s">
        <v>161</v>
      </c>
      <c r="E174" s="237" t="s">
        <v>1346</v>
      </c>
      <c r="F174" s="238" t="s">
        <v>1347</v>
      </c>
      <c r="G174" s="239" t="s">
        <v>1014</v>
      </c>
      <c r="H174" s="240">
        <v>16</v>
      </c>
      <c r="I174" s="241"/>
      <c r="J174" s="242">
        <f>ROUND(I174*H174,2)</f>
        <v>0</v>
      </c>
      <c r="K174" s="243"/>
      <c r="L174" s="44"/>
      <c r="M174" s="244" t="s">
        <v>1</v>
      </c>
      <c r="N174" s="245" t="s">
        <v>46</v>
      </c>
      <c r="O174" s="91"/>
      <c r="P174" s="246">
        <f>O174*H174</f>
        <v>0</v>
      </c>
      <c r="Q174" s="246">
        <v>0</v>
      </c>
      <c r="R174" s="246">
        <f>Q174*H174</f>
        <v>0</v>
      </c>
      <c r="S174" s="246">
        <v>0</v>
      </c>
      <c r="T174" s="247">
        <f>S174*H174</f>
        <v>0</v>
      </c>
      <c r="U174" s="38"/>
      <c r="V174" s="38"/>
      <c r="W174" s="38"/>
      <c r="X174" s="38"/>
      <c r="Y174" s="38"/>
      <c r="Z174" s="38"/>
      <c r="AA174" s="38"/>
      <c r="AB174" s="38"/>
      <c r="AC174" s="38"/>
      <c r="AD174" s="38"/>
      <c r="AE174" s="38"/>
      <c r="AR174" s="248" t="s">
        <v>165</v>
      </c>
      <c r="AT174" s="248" t="s">
        <v>161</v>
      </c>
      <c r="AU174" s="248" t="s">
        <v>89</v>
      </c>
      <c r="AY174" s="16" t="s">
        <v>159</v>
      </c>
      <c r="BE174" s="249">
        <f>IF(N174="základní",J174,0)</f>
        <v>0</v>
      </c>
      <c r="BF174" s="249">
        <f>IF(N174="snížená",J174,0)</f>
        <v>0</v>
      </c>
      <c r="BG174" s="249">
        <f>IF(N174="zákl. přenesená",J174,0)</f>
        <v>0</v>
      </c>
      <c r="BH174" s="249">
        <f>IF(N174="sníž. přenesená",J174,0)</f>
        <v>0</v>
      </c>
      <c r="BI174" s="249">
        <f>IF(N174="nulová",J174,0)</f>
        <v>0</v>
      </c>
      <c r="BJ174" s="16" t="s">
        <v>89</v>
      </c>
      <c r="BK174" s="249">
        <f>ROUND(I174*H174,2)</f>
        <v>0</v>
      </c>
      <c r="BL174" s="16" t="s">
        <v>165</v>
      </c>
      <c r="BM174" s="248" t="s">
        <v>1348</v>
      </c>
    </row>
    <row r="175" s="2" customFormat="1" ht="16.5" customHeight="1">
      <c r="A175" s="38"/>
      <c r="B175" s="39"/>
      <c r="C175" s="236" t="s">
        <v>453</v>
      </c>
      <c r="D175" s="236" t="s">
        <v>161</v>
      </c>
      <c r="E175" s="237" t="s">
        <v>1349</v>
      </c>
      <c r="F175" s="238" t="s">
        <v>1350</v>
      </c>
      <c r="G175" s="239" t="s">
        <v>1014</v>
      </c>
      <c r="H175" s="240">
        <v>64</v>
      </c>
      <c r="I175" s="241"/>
      <c r="J175" s="242">
        <f>ROUND(I175*H175,2)</f>
        <v>0</v>
      </c>
      <c r="K175" s="243"/>
      <c r="L175" s="44"/>
      <c r="M175" s="244" t="s">
        <v>1</v>
      </c>
      <c r="N175" s="245" t="s">
        <v>46</v>
      </c>
      <c r="O175" s="91"/>
      <c r="P175" s="246">
        <f>O175*H175</f>
        <v>0</v>
      </c>
      <c r="Q175" s="246">
        <v>0</v>
      </c>
      <c r="R175" s="246">
        <f>Q175*H175</f>
        <v>0</v>
      </c>
      <c r="S175" s="246">
        <v>0</v>
      </c>
      <c r="T175" s="247">
        <f>S175*H175</f>
        <v>0</v>
      </c>
      <c r="U175" s="38"/>
      <c r="V175" s="38"/>
      <c r="W175" s="38"/>
      <c r="X175" s="38"/>
      <c r="Y175" s="38"/>
      <c r="Z175" s="38"/>
      <c r="AA175" s="38"/>
      <c r="AB175" s="38"/>
      <c r="AC175" s="38"/>
      <c r="AD175" s="38"/>
      <c r="AE175" s="38"/>
      <c r="AR175" s="248" t="s">
        <v>165</v>
      </c>
      <c r="AT175" s="248" t="s">
        <v>161</v>
      </c>
      <c r="AU175" s="248" t="s">
        <v>89</v>
      </c>
      <c r="AY175" s="16" t="s">
        <v>159</v>
      </c>
      <c r="BE175" s="249">
        <f>IF(N175="základní",J175,0)</f>
        <v>0</v>
      </c>
      <c r="BF175" s="249">
        <f>IF(N175="snížená",J175,0)</f>
        <v>0</v>
      </c>
      <c r="BG175" s="249">
        <f>IF(N175="zákl. přenesená",J175,0)</f>
        <v>0</v>
      </c>
      <c r="BH175" s="249">
        <f>IF(N175="sníž. přenesená",J175,0)</f>
        <v>0</v>
      </c>
      <c r="BI175" s="249">
        <f>IF(N175="nulová",J175,0)</f>
        <v>0</v>
      </c>
      <c r="BJ175" s="16" t="s">
        <v>89</v>
      </c>
      <c r="BK175" s="249">
        <f>ROUND(I175*H175,2)</f>
        <v>0</v>
      </c>
      <c r="BL175" s="16" t="s">
        <v>165</v>
      </c>
      <c r="BM175" s="248" t="s">
        <v>1351</v>
      </c>
    </row>
    <row r="176" s="2" customFormat="1" ht="16.5" customHeight="1">
      <c r="A176" s="38"/>
      <c r="B176" s="39"/>
      <c r="C176" s="236" t="s">
        <v>458</v>
      </c>
      <c r="D176" s="236" t="s">
        <v>161</v>
      </c>
      <c r="E176" s="237" t="s">
        <v>1352</v>
      </c>
      <c r="F176" s="238" t="s">
        <v>1353</v>
      </c>
      <c r="G176" s="239" t="s">
        <v>230</v>
      </c>
      <c r="H176" s="240">
        <v>202</v>
      </c>
      <c r="I176" s="241"/>
      <c r="J176" s="242">
        <f>ROUND(I176*H176,2)</f>
        <v>0</v>
      </c>
      <c r="K176" s="243"/>
      <c r="L176" s="44"/>
      <c r="M176" s="244" t="s">
        <v>1</v>
      </c>
      <c r="N176" s="245" t="s">
        <v>46</v>
      </c>
      <c r="O176" s="91"/>
      <c r="P176" s="246">
        <f>O176*H176</f>
        <v>0</v>
      </c>
      <c r="Q176" s="246">
        <v>0</v>
      </c>
      <c r="R176" s="246">
        <f>Q176*H176</f>
        <v>0</v>
      </c>
      <c r="S176" s="246">
        <v>0</v>
      </c>
      <c r="T176" s="247">
        <f>S176*H176</f>
        <v>0</v>
      </c>
      <c r="U176" s="38"/>
      <c r="V176" s="38"/>
      <c r="W176" s="38"/>
      <c r="X176" s="38"/>
      <c r="Y176" s="38"/>
      <c r="Z176" s="38"/>
      <c r="AA176" s="38"/>
      <c r="AB176" s="38"/>
      <c r="AC176" s="38"/>
      <c r="AD176" s="38"/>
      <c r="AE176" s="38"/>
      <c r="AR176" s="248" t="s">
        <v>165</v>
      </c>
      <c r="AT176" s="248" t="s">
        <v>161</v>
      </c>
      <c r="AU176" s="248" t="s">
        <v>89</v>
      </c>
      <c r="AY176" s="16" t="s">
        <v>159</v>
      </c>
      <c r="BE176" s="249">
        <f>IF(N176="základní",J176,0)</f>
        <v>0</v>
      </c>
      <c r="BF176" s="249">
        <f>IF(N176="snížená",J176,0)</f>
        <v>0</v>
      </c>
      <c r="BG176" s="249">
        <f>IF(N176="zákl. přenesená",J176,0)</f>
        <v>0</v>
      </c>
      <c r="BH176" s="249">
        <f>IF(N176="sníž. přenesená",J176,0)</f>
        <v>0</v>
      </c>
      <c r="BI176" s="249">
        <f>IF(N176="nulová",J176,0)</f>
        <v>0</v>
      </c>
      <c r="BJ176" s="16" t="s">
        <v>89</v>
      </c>
      <c r="BK176" s="249">
        <f>ROUND(I176*H176,2)</f>
        <v>0</v>
      </c>
      <c r="BL176" s="16" t="s">
        <v>165</v>
      </c>
      <c r="BM176" s="248" t="s">
        <v>1354</v>
      </c>
    </row>
    <row r="177" s="2" customFormat="1" ht="16.5" customHeight="1">
      <c r="A177" s="38"/>
      <c r="B177" s="39"/>
      <c r="C177" s="236" t="s">
        <v>464</v>
      </c>
      <c r="D177" s="236" t="s">
        <v>161</v>
      </c>
      <c r="E177" s="237" t="s">
        <v>1355</v>
      </c>
      <c r="F177" s="238" t="s">
        <v>1356</v>
      </c>
      <c r="G177" s="239" t="s">
        <v>230</v>
      </c>
      <c r="H177" s="240">
        <v>35</v>
      </c>
      <c r="I177" s="241"/>
      <c r="J177" s="242">
        <f>ROUND(I177*H177,2)</f>
        <v>0</v>
      </c>
      <c r="K177" s="243"/>
      <c r="L177" s="44"/>
      <c r="M177" s="244" t="s">
        <v>1</v>
      </c>
      <c r="N177" s="245" t="s">
        <v>46</v>
      </c>
      <c r="O177" s="91"/>
      <c r="P177" s="246">
        <f>O177*H177</f>
        <v>0</v>
      </c>
      <c r="Q177" s="246">
        <v>0</v>
      </c>
      <c r="R177" s="246">
        <f>Q177*H177</f>
        <v>0</v>
      </c>
      <c r="S177" s="246">
        <v>0</v>
      </c>
      <c r="T177" s="247">
        <f>S177*H177</f>
        <v>0</v>
      </c>
      <c r="U177" s="38"/>
      <c r="V177" s="38"/>
      <c r="W177" s="38"/>
      <c r="X177" s="38"/>
      <c r="Y177" s="38"/>
      <c r="Z177" s="38"/>
      <c r="AA177" s="38"/>
      <c r="AB177" s="38"/>
      <c r="AC177" s="38"/>
      <c r="AD177" s="38"/>
      <c r="AE177" s="38"/>
      <c r="AR177" s="248" t="s">
        <v>165</v>
      </c>
      <c r="AT177" s="248" t="s">
        <v>161</v>
      </c>
      <c r="AU177" s="248" t="s">
        <v>89</v>
      </c>
      <c r="AY177" s="16" t="s">
        <v>159</v>
      </c>
      <c r="BE177" s="249">
        <f>IF(N177="základní",J177,0)</f>
        <v>0</v>
      </c>
      <c r="BF177" s="249">
        <f>IF(N177="snížená",J177,0)</f>
        <v>0</v>
      </c>
      <c r="BG177" s="249">
        <f>IF(N177="zákl. přenesená",J177,0)</f>
        <v>0</v>
      </c>
      <c r="BH177" s="249">
        <f>IF(N177="sníž. přenesená",J177,0)</f>
        <v>0</v>
      </c>
      <c r="BI177" s="249">
        <f>IF(N177="nulová",J177,0)</f>
        <v>0</v>
      </c>
      <c r="BJ177" s="16" t="s">
        <v>89</v>
      </c>
      <c r="BK177" s="249">
        <f>ROUND(I177*H177,2)</f>
        <v>0</v>
      </c>
      <c r="BL177" s="16" t="s">
        <v>165</v>
      </c>
      <c r="BM177" s="248" t="s">
        <v>1357</v>
      </c>
    </row>
    <row r="178" s="2" customFormat="1" ht="16.5" customHeight="1">
      <c r="A178" s="38"/>
      <c r="B178" s="39"/>
      <c r="C178" s="236" t="s">
        <v>469</v>
      </c>
      <c r="D178" s="236" t="s">
        <v>161</v>
      </c>
      <c r="E178" s="237" t="s">
        <v>1358</v>
      </c>
      <c r="F178" s="238" t="s">
        <v>1359</v>
      </c>
      <c r="G178" s="239" t="s">
        <v>230</v>
      </c>
      <c r="H178" s="240">
        <v>126</v>
      </c>
      <c r="I178" s="241"/>
      <c r="J178" s="242">
        <f>ROUND(I178*H178,2)</f>
        <v>0</v>
      </c>
      <c r="K178" s="243"/>
      <c r="L178" s="44"/>
      <c r="M178" s="244" t="s">
        <v>1</v>
      </c>
      <c r="N178" s="245" t="s">
        <v>46</v>
      </c>
      <c r="O178" s="91"/>
      <c r="P178" s="246">
        <f>O178*H178</f>
        <v>0</v>
      </c>
      <c r="Q178" s="246">
        <v>0</v>
      </c>
      <c r="R178" s="246">
        <f>Q178*H178</f>
        <v>0</v>
      </c>
      <c r="S178" s="246">
        <v>0</v>
      </c>
      <c r="T178" s="247">
        <f>S178*H178</f>
        <v>0</v>
      </c>
      <c r="U178" s="38"/>
      <c r="V178" s="38"/>
      <c r="W178" s="38"/>
      <c r="X178" s="38"/>
      <c r="Y178" s="38"/>
      <c r="Z178" s="38"/>
      <c r="AA178" s="38"/>
      <c r="AB178" s="38"/>
      <c r="AC178" s="38"/>
      <c r="AD178" s="38"/>
      <c r="AE178" s="38"/>
      <c r="AR178" s="248" t="s">
        <v>165</v>
      </c>
      <c r="AT178" s="248" t="s">
        <v>161</v>
      </c>
      <c r="AU178" s="248" t="s">
        <v>89</v>
      </c>
      <c r="AY178" s="16" t="s">
        <v>159</v>
      </c>
      <c r="BE178" s="249">
        <f>IF(N178="základní",J178,0)</f>
        <v>0</v>
      </c>
      <c r="BF178" s="249">
        <f>IF(N178="snížená",J178,0)</f>
        <v>0</v>
      </c>
      <c r="BG178" s="249">
        <f>IF(N178="zákl. přenesená",J178,0)</f>
        <v>0</v>
      </c>
      <c r="BH178" s="249">
        <f>IF(N178="sníž. přenesená",J178,0)</f>
        <v>0</v>
      </c>
      <c r="BI178" s="249">
        <f>IF(N178="nulová",J178,0)</f>
        <v>0</v>
      </c>
      <c r="BJ178" s="16" t="s">
        <v>89</v>
      </c>
      <c r="BK178" s="249">
        <f>ROUND(I178*H178,2)</f>
        <v>0</v>
      </c>
      <c r="BL178" s="16" t="s">
        <v>165</v>
      </c>
      <c r="BM178" s="248" t="s">
        <v>1360</v>
      </c>
    </row>
    <row r="179" s="2" customFormat="1" ht="16.5" customHeight="1">
      <c r="A179" s="38"/>
      <c r="B179" s="39"/>
      <c r="C179" s="236" t="s">
        <v>472</v>
      </c>
      <c r="D179" s="236" t="s">
        <v>161</v>
      </c>
      <c r="E179" s="237" t="s">
        <v>1361</v>
      </c>
      <c r="F179" s="238" t="s">
        <v>1362</v>
      </c>
      <c r="G179" s="239" t="s">
        <v>230</v>
      </c>
      <c r="H179" s="240">
        <v>41</v>
      </c>
      <c r="I179" s="241"/>
      <c r="J179" s="242">
        <f>ROUND(I179*H179,2)</f>
        <v>0</v>
      </c>
      <c r="K179" s="243"/>
      <c r="L179" s="44"/>
      <c r="M179" s="244" t="s">
        <v>1</v>
      </c>
      <c r="N179" s="245" t="s">
        <v>46</v>
      </c>
      <c r="O179" s="91"/>
      <c r="P179" s="246">
        <f>O179*H179</f>
        <v>0</v>
      </c>
      <c r="Q179" s="246">
        <v>0</v>
      </c>
      <c r="R179" s="246">
        <f>Q179*H179</f>
        <v>0</v>
      </c>
      <c r="S179" s="246">
        <v>0</v>
      </c>
      <c r="T179" s="247">
        <f>S179*H179</f>
        <v>0</v>
      </c>
      <c r="U179" s="38"/>
      <c r="V179" s="38"/>
      <c r="W179" s="38"/>
      <c r="X179" s="38"/>
      <c r="Y179" s="38"/>
      <c r="Z179" s="38"/>
      <c r="AA179" s="38"/>
      <c r="AB179" s="38"/>
      <c r="AC179" s="38"/>
      <c r="AD179" s="38"/>
      <c r="AE179" s="38"/>
      <c r="AR179" s="248" t="s">
        <v>165</v>
      </c>
      <c r="AT179" s="248" t="s">
        <v>161</v>
      </c>
      <c r="AU179" s="248" t="s">
        <v>89</v>
      </c>
      <c r="AY179" s="16" t="s">
        <v>159</v>
      </c>
      <c r="BE179" s="249">
        <f>IF(N179="základní",J179,0)</f>
        <v>0</v>
      </c>
      <c r="BF179" s="249">
        <f>IF(N179="snížená",J179,0)</f>
        <v>0</v>
      </c>
      <c r="BG179" s="249">
        <f>IF(N179="zákl. přenesená",J179,0)</f>
        <v>0</v>
      </c>
      <c r="BH179" s="249">
        <f>IF(N179="sníž. přenesená",J179,0)</f>
        <v>0</v>
      </c>
      <c r="BI179" s="249">
        <f>IF(N179="nulová",J179,0)</f>
        <v>0</v>
      </c>
      <c r="BJ179" s="16" t="s">
        <v>89</v>
      </c>
      <c r="BK179" s="249">
        <f>ROUND(I179*H179,2)</f>
        <v>0</v>
      </c>
      <c r="BL179" s="16" t="s">
        <v>165</v>
      </c>
      <c r="BM179" s="248" t="s">
        <v>1363</v>
      </c>
    </row>
    <row r="180" s="2" customFormat="1" ht="16.5" customHeight="1">
      <c r="A180" s="38"/>
      <c r="B180" s="39"/>
      <c r="C180" s="236" t="s">
        <v>476</v>
      </c>
      <c r="D180" s="236" t="s">
        <v>161</v>
      </c>
      <c r="E180" s="237" t="s">
        <v>1364</v>
      </c>
      <c r="F180" s="238" t="s">
        <v>1365</v>
      </c>
      <c r="G180" s="239" t="s">
        <v>314</v>
      </c>
      <c r="H180" s="240">
        <v>224</v>
      </c>
      <c r="I180" s="241"/>
      <c r="J180" s="242">
        <f>ROUND(I180*H180,2)</f>
        <v>0</v>
      </c>
      <c r="K180" s="243"/>
      <c r="L180" s="44"/>
      <c r="M180" s="244" t="s">
        <v>1</v>
      </c>
      <c r="N180" s="245" t="s">
        <v>46</v>
      </c>
      <c r="O180" s="91"/>
      <c r="P180" s="246">
        <f>O180*H180</f>
        <v>0</v>
      </c>
      <c r="Q180" s="246">
        <v>0</v>
      </c>
      <c r="R180" s="246">
        <f>Q180*H180</f>
        <v>0</v>
      </c>
      <c r="S180" s="246">
        <v>0</v>
      </c>
      <c r="T180" s="247">
        <f>S180*H180</f>
        <v>0</v>
      </c>
      <c r="U180" s="38"/>
      <c r="V180" s="38"/>
      <c r="W180" s="38"/>
      <c r="X180" s="38"/>
      <c r="Y180" s="38"/>
      <c r="Z180" s="38"/>
      <c r="AA180" s="38"/>
      <c r="AB180" s="38"/>
      <c r="AC180" s="38"/>
      <c r="AD180" s="38"/>
      <c r="AE180" s="38"/>
      <c r="AR180" s="248" t="s">
        <v>165</v>
      </c>
      <c r="AT180" s="248" t="s">
        <v>161</v>
      </c>
      <c r="AU180" s="248" t="s">
        <v>89</v>
      </c>
      <c r="AY180" s="16" t="s">
        <v>159</v>
      </c>
      <c r="BE180" s="249">
        <f>IF(N180="základní",J180,0)</f>
        <v>0</v>
      </c>
      <c r="BF180" s="249">
        <f>IF(N180="snížená",J180,0)</f>
        <v>0</v>
      </c>
      <c r="BG180" s="249">
        <f>IF(N180="zákl. přenesená",J180,0)</f>
        <v>0</v>
      </c>
      <c r="BH180" s="249">
        <f>IF(N180="sníž. přenesená",J180,0)</f>
        <v>0</v>
      </c>
      <c r="BI180" s="249">
        <f>IF(N180="nulová",J180,0)</f>
        <v>0</v>
      </c>
      <c r="BJ180" s="16" t="s">
        <v>89</v>
      </c>
      <c r="BK180" s="249">
        <f>ROUND(I180*H180,2)</f>
        <v>0</v>
      </c>
      <c r="BL180" s="16" t="s">
        <v>165</v>
      </c>
      <c r="BM180" s="248" t="s">
        <v>1366</v>
      </c>
    </row>
    <row r="181" s="2" customFormat="1" ht="16.5" customHeight="1">
      <c r="A181" s="38"/>
      <c r="B181" s="39"/>
      <c r="C181" s="236" t="s">
        <v>479</v>
      </c>
      <c r="D181" s="236" t="s">
        <v>161</v>
      </c>
      <c r="E181" s="237" t="s">
        <v>1367</v>
      </c>
      <c r="F181" s="238" t="s">
        <v>1368</v>
      </c>
      <c r="G181" s="239" t="s">
        <v>230</v>
      </c>
      <c r="H181" s="240">
        <v>266</v>
      </c>
      <c r="I181" s="241"/>
      <c r="J181" s="242">
        <f>ROUND(I181*H181,2)</f>
        <v>0</v>
      </c>
      <c r="K181" s="243"/>
      <c r="L181" s="44"/>
      <c r="M181" s="244" t="s">
        <v>1</v>
      </c>
      <c r="N181" s="245" t="s">
        <v>46</v>
      </c>
      <c r="O181" s="91"/>
      <c r="P181" s="246">
        <f>O181*H181</f>
        <v>0</v>
      </c>
      <c r="Q181" s="246">
        <v>0</v>
      </c>
      <c r="R181" s="246">
        <f>Q181*H181</f>
        <v>0</v>
      </c>
      <c r="S181" s="246">
        <v>0</v>
      </c>
      <c r="T181" s="247">
        <f>S181*H181</f>
        <v>0</v>
      </c>
      <c r="U181" s="38"/>
      <c r="V181" s="38"/>
      <c r="W181" s="38"/>
      <c r="X181" s="38"/>
      <c r="Y181" s="38"/>
      <c r="Z181" s="38"/>
      <c r="AA181" s="38"/>
      <c r="AB181" s="38"/>
      <c r="AC181" s="38"/>
      <c r="AD181" s="38"/>
      <c r="AE181" s="38"/>
      <c r="AR181" s="248" t="s">
        <v>165</v>
      </c>
      <c r="AT181" s="248" t="s">
        <v>161</v>
      </c>
      <c r="AU181" s="248" t="s">
        <v>89</v>
      </c>
      <c r="AY181" s="16" t="s">
        <v>159</v>
      </c>
      <c r="BE181" s="249">
        <f>IF(N181="základní",J181,0)</f>
        <v>0</v>
      </c>
      <c r="BF181" s="249">
        <f>IF(N181="snížená",J181,0)</f>
        <v>0</v>
      </c>
      <c r="BG181" s="249">
        <f>IF(N181="zákl. přenesená",J181,0)</f>
        <v>0</v>
      </c>
      <c r="BH181" s="249">
        <f>IF(N181="sníž. přenesená",J181,0)</f>
        <v>0</v>
      </c>
      <c r="BI181" s="249">
        <f>IF(N181="nulová",J181,0)</f>
        <v>0</v>
      </c>
      <c r="BJ181" s="16" t="s">
        <v>89</v>
      </c>
      <c r="BK181" s="249">
        <f>ROUND(I181*H181,2)</f>
        <v>0</v>
      </c>
      <c r="BL181" s="16" t="s">
        <v>165</v>
      </c>
      <c r="BM181" s="248" t="s">
        <v>1369</v>
      </c>
    </row>
    <row r="182" s="2" customFormat="1" ht="16.5" customHeight="1">
      <c r="A182" s="38"/>
      <c r="B182" s="39"/>
      <c r="C182" s="236" t="s">
        <v>483</v>
      </c>
      <c r="D182" s="236" t="s">
        <v>161</v>
      </c>
      <c r="E182" s="237" t="s">
        <v>1370</v>
      </c>
      <c r="F182" s="238" t="s">
        <v>1371</v>
      </c>
      <c r="G182" s="239" t="s">
        <v>230</v>
      </c>
      <c r="H182" s="240">
        <v>86</v>
      </c>
      <c r="I182" s="241"/>
      <c r="J182" s="242">
        <f>ROUND(I182*H182,2)</f>
        <v>0</v>
      </c>
      <c r="K182" s="243"/>
      <c r="L182" s="44"/>
      <c r="M182" s="244" t="s">
        <v>1</v>
      </c>
      <c r="N182" s="245" t="s">
        <v>46</v>
      </c>
      <c r="O182" s="91"/>
      <c r="P182" s="246">
        <f>O182*H182</f>
        <v>0</v>
      </c>
      <c r="Q182" s="246">
        <v>0</v>
      </c>
      <c r="R182" s="246">
        <f>Q182*H182</f>
        <v>0</v>
      </c>
      <c r="S182" s="246">
        <v>0</v>
      </c>
      <c r="T182" s="247">
        <f>S182*H182</f>
        <v>0</v>
      </c>
      <c r="U182" s="38"/>
      <c r="V182" s="38"/>
      <c r="W182" s="38"/>
      <c r="X182" s="38"/>
      <c r="Y182" s="38"/>
      <c r="Z182" s="38"/>
      <c r="AA182" s="38"/>
      <c r="AB182" s="38"/>
      <c r="AC182" s="38"/>
      <c r="AD182" s="38"/>
      <c r="AE182" s="38"/>
      <c r="AR182" s="248" t="s">
        <v>165</v>
      </c>
      <c r="AT182" s="248" t="s">
        <v>161</v>
      </c>
      <c r="AU182" s="248" t="s">
        <v>89</v>
      </c>
      <c r="AY182" s="16" t="s">
        <v>159</v>
      </c>
      <c r="BE182" s="249">
        <f>IF(N182="základní",J182,0)</f>
        <v>0</v>
      </c>
      <c r="BF182" s="249">
        <f>IF(N182="snížená",J182,0)</f>
        <v>0</v>
      </c>
      <c r="BG182" s="249">
        <f>IF(N182="zákl. přenesená",J182,0)</f>
        <v>0</v>
      </c>
      <c r="BH182" s="249">
        <f>IF(N182="sníž. přenesená",J182,0)</f>
        <v>0</v>
      </c>
      <c r="BI182" s="249">
        <f>IF(N182="nulová",J182,0)</f>
        <v>0</v>
      </c>
      <c r="BJ182" s="16" t="s">
        <v>89</v>
      </c>
      <c r="BK182" s="249">
        <f>ROUND(I182*H182,2)</f>
        <v>0</v>
      </c>
      <c r="BL182" s="16" t="s">
        <v>165</v>
      </c>
      <c r="BM182" s="248" t="s">
        <v>1372</v>
      </c>
    </row>
    <row r="183" s="2" customFormat="1" ht="16.5" customHeight="1">
      <c r="A183" s="38"/>
      <c r="B183" s="39"/>
      <c r="C183" s="236" t="s">
        <v>488</v>
      </c>
      <c r="D183" s="236" t="s">
        <v>161</v>
      </c>
      <c r="E183" s="237" t="s">
        <v>1373</v>
      </c>
      <c r="F183" s="238" t="s">
        <v>1374</v>
      </c>
      <c r="G183" s="239" t="s">
        <v>230</v>
      </c>
      <c r="H183" s="240">
        <v>68</v>
      </c>
      <c r="I183" s="241"/>
      <c r="J183" s="242">
        <f>ROUND(I183*H183,2)</f>
        <v>0</v>
      </c>
      <c r="K183" s="243"/>
      <c r="L183" s="44"/>
      <c r="M183" s="244" t="s">
        <v>1</v>
      </c>
      <c r="N183" s="245" t="s">
        <v>46</v>
      </c>
      <c r="O183" s="91"/>
      <c r="P183" s="246">
        <f>O183*H183</f>
        <v>0</v>
      </c>
      <c r="Q183" s="246">
        <v>0</v>
      </c>
      <c r="R183" s="246">
        <f>Q183*H183</f>
        <v>0</v>
      </c>
      <c r="S183" s="246">
        <v>0</v>
      </c>
      <c r="T183" s="247">
        <f>S183*H183</f>
        <v>0</v>
      </c>
      <c r="U183" s="38"/>
      <c r="V183" s="38"/>
      <c r="W183" s="38"/>
      <c r="X183" s="38"/>
      <c r="Y183" s="38"/>
      <c r="Z183" s="38"/>
      <c r="AA183" s="38"/>
      <c r="AB183" s="38"/>
      <c r="AC183" s="38"/>
      <c r="AD183" s="38"/>
      <c r="AE183" s="38"/>
      <c r="AR183" s="248" t="s">
        <v>165</v>
      </c>
      <c r="AT183" s="248" t="s">
        <v>161</v>
      </c>
      <c r="AU183" s="248" t="s">
        <v>89</v>
      </c>
      <c r="AY183" s="16" t="s">
        <v>159</v>
      </c>
      <c r="BE183" s="249">
        <f>IF(N183="základní",J183,0)</f>
        <v>0</v>
      </c>
      <c r="BF183" s="249">
        <f>IF(N183="snížená",J183,0)</f>
        <v>0</v>
      </c>
      <c r="BG183" s="249">
        <f>IF(N183="zákl. přenesená",J183,0)</f>
        <v>0</v>
      </c>
      <c r="BH183" s="249">
        <f>IF(N183="sníž. přenesená",J183,0)</f>
        <v>0</v>
      </c>
      <c r="BI183" s="249">
        <f>IF(N183="nulová",J183,0)</f>
        <v>0</v>
      </c>
      <c r="BJ183" s="16" t="s">
        <v>89</v>
      </c>
      <c r="BK183" s="249">
        <f>ROUND(I183*H183,2)</f>
        <v>0</v>
      </c>
      <c r="BL183" s="16" t="s">
        <v>165</v>
      </c>
      <c r="BM183" s="248" t="s">
        <v>1375</v>
      </c>
    </row>
    <row r="184" s="2" customFormat="1" ht="16.5" customHeight="1">
      <c r="A184" s="38"/>
      <c r="B184" s="39"/>
      <c r="C184" s="236" t="s">
        <v>492</v>
      </c>
      <c r="D184" s="236" t="s">
        <v>161</v>
      </c>
      <c r="E184" s="237" t="s">
        <v>1376</v>
      </c>
      <c r="F184" s="238" t="s">
        <v>1377</v>
      </c>
      <c r="G184" s="239" t="s">
        <v>230</v>
      </c>
      <c r="H184" s="240">
        <v>35</v>
      </c>
      <c r="I184" s="241"/>
      <c r="J184" s="242">
        <f>ROUND(I184*H184,2)</f>
        <v>0</v>
      </c>
      <c r="K184" s="243"/>
      <c r="L184" s="44"/>
      <c r="M184" s="244" t="s">
        <v>1</v>
      </c>
      <c r="N184" s="245" t="s">
        <v>46</v>
      </c>
      <c r="O184" s="91"/>
      <c r="P184" s="246">
        <f>O184*H184</f>
        <v>0</v>
      </c>
      <c r="Q184" s="246">
        <v>0</v>
      </c>
      <c r="R184" s="246">
        <f>Q184*H184</f>
        <v>0</v>
      </c>
      <c r="S184" s="246">
        <v>0</v>
      </c>
      <c r="T184" s="247">
        <f>S184*H184</f>
        <v>0</v>
      </c>
      <c r="U184" s="38"/>
      <c r="V184" s="38"/>
      <c r="W184" s="38"/>
      <c r="X184" s="38"/>
      <c r="Y184" s="38"/>
      <c r="Z184" s="38"/>
      <c r="AA184" s="38"/>
      <c r="AB184" s="38"/>
      <c r="AC184" s="38"/>
      <c r="AD184" s="38"/>
      <c r="AE184" s="38"/>
      <c r="AR184" s="248" t="s">
        <v>165</v>
      </c>
      <c r="AT184" s="248" t="s">
        <v>161</v>
      </c>
      <c r="AU184" s="248" t="s">
        <v>89</v>
      </c>
      <c r="AY184" s="16" t="s">
        <v>159</v>
      </c>
      <c r="BE184" s="249">
        <f>IF(N184="základní",J184,0)</f>
        <v>0</v>
      </c>
      <c r="BF184" s="249">
        <f>IF(N184="snížená",J184,0)</f>
        <v>0</v>
      </c>
      <c r="BG184" s="249">
        <f>IF(N184="zákl. přenesená",J184,0)</f>
        <v>0</v>
      </c>
      <c r="BH184" s="249">
        <f>IF(N184="sníž. přenesená",J184,0)</f>
        <v>0</v>
      </c>
      <c r="BI184" s="249">
        <f>IF(N184="nulová",J184,0)</f>
        <v>0</v>
      </c>
      <c r="BJ184" s="16" t="s">
        <v>89</v>
      </c>
      <c r="BK184" s="249">
        <f>ROUND(I184*H184,2)</f>
        <v>0</v>
      </c>
      <c r="BL184" s="16" t="s">
        <v>165</v>
      </c>
      <c r="BM184" s="248" t="s">
        <v>1378</v>
      </c>
    </row>
    <row r="185" s="2" customFormat="1" ht="16.5" customHeight="1">
      <c r="A185" s="38"/>
      <c r="B185" s="39"/>
      <c r="C185" s="236" t="s">
        <v>496</v>
      </c>
      <c r="D185" s="236" t="s">
        <v>161</v>
      </c>
      <c r="E185" s="237" t="s">
        <v>1379</v>
      </c>
      <c r="F185" s="238" t="s">
        <v>1380</v>
      </c>
      <c r="G185" s="239" t="s">
        <v>230</v>
      </c>
      <c r="H185" s="240">
        <v>167</v>
      </c>
      <c r="I185" s="241"/>
      <c r="J185" s="242">
        <f>ROUND(I185*H185,2)</f>
        <v>0</v>
      </c>
      <c r="K185" s="243"/>
      <c r="L185" s="44"/>
      <c r="M185" s="244" t="s">
        <v>1</v>
      </c>
      <c r="N185" s="245" t="s">
        <v>46</v>
      </c>
      <c r="O185" s="91"/>
      <c r="P185" s="246">
        <f>O185*H185</f>
        <v>0</v>
      </c>
      <c r="Q185" s="246">
        <v>0</v>
      </c>
      <c r="R185" s="246">
        <f>Q185*H185</f>
        <v>0</v>
      </c>
      <c r="S185" s="246">
        <v>0</v>
      </c>
      <c r="T185" s="247">
        <f>S185*H185</f>
        <v>0</v>
      </c>
      <c r="U185" s="38"/>
      <c r="V185" s="38"/>
      <c r="W185" s="38"/>
      <c r="X185" s="38"/>
      <c r="Y185" s="38"/>
      <c r="Z185" s="38"/>
      <c r="AA185" s="38"/>
      <c r="AB185" s="38"/>
      <c r="AC185" s="38"/>
      <c r="AD185" s="38"/>
      <c r="AE185" s="38"/>
      <c r="AR185" s="248" t="s">
        <v>165</v>
      </c>
      <c r="AT185" s="248" t="s">
        <v>161</v>
      </c>
      <c r="AU185" s="248" t="s">
        <v>89</v>
      </c>
      <c r="AY185" s="16" t="s">
        <v>159</v>
      </c>
      <c r="BE185" s="249">
        <f>IF(N185="základní",J185,0)</f>
        <v>0</v>
      </c>
      <c r="BF185" s="249">
        <f>IF(N185="snížená",J185,0)</f>
        <v>0</v>
      </c>
      <c r="BG185" s="249">
        <f>IF(N185="zákl. přenesená",J185,0)</f>
        <v>0</v>
      </c>
      <c r="BH185" s="249">
        <f>IF(N185="sníž. přenesená",J185,0)</f>
        <v>0</v>
      </c>
      <c r="BI185" s="249">
        <f>IF(N185="nulová",J185,0)</f>
        <v>0</v>
      </c>
      <c r="BJ185" s="16" t="s">
        <v>89</v>
      </c>
      <c r="BK185" s="249">
        <f>ROUND(I185*H185,2)</f>
        <v>0</v>
      </c>
      <c r="BL185" s="16" t="s">
        <v>165</v>
      </c>
      <c r="BM185" s="248" t="s">
        <v>1381</v>
      </c>
    </row>
    <row r="186" s="2" customFormat="1" ht="16.5" customHeight="1">
      <c r="A186" s="38"/>
      <c r="B186" s="39"/>
      <c r="C186" s="236" t="s">
        <v>500</v>
      </c>
      <c r="D186" s="236" t="s">
        <v>161</v>
      </c>
      <c r="E186" s="237" t="s">
        <v>1382</v>
      </c>
      <c r="F186" s="238" t="s">
        <v>1383</v>
      </c>
      <c r="G186" s="239" t="s">
        <v>230</v>
      </c>
      <c r="H186" s="240">
        <v>43</v>
      </c>
      <c r="I186" s="241"/>
      <c r="J186" s="242">
        <f>ROUND(I186*H186,2)</f>
        <v>0</v>
      </c>
      <c r="K186" s="243"/>
      <c r="L186" s="44"/>
      <c r="M186" s="244" t="s">
        <v>1</v>
      </c>
      <c r="N186" s="245" t="s">
        <v>46</v>
      </c>
      <c r="O186" s="91"/>
      <c r="P186" s="246">
        <f>O186*H186</f>
        <v>0</v>
      </c>
      <c r="Q186" s="246">
        <v>0</v>
      </c>
      <c r="R186" s="246">
        <f>Q186*H186</f>
        <v>0</v>
      </c>
      <c r="S186" s="246">
        <v>0</v>
      </c>
      <c r="T186" s="247">
        <f>S186*H186</f>
        <v>0</v>
      </c>
      <c r="U186" s="38"/>
      <c r="V186" s="38"/>
      <c r="W186" s="38"/>
      <c r="X186" s="38"/>
      <c r="Y186" s="38"/>
      <c r="Z186" s="38"/>
      <c r="AA186" s="38"/>
      <c r="AB186" s="38"/>
      <c r="AC186" s="38"/>
      <c r="AD186" s="38"/>
      <c r="AE186" s="38"/>
      <c r="AR186" s="248" t="s">
        <v>165</v>
      </c>
      <c r="AT186" s="248" t="s">
        <v>161</v>
      </c>
      <c r="AU186" s="248" t="s">
        <v>89</v>
      </c>
      <c r="AY186" s="16" t="s">
        <v>159</v>
      </c>
      <c r="BE186" s="249">
        <f>IF(N186="základní",J186,0)</f>
        <v>0</v>
      </c>
      <c r="BF186" s="249">
        <f>IF(N186="snížená",J186,0)</f>
        <v>0</v>
      </c>
      <c r="BG186" s="249">
        <f>IF(N186="zákl. přenesená",J186,0)</f>
        <v>0</v>
      </c>
      <c r="BH186" s="249">
        <f>IF(N186="sníž. přenesená",J186,0)</f>
        <v>0</v>
      </c>
      <c r="BI186" s="249">
        <f>IF(N186="nulová",J186,0)</f>
        <v>0</v>
      </c>
      <c r="BJ186" s="16" t="s">
        <v>89</v>
      </c>
      <c r="BK186" s="249">
        <f>ROUND(I186*H186,2)</f>
        <v>0</v>
      </c>
      <c r="BL186" s="16" t="s">
        <v>165</v>
      </c>
      <c r="BM186" s="248" t="s">
        <v>1384</v>
      </c>
    </row>
    <row r="187" s="2" customFormat="1" ht="16.5" customHeight="1">
      <c r="A187" s="38"/>
      <c r="B187" s="39"/>
      <c r="C187" s="236" t="s">
        <v>505</v>
      </c>
      <c r="D187" s="236" t="s">
        <v>161</v>
      </c>
      <c r="E187" s="237" t="s">
        <v>1385</v>
      </c>
      <c r="F187" s="238" t="s">
        <v>1386</v>
      </c>
      <c r="G187" s="239" t="s">
        <v>230</v>
      </c>
      <c r="H187" s="240">
        <v>35</v>
      </c>
      <c r="I187" s="241"/>
      <c r="J187" s="242">
        <f>ROUND(I187*H187,2)</f>
        <v>0</v>
      </c>
      <c r="K187" s="243"/>
      <c r="L187" s="44"/>
      <c r="M187" s="244" t="s">
        <v>1</v>
      </c>
      <c r="N187" s="245" t="s">
        <v>46</v>
      </c>
      <c r="O187" s="91"/>
      <c r="P187" s="246">
        <f>O187*H187</f>
        <v>0</v>
      </c>
      <c r="Q187" s="246">
        <v>0</v>
      </c>
      <c r="R187" s="246">
        <f>Q187*H187</f>
        <v>0</v>
      </c>
      <c r="S187" s="246">
        <v>0</v>
      </c>
      <c r="T187" s="247">
        <f>S187*H187</f>
        <v>0</v>
      </c>
      <c r="U187" s="38"/>
      <c r="V187" s="38"/>
      <c r="W187" s="38"/>
      <c r="X187" s="38"/>
      <c r="Y187" s="38"/>
      <c r="Z187" s="38"/>
      <c r="AA187" s="38"/>
      <c r="AB187" s="38"/>
      <c r="AC187" s="38"/>
      <c r="AD187" s="38"/>
      <c r="AE187" s="38"/>
      <c r="AR187" s="248" t="s">
        <v>165</v>
      </c>
      <c r="AT187" s="248" t="s">
        <v>161</v>
      </c>
      <c r="AU187" s="248" t="s">
        <v>89</v>
      </c>
      <c r="AY187" s="16" t="s">
        <v>159</v>
      </c>
      <c r="BE187" s="249">
        <f>IF(N187="základní",J187,0)</f>
        <v>0</v>
      </c>
      <c r="BF187" s="249">
        <f>IF(N187="snížená",J187,0)</f>
        <v>0</v>
      </c>
      <c r="BG187" s="249">
        <f>IF(N187="zákl. přenesená",J187,0)</f>
        <v>0</v>
      </c>
      <c r="BH187" s="249">
        <f>IF(N187="sníž. přenesená",J187,0)</f>
        <v>0</v>
      </c>
      <c r="BI187" s="249">
        <f>IF(N187="nulová",J187,0)</f>
        <v>0</v>
      </c>
      <c r="BJ187" s="16" t="s">
        <v>89</v>
      </c>
      <c r="BK187" s="249">
        <f>ROUND(I187*H187,2)</f>
        <v>0</v>
      </c>
      <c r="BL187" s="16" t="s">
        <v>165</v>
      </c>
      <c r="BM187" s="248" t="s">
        <v>1387</v>
      </c>
    </row>
    <row r="188" s="2" customFormat="1" ht="16.5" customHeight="1">
      <c r="A188" s="38"/>
      <c r="B188" s="39"/>
      <c r="C188" s="236" t="s">
        <v>510</v>
      </c>
      <c r="D188" s="236" t="s">
        <v>161</v>
      </c>
      <c r="E188" s="237" t="s">
        <v>1388</v>
      </c>
      <c r="F188" s="238" t="s">
        <v>1389</v>
      </c>
      <c r="G188" s="239" t="s">
        <v>230</v>
      </c>
      <c r="H188" s="240">
        <v>126</v>
      </c>
      <c r="I188" s="241"/>
      <c r="J188" s="242">
        <f>ROUND(I188*H188,2)</f>
        <v>0</v>
      </c>
      <c r="K188" s="243"/>
      <c r="L188" s="44"/>
      <c r="M188" s="244" t="s">
        <v>1</v>
      </c>
      <c r="N188" s="245" t="s">
        <v>46</v>
      </c>
      <c r="O188" s="91"/>
      <c r="P188" s="246">
        <f>O188*H188</f>
        <v>0</v>
      </c>
      <c r="Q188" s="246">
        <v>0</v>
      </c>
      <c r="R188" s="246">
        <f>Q188*H188</f>
        <v>0</v>
      </c>
      <c r="S188" s="246">
        <v>0</v>
      </c>
      <c r="T188" s="247">
        <f>S188*H188</f>
        <v>0</v>
      </c>
      <c r="U188" s="38"/>
      <c r="V188" s="38"/>
      <c r="W188" s="38"/>
      <c r="X188" s="38"/>
      <c r="Y188" s="38"/>
      <c r="Z188" s="38"/>
      <c r="AA188" s="38"/>
      <c r="AB188" s="38"/>
      <c r="AC188" s="38"/>
      <c r="AD188" s="38"/>
      <c r="AE188" s="38"/>
      <c r="AR188" s="248" t="s">
        <v>165</v>
      </c>
      <c r="AT188" s="248" t="s">
        <v>161</v>
      </c>
      <c r="AU188" s="248" t="s">
        <v>89</v>
      </c>
      <c r="AY188" s="16" t="s">
        <v>159</v>
      </c>
      <c r="BE188" s="249">
        <f>IF(N188="základní",J188,0)</f>
        <v>0</v>
      </c>
      <c r="BF188" s="249">
        <f>IF(N188="snížená",J188,0)</f>
        <v>0</v>
      </c>
      <c r="BG188" s="249">
        <f>IF(N188="zákl. přenesená",J188,0)</f>
        <v>0</v>
      </c>
      <c r="BH188" s="249">
        <f>IF(N188="sníž. přenesená",J188,0)</f>
        <v>0</v>
      </c>
      <c r="BI188" s="249">
        <f>IF(N188="nulová",J188,0)</f>
        <v>0</v>
      </c>
      <c r="BJ188" s="16" t="s">
        <v>89</v>
      </c>
      <c r="BK188" s="249">
        <f>ROUND(I188*H188,2)</f>
        <v>0</v>
      </c>
      <c r="BL188" s="16" t="s">
        <v>165</v>
      </c>
      <c r="BM188" s="248" t="s">
        <v>1390</v>
      </c>
    </row>
    <row r="189" s="2" customFormat="1" ht="16.5" customHeight="1">
      <c r="A189" s="38"/>
      <c r="B189" s="39"/>
      <c r="C189" s="236" t="s">
        <v>515</v>
      </c>
      <c r="D189" s="236" t="s">
        <v>161</v>
      </c>
      <c r="E189" s="237" t="s">
        <v>1391</v>
      </c>
      <c r="F189" s="238" t="s">
        <v>1392</v>
      </c>
      <c r="G189" s="239" t="s">
        <v>230</v>
      </c>
      <c r="H189" s="240">
        <v>41</v>
      </c>
      <c r="I189" s="241"/>
      <c r="J189" s="242">
        <f>ROUND(I189*H189,2)</f>
        <v>0</v>
      </c>
      <c r="K189" s="243"/>
      <c r="L189" s="44"/>
      <c r="M189" s="244" t="s">
        <v>1</v>
      </c>
      <c r="N189" s="245" t="s">
        <v>46</v>
      </c>
      <c r="O189" s="91"/>
      <c r="P189" s="246">
        <f>O189*H189</f>
        <v>0</v>
      </c>
      <c r="Q189" s="246">
        <v>0</v>
      </c>
      <c r="R189" s="246">
        <f>Q189*H189</f>
        <v>0</v>
      </c>
      <c r="S189" s="246">
        <v>0</v>
      </c>
      <c r="T189" s="247">
        <f>S189*H189</f>
        <v>0</v>
      </c>
      <c r="U189" s="38"/>
      <c r="V189" s="38"/>
      <c r="W189" s="38"/>
      <c r="X189" s="38"/>
      <c r="Y189" s="38"/>
      <c r="Z189" s="38"/>
      <c r="AA189" s="38"/>
      <c r="AB189" s="38"/>
      <c r="AC189" s="38"/>
      <c r="AD189" s="38"/>
      <c r="AE189" s="38"/>
      <c r="AR189" s="248" t="s">
        <v>165</v>
      </c>
      <c r="AT189" s="248" t="s">
        <v>161</v>
      </c>
      <c r="AU189" s="248" t="s">
        <v>89</v>
      </c>
      <c r="AY189" s="16" t="s">
        <v>159</v>
      </c>
      <c r="BE189" s="249">
        <f>IF(N189="základní",J189,0)</f>
        <v>0</v>
      </c>
      <c r="BF189" s="249">
        <f>IF(N189="snížená",J189,0)</f>
        <v>0</v>
      </c>
      <c r="BG189" s="249">
        <f>IF(N189="zákl. přenesená",J189,0)</f>
        <v>0</v>
      </c>
      <c r="BH189" s="249">
        <f>IF(N189="sníž. přenesená",J189,0)</f>
        <v>0</v>
      </c>
      <c r="BI189" s="249">
        <f>IF(N189="nulová",J189,0)</f>
        <v>0</v>
      </c>
      <c r="BJ189" s="16" t="s">
        <v>89</v>
      </c>
      <c r="BK189" s="249">
        <f>ROUND(I189*H189,2)</f>
        <v>0</v>
      </c>
      <c r="BL189" s="16" t="s">
        <v>165</v>
      </c>
      <c r="BM189" s="248" t="s">
        <v>1393</v>
      </c>
    </row>
    <row r="190" s="2" customFormat="1" ht="16.5" customHeight="1">
      <c r="A190" s="38"/>
      <c r="B190" s="39"/>
      <c r="C190" s="236" t="s">
        <v>521</v>
      </c>
      <c r="D190" s="236" t="s">
        <v>161</v>
      </c>
      <c r="E190" s="237" t="s">
        <v>1394</v>
      </c>
      <c r="F190" s="238" t="s">
        <v>1395</v>
      </c>
      <c r="G190" s="239" t="s">
        <v>1014</v>
      </c>
      <c r="H190" s="240">
        <v>1</v>
      </c>
      <c r="I190" s="241"/>
      <c r="J190" s="242">
        <f>ROUND(I190*H190,2)</f>
        <v>0</v>
      </c>
      <c r="K190" s="243"/>
      <c r="L190" s="44"/>
      <c r="M190" s="244" t="s">
        <v>1</v>
      </c>
      <c r="N190" s="245" t="s">
        <v>46</v>
      </c>
      <c r="O190" s="91"/>
      <c r="P190" s="246">
        <f>O190*H190</f>
        <v>0</v>
      </c>
      <c r="Q190" s="246">
        <v>0</v>
      </c>
      <c r="R190" s="246">
        <f>Q190*H190</f>
        <v>0</v>
      </c>
      <c r="S190" s="246">
        <v>0</v>
      </c>
      <c r="T190" s="247">
        <f>S190*H190</f>
        <v>0</v>
      </c>
      <c r="U190" s="38"/>
      <c r="V190" s="38"/>
      <c r="W190" s="38"/>
      <c r="X190" s="38"/>
      <c r="Y190" s="38"/>
      <c r="Z190" s="38"/>
      <c r="AA190" s="38"/>
      <c r="AB190" s="38"/>
      <c r="AC190" s="38"/>
      <c r="AD190" s="38"/>
      <c r="AE190" s="38"/>
      <c r="AR190" s="248" t="s">
        <v>165</v>
      </c>
      <c r="AT190" s="248" t="s">
        <v>161</v>
      </c>
      <c r="AU190" s="248" t="s">
        <v>89</v>
      </c>
      <c r="AY190" s="16" t="s">
        <v>159</v>
      </c>
      <c r="BE190" s="249">
        <f>IF(N190="základní",J190,0)</f>
        <v>0</v>
      </c>
      <c r="BF190" s="249">
        <f>IF(N190="snížená",J190,0)</f>
        <v>0</v>
      </c>
      <c r="BG190" s="249">
        <f>IF(N190="zákl. přenesená",J190,0)</f>
        <v>0</v>
      </c>
      <c r="BH190" s="249">
        <f>IF(N190="sníž. přenesená",J190,0)</f>
        <v>0</v>
      </c>
      <c r="BI190" s="249">
        <f>IF(N190="nulová",J190,0)</f>
        <v>0</v>
      </c>
      <c r="BJ190" s="16" t="s">
        <v>89</v>
      </c>
      <c r="BK190" s="249">
        <f>ROUND(I190*H190,2)</f>
        <v>0</v>
      </c>
      <c r="BL190" s="16" t="s">
        <v>165</v>
      </c>
      <c r="BM190" s="248" t="s">
        <v>1396</v>
      </c>
    </row>
    <row r="191" s="2" customFormat="1" ht="16.5" customHeight="1">
      <c r="A191" s="38"/>
      <c r="B191" s="39"/>
      <c r="C191" s="236" t="s">
        <v>525</v>
      </c>
      <c r="D191" s="236" t="s">
        <v>161</v>
      </c>
      <c r="E191" s="237" t="s">
        <v>1397</v>
      </c>
      <c r="F191" s="238" t="s">
        <v>1398</v>
      </c>
      <c r="G191" s="239" t="s">
        <v>1399</v>
      </c>
      <c r="H191" s="240">
        <v>1</v>
      </c>
      <c r="I191" s="241"/>
      <c r="J191" s="242">
        <f>ROUND(I191*H191,2)</f>
        <v>0</v>
      </c>
      <c r="K191" s="243"/>
      <c r="L191" s="44"/>
      <c r="M191" s="244" t="s">
        <v>1</v>
      </c>
      <c r="N191" s="245" t="s">
        <v>46</v>
      </c>
      <c r="O191" s="91"/>
      <c r="P191" s="246">
        <f>O191*H191</f>
        <v>0</v>
      </c>
      <c r="Q191" s="246">
        <v>0</v>
      </c>
      <c r="R191" s="246">
        <f>Q191*H191</f>
        <v>0</v>
      </c>
      <c r="S191" s="246">
        <v>0</v>
      </c>
      <c r="T191" s="247">
        <f>S191*H191</f>
        <v>0</v>
      </c>
      <c r="U191" s="38"/>
      <c r="V191" s="38"/>
      <c r="W191" s="38"/>
      <c r="X191" s="38"/>
      <c r="Y191" s="38"/>
      <c r="Z191" s="38"/>
      <c r="AA191" s="38"/>
      <c r="AB191" s="38"/>
      <c r="AC191" s="38"/>
      <c r="AD191" s="38"/>
      <c r="AE191" s="38"/>
      <c r="AR191" s="248" t="s">
        <v>165</v>
      </c>
      <c r="AT191" s="248" t="s">
        <v>161</v>
      </c>
      <c r="AU191" s="248" t="s">
        <v>89</v>
      </c>
      <c r="AY191" s="16" t="s">
        <v>159</v>
      </c>
      <c r="BE191" s="249">
        <f>IF(N191="základní",J191,0)</f>
        <v>0</v>
      </c>
      <c r="BF191" s="249">
        <f>IF(N191="snížená",J191,0)</f>
        <v>0</v>
      </c>
      <c r="BG191" s="249">
        <f>IF(N191="zákl. přenesená",J191,0)</f>
        <v>0</v>
      </c>
      <c r="BH191" s="249">
        <f>IF(N191="sníž. přenesená",J191,0)</f>
        <v>0</v>
      </c>
      <c r="BI191" s="249">
        <f>IF(N191="nulová",J191,0)</f>
        <v>0</v>
      </c>
      <c r="BJ191" s="16" t="s">
        <v>89</v>
      </c>
      <c r="BK191" s="249">
        <f>ROUND(I191*H191,2)</f>
        <v>0</v>
      </c>
      <c r="BL191" s="16" t="s">
        <v>165</v>
      </c>
      <c r="BM191" s="248" t="s">
        <v>1400</v>
      </c>
    </row>
    <row r="192" s="2" customFormat="1" ht="21.75" customHeight="1">
      <c r="A192" s="38"/>
      <c r="B192" s="39"/>
      <c r="C192" s="236" t="s">
        <v>530</v>
      </c>
      <c r="D192" s="236" t="s">
        <v>161</v>
      </c>
      <c r="E192" s="237" t="s">
        <v>1401</v>
      </c>
      <c r="F192" s="238" t="s">
        <v>1402</v>
      </c>
      <c r="G192" s="239" t="s">
        <v>171</v>
      </c>
      <c r="H192" s="240">
        <v>28.699999999999999</v>
      </c>
      <c r="I192" s="241"/>
      <c r="J192" s="242">
        <f>ROUND(I192*H192,2)</f>
        <v>0</v>
      </c>
      <c r="K192" s="243"/>
      <c r="L192" s="44"/>
      <c r="M192" s="244" t="s">
        <v>1</v>
      </c>
      <c r="N192" s="245" t="s">
        <v>46</v>
      </c>
      <c r="O192" s="91"/>
      <c r="P192" s="246">
        <f>O192*H192</f>
        <v>0</v>
      </c>
      <c r="Q192" s="246">
        <v>0</v>
      </c>
      <c r="R192" s="246">
        <f>Q192*H192</f>
        <v>0</v>
      </c>
      <c r="S192" s="246">
        <v>0</v>
      </c>
      <c r="T192" s="247">
        <f>S192*H192</f>
        <v>0</v>
      </c>
      <c r="U192" s="38"/>
      <c r="V192" s="38"/>
      <c r="W192" s="38"/>
      <c r="X192" s="38"/>
      <c r="Y192" s="38"/>
      <c r="Z192" s="38"/>
      <c r="AA192" s="38"/>
      <c r="AB192" s="38"/>
      <c r="AC192" s="38"/>
      <c r="AD192" s="38"/>
      <c r="AE192" s="38"/>
      <c r="AR192" s="248" t="s">
        <v>165</v>
      </c>
      <c r="AT192" s="248" t="s">
        <v>161</v>
      </c>
      <c r="AU192" s="248" t="s">
        <v>89</v>
      </c>
      <c r="AY192" s="16" t="s">
        <v>159</v>
      </c>
      <c r="BE192" s="249">
        <f>IF(N192="základní",J192,0)</f>
        <v>0</v>
      </c>
      <c r="BF192" s="249">
        <f>IF(N192="snížená",J192,0)</f>
        <v>0</v>
      </c>
      <c r="BG192" s="249">
        <f>IF(N192="zákl. přenesená",J192,0)</f>
        <v>0</v>
      </c>
      <c r="BH192" s="249">
        <f>IF(N192="sníž. přenesená",J192,0)</f>
        <v>0</v>
      </c>
      <c r="BI192" s="249">
        <f>IF(N192="nulová",J192,0)</f>
        <v>0</v>
      </c>
      <c r="BJ192" s="16" t="s">
        <v>89</v>
      </c>
      <c r="BK192" s="249">
        <f>ROUND(I192*H192,2)</f>
        <v>0</v>
      </c>
      <c r="BL192" s="16" t="s">
        <v>165</v>
      </c>
      <c r="BM192" s="248" t="s">
        <v>1403</v>
      </c>
    </row>
    <row r="193" s="2" customFormat="1" ht="16.5" customHeight="1">
      <c r="A193" s="38"/>
      <c r="B193" s="39"/>
      <c r="C193" s="236" t="s">
        <v>535</v>
      </c>
      <c r="D193" s="236" t="s">
        <v>161</v>
      </c>
      <c r="E193" s="237" t="s">
        <v>1404</v>
      </c>
      <c r="F193" s="238" t="s">
        <v>1405</v>
      </c>
      <c r="G193" s="239" t="s">
        <v>1014</v>
      </c>
      <c r="H193" s="240">
        <v>1</v>
      </c>
      <c r="I193" s="241"/>
      <c r="J193" s="242">
        <f>ROUND(I193*H193,2)</f>
        <v>0</v>
      </c>
      <c r="K193" s="243"/>
      <c r="L193" s="44"/>
      <c r="M193" s="244" t="s">
        <v>1</v>
      </c>
      <c r="N193" s="245" t="s">
        <v>46</v>
      </c>
      <c r="O193" s="91"/>
      <c r="P193" s="246">
        <f>O193*H193</f>
        <v>0</v>
      </c>
      <c r="Q193" s="246">
        <v>0</v>
      </c>
      <c r="R193" s="246">
        <f>Q193*H193</f>
        <v>0</v>
      </c>
      <c r="S193" s="246">
        <v>0</v>
      </c>
      <c r="T193" s="247">
        <f>S193*H193</f>
        <v>0</v>
      </c>
      <c r="U193" s="38"/>
      <c r="V193" s="38"/>
      <c r="W193" s="38"/>
      <c r="X193" s="38"/>
      <c r="Y193" s="38"/>
      <c r="Z193" s="38"/>
      <c r="AA193" s="38"/>
      <c r="AB193" s="38"/>
      <c r="AC193" s="38"/>
      <c r="AD193" s="38"/>
      <c r="AE193" s="38"/>
      <c r="AR193" s="248" t="s">
        <v>165</v>
      </c>
      <c r="AT193" s="248" t="s">
        <v>161</v>
      </c>
      <c r="AU193" s="248" t="s">
        <v>89</v>
      </c>
      <c r="AY193" s="16" t="s">
        <v>159</v>
      </c>
      <c r="BE193" s="249">
        <f>IF(N193="základní",J193,0)</f>
        <v>0</v>
      </c>
      <c r="BF193" s="249">
        <f>IF(N193="snížená",J193,0)</f>
        <v>0</v>
      </c>
      <c r="BG193" s="249">
        <f>IF(N193="zákl. přenesená",J193,0)</f>
        <v>0</v>
      </c>
      <c r="BH193" s="249">
        <f>IF(N193="sníž. přenesená",J193,0)</f>
        <v>0</v>
      </c>
      <c r="BI193" s="249">
        <f>IF(N193="nulová",J193,0)</f>
        <v>0</v>
      </c>
      <c r="BJ193" s="16" t="s">
        <v>89</v>
      </c>
      <c r="BK193" s="249">
        <f>ROUND(I193*H193,2)</f>
        <v>0</v>
      </c>
      <c r="BL193" s="16" t="s">
        <v>165</v>
      </c>
      <c r="BM193" s="248" t="s">
        <v>1406</v>
      </c>
    </row>
    <row r="194" s="2" customFormat="1" ht="16.5" customHeight="1">
      <c r="A194" s="38"/>
      <c r="B194" s="39"/>
      <c r="C194" s="236" t="s">
        <v>540</v>
      </c>
      <c r="D194" s="236" t="s">
        <v>161</v>
      </c>
      <c r="E194" s="237" t="s">
        <v>1407</v>
      </c>
      <c r="F194" s="238" t="s">
        <v>1408</v>
      </c>
      <c r="G194" s="239" t="s">
        <v>1014</v>
      </c>
      <c r="H194" s="240">
        <v>1</v>
      </c>
      <c r="I194" s="241"/>
      <c r="J194" s="242">
        <f>ROUND(I194*H194,2)</f>
        <v>0</v>
      </c>
      <c r="K194" s="243"/>
      <c r="L194" s="44"/>
      <c r="M194" s="244" t="s">
        <v>1</v>
      </c>
      <c r="N194" s="245" t="s">
        <v>46</v>
      </c>
      <c r="O194" s="91"/>
      <c r="P194" s="246">
        <f>O194*H194</f>
        <v>0</v>
      </c>
      <c r="Q194" s="246">
        <v>0</v>
      </c>
      <c r="R194" s="246">
        <f>Q194*H194</f>
        <v>0</v>
      </c>
      <c r="S194" s="246">
        <v>0</v>
      </c>
      <c r="T194" s="247">
        <f>S194*H194</f>
        <v>0</v>
      </c>
      <c r="U194" s="38"/>
      <c r="V194" s="38"/>
      <c r="W194" s="38"/>
      <c r="X194" s="38"/>
      <c r="Y194" s="38"/>
      <c r="Z194" s="38"/>
      <c r="AA194" s="38"/>
      <c r="AB194" s="38"/>
      <c r="AC194" s="38"/>
      <c r="AD194" s="38"/>
      <c r="AE194" s="38"/>
      <c r="AR194" s="248" t="s">
        <v>165</v>
      </c>
      <c r="AT194" s="248" t="s">
        <v>161</v>
      </c>
      <c r="AU194" s="248" t="s">
        <v>89</v>
      </c>
      <c r="AY194" s="16" t="s">
        <v>159</v>
      </c>
      <c r="BE194" s="249">
        <f>IF(N194="základní",J194,0)</f>
        <v>0</v>
      </c>
      <c r="BF194" s="249">
        <f>IF(N194="snížená",J194,0)</f>
        <v>0</v>
      </c>
      <c r="BG194" s="249">
        <f>IF(N194="zákl. přenesená",J194,0)</f>
        <v>0</v>
      </c>
      <c r="BH194" s="249">
        <f>IF(N194="sníž. přenesená",J194,0)</f>
        <v>0</v>
      </c>
      <c r="BI194" s="249">
        <f>IF(N194="nulová",J194,0)</f>
        <v>0</v>
      </c>
      <c r="BJ194" s="16" t="s">
        <v>89</v>
      </c>
      <c r="BK194" s="249">
        <f>ROUND(I194*H194,2)</f>
        <v>0</v>
      </c>
      <c r="BL194" s="16" t="s">
        <v>165</v>
      </c>
      <c r="BM194" s="248" t="s">
        <v>1409</v>
      </c>
    </row>
    <row r="195" s="2" customFormat="1" ht="16.5" customHeight="1">
      <c r="A195" s="38"/>
      <c r="B195" s="39"/>
      <c r="C195" s="236" t="s">
        <v>545</v>
      </c>
      <c r="D195" s="236" t="s">
        <v>161</v>
      </c>
      <c r="E195" s="237" t="s">
        <v>1410</v>
      </c>
      <c r="F195" s="238" t="s">
        <v>1411</v>
      </c>
      <c r="G195" s="239" t="s">
        <v>1014</v>
      </c>
      <c r="H195" s="240">
        <v>1</v>
      </c>
      <c r="I195" s="241"/>
      <c r="J195" s="242">
        <f>ROUND(I195*H195,2)</f>
        <v>0</v>
      </c>
      <c r="K195" s="243"/>
      <c r="L195" s="44"/>
      <c r="M195" s="244" t="s">
        <v>1</v>
      </c>
      <c r="N195" s="245" t="s">
        <v>46</v>
      </c>
      <c r="O195" s="91"/>
      <c r="P195" s="246">
        <f>O195*H195</f>
        <v>0</v>
      </c>
      <c r="Q195" s="246">
        <v>0</v>
      </c>
      <c r="R195" s="246">
        <f>Q195*H195</f>
        <v>0</v>
      </c>
      <c r="S195" s="246">
        <v>0</v>
      </c>
      <c r="T195" s="247">
        <f>S195*H195</f>
        <v>0</v>
      </c>
      <c r="U195" s="38"/>
      <c r="V195" s="38"/>
      <c r="W195" s="38"/>
      <c r="X195" s="38"/>
      <c r="Y195" s="38"/>
      <c r="Z195" s="38"/>
      <c r="AA195" s="38"/>
      <c r="AB195" s="38"/>
      <c r="AC195" s="38"/>
      <c r="AD195" s="38"/>
      <c r="AE195" s="38"/>
      <c r="AR195" s="248" t="s">
        <v>165</v>
      </c>
      <c r="AT195" s="248" t="s">
        <v>161</v>
      </c>
      <c r="AU195" s="248" t="s">
        <v>89</v>
      </c>
      <c r="AY195" s="16" t="s">
        <v>159</v>
      </c>
      <c r="BE195" s="249">
        <f>IF(N195="základní",J195,0)</f>
        <v>0</v>
      </c>
      <c r="BF195" s="249">
        <f>IF(N195="snížená",J195,0)</f>
        <v>0</v>
      </c>
      <c r="BG195" s="249">
        <f>IF(N195="zákl. přenesená",J195,0)</f>
        <v>0</v>
      </c>
      <c r="BH195" s="249">
        <f>IF(N195="sníž. přenesená",J195,0)</f>
        <v>0</v>
      </c>
      <c r="BI195" s="249">
        <f>IF(N195="nulová",J195,0)</f>
        <v>0</v>
      </c>
      <c r="BJ195" s="16" t="s">
        <v>89</v>
      </c>
      <c r="BK195" s="249">
        <f>ROUND(I195*H195,2)</f>
        <v>0</v>
      </c>
      <c r="BL195" s="16" t="s">
        <v>165</v>
      </c>
      <c r="BM195" s="248" t="s">
        <v>1412</v>
      </c>
    </row>
    <row r="196" s="2" customFormat="1" ht="16.5" customHeight="1">
      <c r="A196" s="38"/>
      <c r="B196" s="39"/>
      <c r="C196" s="236" t="s">
        <v>551</v>
      </c>
      <c r="D196" s="236" t="s">
        <v>161</v>
      </c>
      <c r="E196" s="237" t="s">
        <v>1413</v>
      </c>
      <c r="F196" s="238" t="s">
        <v>1414</v>
      </c>
      <c r="G196" s="239" t="s">
        <v>1014</v>
      </c>
      <c r="H196" s="240">
        <v>1</v>
      </c>
      <c r="I196" s="241"/>
      <c r="J196" s="242">
        <f>ROUND(I196*H196,2)</f>
        <v>0</v>
      </c>
      <c r="K196" s="243"/>
      <c r="L196" s="44"/>
      <c r="M196" s="244" t="s">
        <v>1</v>
      </c>
      <c r="N196" s="245" t="s">
        <v>46</v>
      </c>
      <c r="O196" s="91"/>
      <c r="P196" s="246">
        <f>O196*H196</f>
        <v>0</v>
      </c>
      <c r="Q196" s="246">
        <v>0</v>
      </c>
      <c r="R196" s="246">
        <f>Q196*H196</f>
        <v>0</v>
      </c>
      <c r="S196" s="246">
        <v>0</v>
      </c>
      <c r="T196" s="247">
        <f>S196*H196</f>
        <v>0</v>
      </c>
      <c r="U196" s="38"/>
      <c r="V196" s="38"/>
      <c r="W196" s="38"/>
      <c r="X196" s="38"/>
      <c r="Y196" s="38"/>
      <c r="Z196" s="38"/>
      <c r="AA196" s="38"/>
      <c r="AB196" s="38"/>
      <c r="AC196" s="38"/>
      <c r="AD196" s="38"/>
      <c r="AE196" s="38"/>
      <c r="AR196" s="248" t="s">
        <v>165</v>
      </c>
      <c r="AT196" s="248" t="s">
        <v>161</v>
      </c>
      <c r="AU196" s="248" t="s">
        <v>89</v>
      </c>
      <c r="AY196" s="16" t="s">
        <v>159</v>
      </c>
      <c r="BE196" s="249">
        <f>IF(N196="základní",J196,0)</f>
        <v>0</v>
      </c>
      <c r="BF196" s="249">
        <f>IF(N196="snížená",J196,0)</f>
        <v>0</v>
      </c>
      <c r="BG196" s="249">
        <f>IF(N196="zákl. přenesená",J196,0)</f>
        <v>0</v>
      </c>
      <c r="BH196" s="249">
        <f>IF(N196="sníž. přenesená",J196,0)</f>
        <v>0</v>
      </c>
      <c r="BI196" s="249">
        <f>IF(N196="nulová",J196,0)</f>
        <v>0</v>
      </c>
      <c r="BJ196" s="16" t="s">
        <v>89</v>
      </c>
      <c r="BK196" s="249">
        <f>ROUND(I196*H196,2)</f>
        <v>0</v>
      </c>
      <c r="BL196" s="16" t="s">
        <v>165</v>
      </c>
      <c r="BM196" s="248" t="s">
        <v>1415</v>
      </c>
    </row>
    <row r="197" s="2" customFormat="1">
      <c r="A197" s="38"/>
      <c r="B197" s="39"/>
      <c r="C197" s="40"/>
      <c r="D197" s="250" t="s">
        <v>167</v>
      </c>
      <c r="E197" s="40"/>
      <c r="F197" s="251" t="s">
        <v>1416</v>
      </c>
      <c r="G197" s="40"/>
      <c r="H197" s="40"/>
      <c r="I197" s="144"/>
      <c r="J197" s="40"/>
      <c r="K197" s="40"/>
      <c r="L197" s="44"/>
      <c r="M197" s="295"/>
      <c r="N197" s="296"/>
      <c r="O197" s="289"/>
      <c r="P197" s="289"/>
      <c r="Q197" s="289"/>
      <c r="R197" s="289"/>
      <c r="S197" s="289"/>
      <c r="T197" s="297"/>
      <c r="U197" s="38"/>
      <c r="V197" s="38"/>
      <c r="W197" s="38"/>
      <c r="X197" s="38"/>
      <c r="Y197" s="38"/>
      <c r="Z197" s="38"/>
      <c r="AA197" s="38"/>
      <c r="AB197" s="38"/>
      <c r="AC197" s="38"/>
      <c r="AD197" s="38"/>
      <c r="AE197" s="38"/>
      <c r="AT197" s="16" t="s">
        <v>167</v>
      </c>
      <c r="AU197" s="16" t="s">
        <v>89</v>
      </c>
    </row>
    <row r="198" s="2" customFormat="1" ht="6.96" customHeight="1">
      <c r="A198" s="38"/>
      <c r="B198" s="66"/>
      <c r="C198" s="67"/>
      <c r="D198" s="67"/>
      <c r="E198" s="67"/>
      <c r="F198" s="67"/>
      <c r="G198" s="67"/>
      <c r="H198" s="67"/>
      <c r="I198" s="183"/>
      <c r="J198" s="67"/>
      <c r="K198" s="67"/>
      <c r="L198" s="44"/>
      <c r="M198" s="38"/>
      <c r="O198" s="38"/>
      <c r="P198" s="38"/>
      <c r="Q198" s="38"/>
      <c r="R198" s="38"/>
      <c r="S198" s="38"/>
      <c r="T198" s="38"/>
      <c r="U198" s="38"/>
      <c r="V198" s="38"/>
      <c r="W198" s="38"/>
      <c r="X198" s="38"/>
      <c r="Y198" s="38"/>
      <c r="Z198" s="38"/>
      <c r="AA198" s="38"/>
      <c r="AB198" s="38"/>
      <c r="AC198" s="38"/>
      <c r="AD198" s="38"/>
      <c r="AE198" s="38"/>
    </row>
  </sheetData>
  <sheetProtection sheet="1" autoFilter="0" formatColumns="0" formatRows="0" objects="1" scenarios="1" spinCount="100000" saltValue="1u2cZMEJwLeXpVaU9javkC5Xg3hIe9dT1EW0R7pEEtpO9dcRLfu5aImmDNr10SFW+lHCJCg5HQN1EobDhc5wMg==" hashValue="7+krMQ1ESTpyigqsiIKQkEIp/HcRAPYjDcfacEqY+TMRdX8VQV2B4+m8O7g5OjkZ0gD2wUCUs71ppQl5FSnjGg==" algorithmName="SHA-512" password="CC35"/>
  <autoFilter ref="C116:K197"/>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PC-SEVCIK\Jirka</dc:creator>
  <cp:lastModifiedBy>PC-SEVCIK\Jirka</cp:lastModifiedBy>
  <dcterms:created xsi:type="dcterms:W3CDTF">2020-01-20T07:58:05Z</dcterms:created>
  <dcterms:modified xsi:type="dcterms:W3CDTF">2020-01-20T07:58:21Z</dcterms:modified>
</cp:coreProperties>
</file>