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228"/>
  <workbookPr/>
  <bookViews>
    <workbookView xWindow="65428" yWindow="65428" windowWidth="23256" windowHeight="12576" activeTab="0"/>
  </bookViews>
  <sheets>
    <sheet name="Rekapitulace stavby" sheetId="1" r:id="rId1"/>
    <sheet name="ZL1.1-MP1 - MÉNĚPRÁCE - S..." sheetId="2" r:id="rId2"/>
    <sheet name="ZL1.2-MP2 - MÉNĚPRÁCE - Z..." sheetId="3" r:id="rId3"/>
    <sheet name="ZL1.3-VP1 - VÍCEPRÁCE - T..." sheetId="4" r:id="rId4"/>
    <sheet name="ZL1.4-VP2 - VÍCEPRÁCE - T..." sheetId="5" r:id="rId5"/>
    <sheet name="ZL2.1 - VÍCEPRÁCE - ROŠT ..." sheetId="6" r:id="rId6"/>
    <sheet name="ZL3.1 - MÉNĚPRÁCE - ODEČE..." sheetId="7" r:id="rId7"/>
    <sheet name="ZL3.2 - VÍCEPRÁCE - INVES..." sheetId="8" r:id="rId8"/>
    <sheet name="ZL4 - ZMĚNOVÝ LIST Č.4 - ..." sheetId="9" r:id="rId9"/>
    <sheet name="Pokyny pro vyplnění" sheetId="10" r:id="rId10"/>
  </sheets>
  <definedNames>
    <definedName name="_xlnm._FilterDatabase" localSheetId="1" hidden="1">'ZL1.1-MP1 - MÉNĚPRÁCE - S...'!$C$86:$K$105</definedName>
    <definedName name="_xlnm._FilterDatabase" localSheetId="2" hidden="1">'ZL1.2-MP2 - MÉNĚPRÁCE - Z...'!$C$86:$K$109</definedName>
    <definedName name="_xlnm._FilterDatabase" localSheetId="3" hidden="1">'ZL1.3-VP1 - VÍCEPRÁCE - T...'!$C$86:$K$126</definedName>
    <definedName name="_xlnm._FilterDatabase" localSheetId="4" hidden="1">'ZL1.4-VP2 - VÍCEPRÁCE - T...'!$C$86:$K$108</definedName>
    <definedName name="_xlnm._FilterDatabase" localSheetId="5" hidden="1">'ZL2.1 - VÍCEPRÁCE - ROŠT ...'!$C$86:$K$102</definedName>
    <definedName name="_xlnm._FilterDatabase" localSheetId="6" hidden="1">'ZL3.1 - MÉNĚPRÁCE - ODEČE...'!$C$88:$K$113</definedName>
    <definedName name="_xlnm._FilterDatabase" localSheetId="7" hidden="1">'ZL3.2 - VÍCEPRÁCE - INVES...'!$C$86:$K$118</definedName>
    <definedName name="_xlnm._FilterDatabase" localSheetId="8" hidden="1">'ZL4 - ZMĚNOVÝ LIST Č.4 - ...'!$C$93:$K$130</definedName>
    <definedName name="_xlnm.Print_Area" localSheetId="9">'Pokyny pro vyplnění'!$B$2:$K$71,'Pokyny pro vyplnění'!$B$74:$K$118,'Pokyny pro vyplnění'!$B$121:$K$190,'Pokyny pro vyplnění'!$B$198:$K$218</definedName>
    <definedName name="_xlnm.Print_Area" localSheetId="0">'Rekapitulace stavby'!$D$4:$AO$36,'Rekapitulace stavby'!$C$42:$AQ$66</definedName>
    <definedName name="_xlnm.Print_Area" localSheetId="1">'ZL1.1-MP1 - MÉNĚPRÁCE - S...'!$C$4:$J$41,'ZL1.1-MP1 - MÉNĚPRÁCE - S...'!$C$47:$J$66,'ZL1.1-MP1 - MÉNĚPRÁCE - S...'!$C$72:$K$105</definedName>
    <definedName name="_xlnm.Print_Area" localSheetId="2">'ZL1.2-MP2 - MÉNĚPRÁCE - Z...'!$C$4:$J$41,'ZL1.2-MP2 - MÉNĚPRÁCE - Z...'!$C$47:$J$66,'ZL1.2-MP2 - MÉNĚPRÁCE - Z...'!$C$72:$K$109</definedName>
    <definedName name="_xlnm.Print_Area" localSheetId="3">'ZL1.3-VP1 - VÍCEPRÁCE - T...'!$C$4:$J$41,'ZL1.3-VP1 - VÍCEPRÁCE - T...'!$C$47:$J$66,'ZL1.3-VP1 - VÍCEPRÁCE - T...'!$C$72:$K$126</definedName>
    <definedName name="_xlnm.Print_Area" localSheetId="4">'ZL1.4-VP2 - VÍCEPRÁCE - T...'!$C$4:$J$41,'ZL1.4-VP2 - VÍCEPRÁCE - T...'!$C$47:$J$66,'ZL1.4-VP2 - VÍCEPRÁCE - T...'!$C$72:$K$108</definedName>
    <definedName name="_xlnm.Print_Area" localSheetId="5">'ZL2.1 - VÍCEPRÁCE - ROŠT ...'!$C$4:$J$41,'ZL2.1 - VÍCEPRÁCE - ROŠT ...'!$C$47:$J$66,'ZL2.1 - VÍCEPRÁCE - ROŠT ...'!$C$72:$K$102</definedName>
    <definedName name="_xlnm.Print_Area" localSheetId="6">'ZL3.1 - MÉNĚPRÁCE - ODEČE...'!$C$4:$J$41,'ZL3.1 - MÉNĚPRÁCE - ODEČE...'!$C$47:$J$68,'ZL3.1 - MÉNĚPRÁCE - ODEČE...'!$C$74:$K$113</definedName>
    <definedName name="_xlnm.Print_Area" localSheetId="7">'ZL3.2 - VÍCEPRÁCE - INVES...'!$C$4:$J$41,'ZL3.2 - VÍCEPRÁCE - INVES...'!$C$47:$J$66,'ZL3.2 - VÍCEPRÁCE - INVES...'!$C$72:$K$118</definedName>
    <definedName name="_xlnm.Print_Area" localSheetId="8">'ZL4 - ZMĚNOVÝ LIST Č.4 - ...'!$C$4:$J$39,'ZL4 - ZMĚNOVÝ LIST Č.4 - ...'!$C$45:$J$75,'ZL4 - ZMĚNOVÝ LIST Č.4 - ...'!$C$81:$K$130</definedName>
    <definedName name="_xlnm.Print_Titles" localSheetId="0">'Rekapitulace stavby'!$52:$52</definedName>
    <definedName name="_xlnm.Print_Titles" localSheetId="1">'ZL1.1-MP1 - MÉNĚPRÁCE - S...'!$86:$86</definedName>
    <definedName name="_xlnm.Print_Titles" localSheetId="2">'ZL1.2-MP2 - MÉNĚPRÁCE - Z...'!$86:$86</definedName>
    <definedName name="_xlnm.Print_Titles" localSheetId="3">'ZL1.3-VP1 - VÍCEPRÁCE - T...'!$86:$86</definedName>
    <definedName name="_xlnm.Print_Titles" localSheetId="4">'ZL1.4-VP2 - VÍCEPRÁCE - T...'!$86:$86</definedName>
    <definedName name="_xlnm.Print_Titles" localSheetId="5">'ZL2.1 - VÍCEPRÁCE - ROŠT ...'!$86:$86</definedName>
    <definedName name="_xlnm.Print_Titles" localSheetId="6">'ZL3.1 - MÉNĚPRÁCE - ODEČE...'!$88:$88</definedName>
    <definedName name="_xlnm.Print_Titles" localSheetId="7">'ZL3.2 - VÍCEPRÁCE - INVES...'!$86:$86</definedName>
    <definedName name="_xlnm.Print_Titles" localSheetId="8">'ZL4 - ZMĚNOVÝ LIST Č.4 - ...'!$93:$93</definedName>
  </definedNames>
  <calcPr calcId="191029"/>
  <extLst/>
</workbook>
</file>

<file path=xl/sharedStrings.xml><?xml version="1.0" encoding="utf-8"?>
<sst xmlns="http://schemas.openxmlformats.org/spreadsheetml/2006/main" count="3565" uniqueCount="632">
  <si>
    <t>Export Komplet</t>
  </si>
  <si>
    <t>VZ</t>
  </si>
  <si>
    <t>2.0</t>
  </si>
  <si>
    <t>ZAMOK</t>
  </si>
  <si>
    <t>False</t>
  </si>
  <si>
    <t>{9d85c42b-5fac-4667-bf22-1ef8615837b3}</t>
  </si>
  <si>
    <t>0,01</t>
  </si>
  <si>
    <t>21</t>
  </si>
  <si>
    <t>15</t>
  </si>
  <si>
    <t>REKAPITULACE STAVBY</t>
  </si>
  <si>
    <t>v ---  níže se nacházejí doplnkové a pomocné údaje k sestavám  --- v</t>
  </si>
  <si>
    <t>0,001</t>
  </si>
  <si>
    <t>Kód:</t>
  </si>
  <si>
    <t>TT19002-ZL</t>
  </si>
  <si>
    <t>Stavba:</t>
  </si>
  <si>
    <t>KOMUNITNÍ CENTRUM JOSEFOV - ZMĚNOVÉ LISTY</t>
  </si>
  <si>
    <t>KSO:</t>
  </si>
  <si>
    <t/>
  </si>
  <si>
    <t>CC-CZ:</t>
  </si>
  <si>
    <t>Místo:</t>
  </si>
  <si>
    <t>Josefov</t>
  </si>
  <si>
    <t>Datum:</t>
  </si>
  <si>
    <t>7. 1. 2020</t>
  </si>
  <si>
    <t>Zadavatel:</t>
  </si>
  <si>
    <t>IČ:</t>
  </si>
  <si>
    <t>00519278</t>
  </si>
  <si>
    <t>Obec Josefov</t>
  </si>
  <si>
    <t>DIČ:</t>
  </si>
  <si>
    <t>Zhotovitel:</t>
  </si>
  <si>
    <t>26395886</t>
  </si>
  <si>
    <t>Stavby Trubač s.r.o.</t>
  </si>
  <si>
    <t>CZ26395886</t>
  </si>
  <si>
    <t>Projektant:</t>
  </si>
  <si>
    <t>25247107</t>
  </si>
  <si>
    <t>CENTRA STAV s.r.o.</t>
  </si>
  <si>
    <t>CZ25247107</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</si>
  <si>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</si>
  <si>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</si>
  <si>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</si>
  <si>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</si>
  <si>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</si>
  <si>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</si>
  <si>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</si>
  <si>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</si>
  <si>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</si>
  <si>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</si>
  <si>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</si>
  <si>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</si>
  <si>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</si>
  <si>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</si>
  <si>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</si>
  <si>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</si>
  <si>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</si>
  <si>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</si>
  <si>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</si>
  <si>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</si>
  <si>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</si>
  <si>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</si>
  <si>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</si>
  <si>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</si>
  <si>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</si>
  <si>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</si>
  <si>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</si>
  <si>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</si>
  <si>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</si>
  <si>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</si>
  <si>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</si>
  <si>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</si>
  <si>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</si>
  <si>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</si>
  <si>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</si>
  <si>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</si>
  <si>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</si>
  <si>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</si>
  <si>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</si>
  <si>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</si>
  <si>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</si>
  <si>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</si>
  <si>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ZL1</t>
  </si>
  <si>
    <t>ZMĚNOVÝ LIST Č.1 - TERÉNNÍ ÚPRAVY</t>
  </si>
  <si>
    <t>STA</t>
  </si>
  <si>
    <t>1</t>
  </si>
  <si>
    <t>{85af77d5-e049-4acf-b0de-5d50a06386f9}</t>
  </si>
  <si>
    <t>2</t>
  </si>
  <si>
    <t>/</t>
  </si>
  <si>
    <t>ZL1.1-MP1</t>
  </si>
  <si>
    <t>MÉNĚPRÁCE - STAVEBNÍ ČÁST (odečet původních odkopávek)</t>
  </si>
  <si>
    <t>Soupis</t>
  </si>
  <si>
    <t>{86eb0dc4-1247-49cd-8a41-f250edad9d94}</t>
  </si>
  <si>
    <t>ZL1.2-MP2</t>
  </si>
  <si>
    <t>MÉNĚPRÁCE - ZPEVNĚNÉ PLOCHY (odečet původních odkopávek)</t>
  </si>
  <si>
    <t>{c6aefc15-f174-4910-9667-63a65cae0306}</t>
  </si>
  <si>
    <t>ZL1.3-VP1</t>
  </si>
  <si>
    <t>VÍCEPRÁCE - TERÉNNÍ ÚPRAVY (zadní část)</t>
  </si>
  <si>
    <t>{18867a3f-1763-48a4-99a8-a77730c61727}</t>
  </si>
  <si>
    <t>ZL1.4-VP2</t>
  </si>
  <si>
    <t>VÍCEPRÁCE - TERÉNNÍ ÚPRAVY (přední část + komunikace)</t>
  </si>
  <si>
    <t>{ae13f887-999c-4ea7-98fe-026c5b48a0dc}</t>
  </si>
  <si>
    <t>ZL2</t>
  </si>
  <si>
    <t>ZMĚNOVÝ LIST Č.2 - ROŠT POD PODBÍJENÍ STROPŮ A STŘECH Z PALUBEK</t>
  </si>
  <si>
    <t>{7a2cb9d0-5751-4a46-aaca-1ec7f043f223}</t>
  </si>
  <si>
    <t>ZL2.1</t>
  </si>
  <si>
    <t>VÍCEPRÁCE - ROŠT POD PODBÍJENÍ STROPŮ A STŘECH Z PALUBEK</t>
  </si>
  <si>
    <t>{68d162e5-79df-437e-8015-af88bf7ef018}</t>
  </si>
  <si>
    <t>ZL3</t>
  </si>
  <si>
    <t>ZMĚNOVÝ LIST Č.3 - INTERIÉROVÉ DVEŘE</t>
  </si>
  <si>
    <t>{1d1769e4-75d6-4a49-aa86-65b682353306}</t>
  </si>
  <si>
    <t>ZL3.1</t>
  </si>
  <si>
    <t>MÉNĚPRÁCE - ODEČET PŮV. DVEŘÍ A ZÁRUBNÍ</t>
  </si>
  <si>
    <t>{88d4986a-59af-48fa-a89d-1355c177e77d}</t>
  </si>
  <si>
    <t>ZL3.2</t>
  </si>
  <si>
    <t>VÍCEPRÁCE - INVESTOREM VYBRANÉ INTERIÉROVÉ DVEŘE A ZÁRUBNĚ</t>
  </si>
  <si>
    <t>{4cd61ea0-3480-46a9-bcf9-5c0218b35af4}</t>
  </si>
  <si>
    <t>ZL4</t>
  </si>
  <si>
    <t>ZMĚNOVÝ LIST Č.4 - ODPOČTY (pozemkové úpravy)</t>
  </si>
  <si>
    <t>{aca79755-3b05-435f-a529-5ec376747fbd}</t>
  </si>
  <si>
    <t>KRYCÍ LIST SOUPISU PRACÍ</t>
  </si>
  <si>
    <t>Objekt:</t>
  </si>
  <si>
    <t>ZL1 - ZMĚNOVÝ LIST Č.1 - TERÉNNÍ ÚPRAVY</t>
  </si>
  <si>
    <t>Soupis:</t>
  </si>
  <si>
    <t>ZL1.1-MP1 - MÉNĚPRÁCE - STAVEBNÍ ČÁST (odečet původních odkopávek)</t>
  </si>
  <si>
    <t>REKAPITULACE ČLENĚNÍ SOUPISU PRACÍ</t>
  </si>
  <si>
    <t>Kód dílu - Popis</t>
  </si>
  <si>
    <t>Cena celkem [CZK]</t>
  </si>
  <si>
    <t>-1</t>
  </si>
  <si>
    <t>HSV - Práce a dodávky HSV</t>
  </si>
  <si>
    <t xml:space="preserve">    1 - Zemní práce</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</si>
  <si>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</si>
  <si>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</si>
  <si>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</si>
  <si>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</si>
  <si>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</si>
  <si>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</si>
  <si>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</si>
  <si>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</si>
  <si>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</si>
  <si>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</si>
  <si>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</si>
  <si>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</si>
  <si>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</si>
  <si>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</si>
  <si>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</si>
  <si>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</si>
  <si>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</si>
  <si>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</si>
  <si>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122201102</t>
  </si>
  <si>
    <t>Odkopávky a prokopávky nezapažené s přehozením výkopku na vzdálenost do 3 m nebo s naložením na dopravní prostředek v hornině tř. 3 přes 100 do 1 000 m3</t>
  </si>
  <si>
    <t>m3</t>
  </si>
  <si>
    <t>JC ze zákl.rozp.</t>
  </si>
  <si>
    <t>4</t>
  </si>
  <si>
    <t>146079582</t>
  </si>
  <si>
    <t>PSC</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</si>
  <si>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</si>
  <si>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VV</t>
  </si>
  <si>
    <t>viz výkr. PŮDORYS ZÁKLADŮ, TECHNICKÁ ZPRÁVA</t>
  </si>
  <si>
    <t>-(18,8*16,8*(0,42-0,15)+11,8*2,9*(0,42-0,15))</t>
  </si>
  <si>
    <t>122201109</t>
  </si>
  <si>
    <t>Odkopávky a prokopávky nezapažené s přehozením výkopku na vzdálenost do 3 m nebo s naložením na dopravní prostředek v hornině tř. 3 Příplatek k cenám za lepivost horniny tř. 3</t>
  </si>
  <si>
    <t>838804767</t>
  </si>
  <si>
    <t>viz předchozí výpočty</t>
  </si>
  <si>
    <t>"50%" (-94,516/100)*50</t>
  </si>
  <si>
    <t>3</t>
  </si>
  <si>
    <t>162701105</t>
  </si>
  <si>
    <t>Vodorovné přemístění výkopku nebo sypaniny po suchu na obvyklém dopravním prostředku, bez naložení výkopku, avšak se složením bez rozhrnutí z horniny tř. 1 až 4 na vzdálenost přes 9 000 do 10 000 m</t>
  </si>
  <si>
    <t>JC ze zákl. rozp.</t>
  </si>
  <si>
    <t>2118090774</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</si>
  <si>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</si>
  <si>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</si>
  <si>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</si>
  <si>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-1031637292</t>
  </si>
  <si>
    <t>-94,516*2 'Přepočtené koeficientem množství</t>
  </si>
  <si>
    <t>5</t>
  </si>
  <si>
    <t>171201211</t>
  </si>
  <si>
    <t>Poplatek za uložení stavebního odpadu na skládce (skládkovné) zeminy a kameniva zatříděného do Katalogu odpadů pod kódem 170 504</t>
  </si>
  <si>
    <t>t</t>
  </si>
  <si>
    <t>1463950782</t>
  </si>
  <si>
    <t xml:space="preserve">Poznámka k souboru cen:
1. Ceny uvedené v souboru cen lze po dohodě upravit podle místních podmínek.
</t>
  </si>
  <si>
    <t>-47,258*2 'Přepočtené koeficientem množství</t>
  </si>
  <si>
    <t>ZL1.2-MP2 - MÉNĚPRÁCE - ZPEVNĚNÉ PLOCHY (odečet původních odkopávek)</t>
  </si>
  <si>
    <t>122201101</t>
  </si>
  <si>
    <t>Odkopávky a prokopávky nezapažené s přehozením výkopku na vzdálenost do 3 m nebo s naložením na dopravní prostředek v hornině tř. 3 do 100 m3</t>
  </si>
  <si>
    <t>viz výkr. SITUACE, PŮDORYS 1.NP</t>
  </si>
  <si>
    <t>"přístupová zpevněná plocha š.3 m" -215,84*(0,41-0,15)</t>
  </si>
  <si>
    <t>114321632</t>
  </si>
  <si>
    <t>"50%" -(56,118/100)*50</t>
  </si>
  <si>
    <t>167101101</t>
  </si>
  <si>
    <t>Nakládání, skládání a překládání neulehlého výkopku nebo sypaniny nakládání, množství do 100 m3, z hornin tř. 1 až 4</t>
  </si>
  <si>
    <t>-1540705320</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</si>
  <si>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</si>
  <si>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-56,118*2 'Přepočtené koeficientem množství</t>
  </si>
  <si>
    <t>6</t>
  </si>
  <si>
    <t>171201201</t>
  </si>
  <si>
    <t>Uložení sypaniny na skládky</t>
  </si>
  <si>
    <t>1374451507</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</si>
  <si>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</si>
  <si>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7</t>
  </si>
  <si>
    <t>ZL1.3-VP1 - VÍCEPRÁCE - TERÉNNÍ ÚPRAVY (zadní část)</t>
  </si>
  <si>
    <t>-1196744444</t>
  </si>
  <si>
    <t>zaměřená skutečnost</t>
  </si>
  <si>
    <t>24,45*(19,2+7,1)/2*(0,8+0,435+0+0)/4</t>
  </si>
  <si>
    <t>-17,8*(12,5+4,7)/2*(0,64+0,348+0+0)/4</t>
  </si>
  <si>
    <t>Součet</t>
  </si>
  <si>
    <t>-154913990</t>
  </si>
  <si>
    <t>50% z celkového objemu odkopávek</t>
  </si>
  <si>
    <t>61,458*50/100</t>
  </si>
  <si>
    <t>171101131</t>
  </si>
  <si>
    <t>Uložení sypaniny do násypů s rozprostřením sypaniny ve vrstvách a s hrubým urovnáním zhutněných s uzavřením povrchu násypu z hornin nesoudržných a soudržných střídavě ukládaných</t>
  </si>
  <si>
    <t>CS ÚRS 2019 02</t>
  </si>
  <si>
    <t>-356803623</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</si>
  <si>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</si>
  <si>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24,45*(14,5+2)/2*(1,2+0,75+0+0)/4</t>
  </si>
  <si>
    <t>-15,3*(13,1+5,3)/2*(0,992+0,6+0+0)/4</t>
  </si>
  <si>
    <t>M</t>
  </si>
  <si>
    <t>58380651</t>
  </si>
  <si>
    <t>kámen lomový netříděný žula odval</t>
  </si>
  <si>
    <t>8</t>
  </si>
  <si>
    <t>962793677</t>
  </si>
  <si>
    <t>42,313*2 'Přepočtené koeficientem množství</t>
  </si>
  <si>
    <t>1112290204</t>
  </si>
  <si>
    <t>P</t>
  </si>
  <si>
    <t>Poznámka k položce:
ODVOZ ZEMINY A DOVOZ ODVALU</t>
  </si>
  <si>
    <t>"odvoz zeminy" 61,458</t>
  </si>
  <si>
    <t>"dovoz odvalu" 42,313</t>
  </si>
  <si>
    <t>-1246669658</t>
  </si>
  <si>
    <t>103,771*2 'Přepočtené koeficientem množství</t>
  </si>
  <si>
    <t>155921398</t>
  </si>
  <si>
    <t>61,458*2 'Přepočtené koeficientem množství</t>
  </si>
  <si>
    <t>182101101</t>
  </si>
  <si>
    <t>Svahování trvalých svahů do projektovaných profilů s potřebným přemístěním výkopku při svahování v zářezech v hornině tř. 1 až 4</t>
  </si>
  <si>
    <t>m2</t>
  </si>
  <si>
    <t>-1403400060</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</si>
  <si>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</si>
  <si>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19*(0,8+0)/2</t>
  </si>
  <si>
    <t>24,45*(0,8+0,435)/2</t>
  </si>
  <si>
    <t>7,2*(0,435+0)/2</t>
  </si>
  <si>
    <t>ZL1.4-VP2 - VÍCEPRÁCE - TERÉNNÍ ÚPRAVY (přední část + komunikace)</t>
  </si>
  <si>
    <t>"4 m pruh na S straně objektu" 24,45*4*(1,22+0,75)/2</t>
  </si>
  <si>
    <t>"pod komunikaci" (15-4)*4*(1,22+0,75+0)/3</t>
  </si>
  <si>
    <t>-581780097</t>
  </si>
  <si>
    <t>125,226*2 'Přepočtené koeficientem množství</t>
  </si>
  <si>
    <t>Poznámka k položce:
DOVOZ ODVALU</t>
  </si>
  <si>
    <t>62,613*2 'Přepočtené koeficientem množství</t>
  </si>
  <si>
    <t>182201101</t>
  </si>
  <si>
    <t>Svahování trvalých svahů do projektovaných profilů s potřebným přemístěním výkopku při svahování násypů v jakékoliv hornině</t>
  </si>
  <si>
    <t>-599019834</t>
  </si>
  <si>
    <t>14*(1,22+0,75)/2</t>
  </si>
  <si>
    <t>2*(15-4)*(1,22+0,75+0)/3</t>
  </si>
  <si>
    <t>ZL2 - ZMĚNOVÝ LIST Č.2 - ROŠT POD PODBÍJENÍ STROPŮ A STŘECH Z PALUBEK</t>
  </si>
  <si>
    <t>ZL2.1 - VÍCEPRÁCE - ROŠT POD PODBÍJENÍ STROPŮ A STŘECH Z PALUBEK</t>
  </si>
  <si>
    <t>PSV - Práce a dodávky PSV</t>
  </si>
  <si>
    <t xml:space="preserve">    762 - Konstrukce tesařské</t>
  </si>
  <si>
    <t>PSV</t>
  </si>
  <si>
    <t>Práce a dodávky PSV</t>
  </si>
  <si>
    <t>762</t>
  </si>
  <si>
    <t>Konstrukce tesařské</t>
  </si>
  <si>
    <t>762429001</t>
  </si>
  <si>
    <t>Obložení stropů nebo střešních podhledů montáž roštu podkladového</t>
  </si>
  <si>
    <t>m</t>
  </si>
  <si>
    <t>16</t>
  </si>
  <si>
    <t>784968545</t>
  </si>
  <si>
    <t xml:space="preserve">Poznámka k souboru cen:
1. V cenách -0011 až -1037 obložení stropů a střešních podhledů z desek dřevoštěpkových a cementotřískových jsou započteny i náklady na dodávku spojovacích prostředků, na tyto položky se nevztahuje ocenění dodávky spojovacích prostředků položka 762 49-5000.
2. V cenách není započtena montáž podkladového roštu; tato montáž se oceňuje cenami části A 01 katalogu 800-767 Konstrukce zámečnické v případě kovové konstrukce, nebo cenou -9001 v případě dřevěné konstrukce.
3. V ceně -9001 není započtena montáž a dodávka nosných prvků (např. konzol, trnů) pro zavěšený rošt; tato montáž a dodávka se oceňují individuálně.
4. V cenách nejsou započteny náklady na olištování; toto olištování se oceňuje cenou 762 41-1.01 Olištování spár stropů.
5. Tento soubor cen neobsahuje položky pro ocenění typových sádrokartonových, sádrovláknitých a cementovláknitých konstrukcí; tyto konstrukce se oceňují cenami části A 01 katalogu 800-763 Konstrukce suché výstavby.
6. V ceně -9001 se určuje množství měrných jednotek v m součtem délek jednotlivých prvků roštu.
</t>
  </si>
  <si>
    <t>Poznámka k položce:
DVOJITÝ ROŠT !!!</t>
  </si>
  <si>
    <t>216,35+35,6+10,5+18,9</t>
  </si>
  <si>
    <t>60514114</t>
  </si>
  <si>
    <t>řezivo jehličnaté lať impregnovaná dl 4 m</t>
  </si>
  <si>
    <t>32</t>
  </si>
  <si>
    <t>-1387059066</t>
  </si>
  <si>
    <t>0,421879745201652*1,1 'Přepočtené koeficientem množství</t>
  </si>
  <si>
    <t>762495000</t>
  </si>
  <si>
    <t>Spojovací prostředky olištování spár, obložení stropů, střešních podhledů a stěn hřebíky, vruty</t>
  </si>
  <si>
    <t>-260371416</t>
  </si>
  <si>
    <t xml:space="preserve">Poznámka k souboru cen:
1. Cena je určena pro montážní ceny souborů cen:
a) 762 41- Montáž olištování spár,
b) 762 42- Obložení stropů a střešních podhledů, ceny -1110 až -1235,
c) 762 43- Obložení stěn, ceny -1110 až -1235.
2. Ochrana konstrukce se oceňuje samostatně, např. položkami 762 08-3 Impregnace řeziva tohoto katalogu nebo příslušnými položkami katalogu 800-783 Nátěry.
</t>
  </si>
  <si>
    <t>76,31+8,9+25,461</t>
  </si>
  <si>
    <t>998762202</t>
  </si>
  <si>
    <t>Přesun hmot pro konstrukce tesařské stanovený procentní sazbou (%) z ceny vodorovná dopravní vzdálenost do 50 m v objektech výšky přes 6 do 12 m</t>
  </si>
  <si>
    <t>%</t>
  </si>
  <si>
    <t>71927364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</si>
  <si>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</si>
  <si>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ZL3 - ZMĚNOVÝ LIST Č.3 - INTERIÉROVÉ DVEŘE</t>
  </si>
  <si>
    <t>ZL3.1 - MÉNĚPRÁCE - ODEČET PŮV. DVEŘÍ A ZÁRUBNÍ</t>
  </si>
  <si>
    <t xml:space="preserve">    6 - Úpravy povrchů, podlahy a osazování výplní</t>
  </si>
  <si>
    <t xml:space="preserve">    766 - Konstrukce truhlářské</t>
  </si>
  <si>
    <t>Úpravy povrchů, podlahy a osazování výplní</t>
  </si>
  <si>
    <t>642942111</t>
  </si>
  <si>
    <t>Osazování zárubní nebo rámů kovových dveřních lisovaných nebo z úhelníků bez dveřních křídel na cementovou maltu, plochy otvoru do 2,5 m2</t>
  </si>
  <si>
    <t>kus</t>
  </si>
  <si>
    <t>JC z pův.pol.rozp.</t>
  </si>
  <si>
    <t>-641437395</t>
  </si>
  <si>
    <t xml:space="preserve">Poznámka k souboru cen:
1. Ceny lze použít i pro osazování zárubní a rámů do stěn z prefabrikovaných 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tyto se oceňují ve specifikaci.
6. V ceně -2951 jsou započteny náklady na usazení a vyvážení, včetně kotevního materiálu.
7. V ceně -2951 nejsou započteny náklady na připravenost stavebního otvoru, natažení jádrové a vrchní jemné omítky, tyto náklady se oceňují cenami části A04 Úpravy povrchů.
</t>
  </si>
  <si>
    <t>320Uh2072-19</t>
  </si>
  <si>
    <t>zárubeň ocelová hranatá pro zdění - rozměry 800×1970×125 mm, H125</t>
  </si>
  <si>
    <t>-2070391001</t>
  </si>
  <si>
    <t>rozm. 800/1970 mm - místo 1 ks kovových zárubní budou obložkové</t>
  </si>
  <si>
    <t>320Uh2072-20</t>
  </si>
  <si>
    <t>zárubeň ocelová hranatá pro zdění - rozměry 900×1970×125 mm, H125</t>
  </si>
  <si>
    <t>2116418793</t>
  </si>
  <si>
    <t>rozm. 900/1970 mm - místo 3 ks kovových zárubní budou obložkové</t>
  </si>
  <si>
    <t>-3</t>
  </si>
  <si>
    <t>766</t>
  </si>
  <si>
    <t>Konstrukce truhlářské</t>
  </si>
  <si>
    <t>766660001</t>
  </si>
  <si>
    <t>Montáž dveřních křídel dřevěných nebo plastových otevíravých do ocelové zárubně povrchově upravených jednokřídlových, šířky do 800 mm</t>
  </si>
  <si>
    <t>-379286611</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</si>
  <si>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</si>
  <si>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327Ui2074-02</t>
  </si>
  <si>
    <t>dveře vnitřní rozm. 600-900/1970 mm - jednokřídlé, typové dřevěné plné (alt. prosklené)</t>
  </si>
  <si>
    <t>ks</t>
  </si>
  <si>
    <t>-1558886754</t>
  </si>
  <si>
    <t>dveře budou v materiálovém provedení dle výběru investora</t>
  </si>
  <si>
    <t>-11</t>
  </si>
  <si>
    <t>766660722</t>
  </si>
  <si>
    <t>Montáž dveřního kování - zámku</t>
  </si>
  <si>
    <t>541282791</t>
  </si>
  <si>
    <t>zámky budou v konstrukčním provedení dle výběru investora</t>
  </si>
  <si>
    <t>329Xh6198-02</t>
  </si>
  <si>
    <t>Kování dveřní  - klika/klika</t>
  </si>
  <si>
    <t>-1750899512</t>
  </si>
  <si>
    <t>329Xh6198-05</t>
  </si>
  <si>
    <t>Kování dveřní  - WC sada</t>
  </si>
  <si>
    <t>-916911067</t>
  </si>
  <si>
    <t>9</t>
  </si>
  <si>
    <t>998766201</t>
  </si>
  <si>
    <t>Přesun hmot pro konstrukce truhlářské stanovený procentní sazbou (%) z ceny vodorovná dopravní vzdálenost do 50 m v objektech výšky do 6 m</t>
  </si>
  <si>
    <t>-701828672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</si>
  <si>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</si>
  <si>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ZL3.2 - VÍCEPRÁCE - INVESTOREM VYBRANÉ INTERIÉROVÉ DVEŘE A ZÁRUBNĚ</t>
  </si>
  <si>
    <t>POZ 1</t>
  </si>
  <si>
    <t>dveře rozm. 800/1970, plné, otočné, do kovové zárubně - výběr investora</t>
  </si>
  <si>
    <t>R-položka</t>
  </si>
  <si>
    <t>-1773860178</t>
  </si>
  <si>
    <t>POZ 6</t>
  </si>
  <si>
    <t>dveře rozm. 900/1970, plné, otočné, do kovové zárubně - výběr investora</t>
  </si>
  <si>
    <t>-278768760</t>
  </si>
  <si>
    <t>POZ 7</t>
  </si>
  <si>
    <t>dveře rozm. 600/1970, plné, otočné, do kovové zárubně - výběr investora</t>
  </si>
  <si>
    <t>-387380722</t>
  </si>
  <si>
    <t>POZ 8</t>
  </si>
  <si>
    <t>dveře rozm. 700/1970, plné, otočné, do kovové zárubně - výběr investora</t>
  </si>
  <si>
    <t>981258528</t>
  </si>
  <si>
    <t>POZ 11</t>
  </si>
  <si>
    <t>1251884060</t>
  </si>
  <si>
    <t>766660171</t>
  </si>
  <si>
    <t>Montáž dveřních křídel dřevěných nebo plastových otevíravých do obložkové zárubně povrchově upravených jednokřídlových, šířky do 800 mm</t>
  </si>
  <si>
    <t>1413760549</t>
  </si>
  <si>
    <t>POZ 9/10</t>
  </si>
  <si>
    <t>dveře rozm. 800/1970, plné, otočné, do obložkové zárubně - výběr investora</t>
  </si>
  <si>
    <t>-869886017</t>
  </si>
  <si>
    <t>766660172</t>
  </si>
  <si>
    <t>Montáž dveřních křídel dřevěných nebo plastových otevíravých do obložkové zárubně povrchově upravených jednokřídlových, šířky přes 800 mm</t>
  </si>
  <si>
    <t>-1761338452</t>
  </si>
  <si>
    <t>POZ 2/4</t>
  </si>
  <si>
    <t>dveře rozm. 900/1970, plné, otočné, do obložkové zárubně - výběr investora</t>
  </si>
  <si>
    <t>-1580675631</t>
  </si>
  <si>
    <t>10</t>
  </si>
  <si>
    <t>POZ 3/5</t>
  </si>
  <si>
    <t>413607461</t>
  </si>
  <si>
    <t>11</t>
  </si>
  <si>
    <t>POZ 12/13</t>
  </si>
  <si>
    <t>-552368061</t>
  </si>
  <si>
    <t>12</t>
  </si>
  <si>
    <t>766660729</t>
  </si>
  <si>
    <t>Montáž dveřních doplňků dveřního kování interiérového štítku s klikou</t>
  </si>
  <si>
    <t>203293333</t>
  </si>
  <si>
    <t>13</t>
  </si>
  <si>
    <t>TYP-01</t>
  </si>
  <si>
    <t>interiérové kování, zámek FAB</t>
  </si>
  <si>
    <t>1048545845</t>
  </si>
  <si>
    <t>14</t>
  </si>
  <si>
    <t>TYP-02</t>
  </si>
  <si>
    <t>interiérové kování, zámek OBYČ.</t>
  </si>
  <si>
    <t>2012576079</t>
  </si>
  <si>
    <t>TYP-03</t>
  </si>
  <si>
    <t>interiérové kování, zámek WC</t>
  </si>
  <si>
    <t>-1867413115</t>
  </si>
  <si>
    <t>766682112</t>
  </si>
  <si>
    <t>Montáž zárubní dřevěných, plastových nebo z lamina obložkových, pro dveře jednokřídlové, tloušťky stěny přes 170 do 350 mm</t>
  </si>
  <si>
    <t>-596306748</t>
  </si>
  <si>
    <t xml:space="preserve">Poznámka k souboru cen:
1. V cenách montáže zárubní jsou započteny i náklady na zaměření, vyklínování, horizontální i vertikální vyrovnání zárubně, ukotvení a vyplnění spáry mezi rámem a ostěním polyuretanovou pěnou, včetně zednického začištění.
</t>
  </si>
  <si>
    <t>17</t>
  </si>
  <si>
    <t>611R01</t>
  </si>
  <si>
    <t>zárubeň obložková pro dveře 1křídlé 800x1970mm, tl. zdi 175 mm</t>
  </si>
  <si>
    <t>1665240002</t>
  </si>
  <si>
    <t>"poz. 9/10" 1</t>
  </si>
  <si>
    <t>18</t>
  </si>
  <si>
    <t>611R02</t>
  </si>
  <si>
    <t>zárubeň obložková pro dveře 1křídlé 900x1970mm, tl. zdi 180 mm</t>
  </si>
  <si>
    <t>982617947</t>
  </si>
  <si>
    <t>"poz. 3/5" 1</t>
  </si>
  <si>
    <t>"poz. 12/13" 1</t>
  </si>
  <si>
    <t>19</t>
  </si>
  <si>
    <t>611R03</t>
  </si>
  <si>
    <t>zárubeň obložková pro dveře 1křídlé 900x1970mm, tl. zdi 320 mm</t>
  </si>
  <si>
    <t>-730357759</t>
  </si>
  <si>
    <t>"poz. 2/4" 1</t>
  </si>
  <si>
    <t>20</t>
  </si>
  <si>
    <t>1326091935</t>
  </si>
  <si>
    <t>ZL4 - ZMĚNOVÝ LIST Č.4 - ODPOČTY (pozemkové úpravy)</t>
  </si>
  <si>
    <t xml:space="preserve"> </t>
  </si>
  <si>
    <t>D1 - SSO1: HLAVNÍ AKTIVITY PROJEKTU</t>
  </si>
  <si>
    <t xml:space="preserve">    D2 - SO_01: KOMUNITNÍ CENTRUM</t>
  </si>
  <si>
    <t xml:space="preserve">      D3 - SO_01.4: VODOVODNÍ PŘÍPOJKA</t>
  </si>
  <si>
    <t xml:space="preserve">        D4 - 001: Zemní práce</t>
  </si>
  <si>
    <t xml:space="preserve">      D5 - SO_01.5: KANALIZAČNÍ PŘÍPOJKA</t>
  </si>
  <si>
    <t xml:space="preserve">      D6 - SO_01.6: DEŠŤOVÁ KANALIZACE</t>
  </si>
  <si>
    <t xml:space="preserve">    D7 - SO_02: KANALIZAČNÍ ŘAD</t>
  </si>
  <si>
    <t xml:space="preserve">      D8 - SO_02.1: KANALIZAČNÍ ŘAD</t>
  </si>
  <si>
    <t>D9 - SSO2: VEDLEJŠÍ AKTIVITY OBJEKTU</t>
  </si>
  <si>
    <t xml:space="preserve">    D10 - SO_03: ZPEVNĚNÉ PLOCHY</t>
  </si>
  <si>
    <t xml:space="preserve">      D11 - SO_03.1: ZPEVNĚNÉ PLOCHY</t>
  </si>
  <si>
    <t>D1</t>
  </si>
  <si>
    <t>SSO1: HLAVNÍ AKTIVITY PROJEKTU</t>
  </si>
  <si>
    <t>D2</t>
  </si>
  <si>
    <t>SO_01: KOMUNITNÍ CENTRUM</t>
  </si>
  <si>
    <t>D3</t>
  </si>
  <si>
    <t>SO_01.4: VODOVODNÍ PŘÍPOJKA</t>
  </si>
  <si>
    <t>D4</t>
  </si>
  <si>
    <t>001: Zemní práce</t>
  </si>
  <si>
    <t>181301102/00</t>
  </si>
  <si>
    <t>Rozprostření a urovnání ornice v rovině nebo ve svahu sklonu do 1:5 při souvislé ploše do 500 m2, tl. vrstvy přes 100 do 150 mm</t>
  </si>
  <si>
    <t>původní položka</t>
  </si>
  <si>
    <t xml:space="preserve">viz výkr. SITUACE, PODÉLNÝ PROFIL VODOVODU  </t>
  </si>
  <si>
    <t>"0.000,00 - 0.039,00 km" -39*0,6</t>
  </si>
  <si>
    <t>D5</t>
  </si>
  <si>
    <t>SO_01.5: KANALIZAČNÍ PŘÍPOJKA</t>
  </si>
  <si>
    <t xml:space="preserve">viz výkr. SITUACE, PODÉLNÝ PROFIL KANALIZACE </t>
  </si>
  <si>
    <t>"0.000,00 - 0.011,00 km" - 11*1</t>
  </si>
  <si>
    <t>D6</t>
  </si>
  <si>
    <t>SO_01.6: DEŠŤOVÁ KANALIZACE</t>
  </si>
  <si>
    <t>-94*0,6</t>
  </si>
  <si>
    <t>D7</t>
  </si>
  <si>
    <t>SO_02: KANALIZAČNÍ ŘAD</t>
  </si>
  <si>
    <t>D8</t>
  </si>
  <si>
    <t>SO_02.1: KANALIZAČNÍ ŘAD</t>
  </si>
  <si>
    <t>"0.000,00 - 0.047,52 km" -47,52*1</t>
  </si>
  <si>
    <t>181411131/00</t>
  </si>
  <si>
    <t>Založení trávníku na půdě předem připravené plochy do 1000 m2 výsevem včetně utažení parkového v rovině nebo na svahu do 1:5</t>
  </si>
  <si>
    <t>00572410</t>
  </si>
  <si>
    <t>Osivo směs travní</t>
  </si>
  <si>
    <t>kg</t>
  </si>
  <si>
    <t>-47,52*3,5/100</t>
  </si>
  <si>
    <t>D9</t>
  </si>
  <si>
    <t>SSO2: VEDLEJŠÍ AKTIVITY OBJEKTU</t>
  </si>
  <si>
    <t>D10</t>
  </si>
  <si>
    <t>SO_03: ZPEVNĚNÉ PLOCHY</t>
  </si>
  <si>
    <t>D11</t>
  </si>
  <si>
    <t>SO_03.1: ZPEVNĚNÉ PLOCHY</t>
  </si>
  <si>
    <t>-293,673*3,5/100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</si>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</sst>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i/>
      <sz val="8"/>
      <color rgb="FF003366"/>
      <name val="Arial CE"/>
      <family val="2"/>
    </font>
    <font>
      <sz val="8"/>
      <color rgb="FFFFFFFF"/>
      <name val="Arial CE"/>
      <family val="2"/>
    </font>
    <font>
      <b/>
      <sz val="14"/>
      <name val="Arial CE"/>
      <family val="2"/>
    </font>
    <font>
      <sz val="8"/>
      <color rgb="FF3366FF"/>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4">
    <fill>
      <patternFill/>
    </fill>
    <fill>
      <patternFill patternType="gray125"/>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8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2" borderId="0" xfId="0" applyFont="1" applyFill="1" applyAlignment="1" applyProtection="1">
      <alignment vertical="center"/>
      <protection/>
    </xf>
    <xf numFmtId="0" fontId="5" fillId="2" borderId="6" xfId="0" applyFont="1" applyFill="1" applyBorder="1" applyAlignment="1" applyProtection="1">
      <alignment horizontal="left" vertical="center"/>
      <protection/>
    </xf>
    <xf numFmtId="0" fontId="0" fillId="2" borderId="7" xfId="0" applyFont="1" applyFill="1" applyBorder="1" applyAlignment="1" applyProtection="1">
      <alignment vertical="center"/>
      <protection/>
    </xf>
    <xf numFmtId="0" fontId="5" fillId="2"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3" borderId="7" xfId="0" applyFont="1" applyFill="1" applyBorder="1" applyAlignment="1" applyProtection="1">
      <alignment vertical="center"/>
      <protection/>
    </xf>
    <xf numFmtId="0" fontId="21" fillId="3" borderId="13" xfId="0" applyFont="1" applyFill="1" applyBorder="1" applyAlignment="1" applyProtection="1">
      <alignment horizontal="center" vertical="center"/>
      <protection/>
    </xf>
    <xf numFmtId="0" fontId="22" fillId="0" borderId="14" xfId="0" applyFont="1" applyBorder="1" applyAlignment="1" applyProtection="1">
      <alignment horizontal="center" vertical="center" wrapText="1"/>
      <protection/>
    </xf>
    <xf numFmtId="0" fontId="22" fillId="0" borderId="15" xfId="0" applyFont="1" applyBorder="1" applyAlignment="1" applyProtection="1">
      <alignment horizontal="center" vertical="center" wrapText="1"/>
      <protection/>
    </xf>
    <xf numFmtId="0" fontId="22"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9" fillId="0" borderId="18"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2" xfId="0" applyNumberFormat="1" applyFont="1" applyBorder="1" applyAlignment="1" applyProtection="1">
      <alignment vertical="center"/>
      <protection/>
    </xf>
    <xf numFmtId="0" fontId="5" fillId="0" borderId="0" xfId="0" applyFont="1" applyAlignment="1">
      <alignment horizontal="left" vertical="center"/>
    </xf>
    <xf numFmtId="0" fontId="24" fillId="0" borderId="0" xfId="0" applyFont="1" applyAlignment="1">
      <alignment horizontal="left" vertical="center"/>
    </xf>
    <xf numFmtId="0" fontId="6" fillId="0" borderId="3" xfId="0" applyFont="1" applyBorder="1" applyAlignment="1" applyProtection="1">
      <alignment vertical="center"/>
      <protection/>
    </xf>
    <xf numFmtId="0" fontId="25" fillId="0" borderId="0" xfId="0" applyFont="1" applyAlignment="1" applyProtection="1">
      <alignment vertical="center"/>
      <protection/>
    </xf>
    <xf numFmtId="0" fontId="26"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7" fillId="0" borderId="18" xfId="0" applyNumberFormat="1" applyFont="1" applyBorder="1" applyAlignment="1" applyProtection="1">
      <alignment vertical="center"/>
      <protection/>
    </xf>
    <xf numFmtId="4" fontId="27" fillId="0" borderId="0" xfId="0" applyNumberFormat="1" applyFont="1" applyBorder="1" applyAlignment="1" applyProtection="1">
      <alignment vertical="center"/>
      <protection/>
    </xf>
    <xf numFmtId="166" fontId="27" fillId="0" borderId="0" xfId="0" applyNumberFormat="1" applyFont="1" applyBorder="1" applyAlignment="1" applyProtection="1">
      <alignment vertical="center"/>
      <protection/>
    </xf>
    <xf numFmtId="4" fontId="27" fillId="0" borderId="12" xfId="0" applyNumberFormat="1" applyFont="1" applyBorder="1" applyAlignment="1" applyProtection="1">
      <alignment vertical="center"/>
      <protection/>
    </xf>
    <xf numFmtId="0" fontId="6" fillId="0" borderId="0" xfId="0" applyFont="1" applyAlignment="1">
      <alignment horizontal="left" vertical="center"/>
    </xf>
    <xf numFmtId="0" fontId="28" fillId="0" borderId="0" xfId="20" applyFont="1" applyAlignment="1">
      <alignment horizontal="center" vertical="center"/>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8"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4" fontId="27" fillId="0" borderId="19" xfId="0" applyNumberFormat="1" applyFont="1" applyBorder="1" applyAlignment="1" applyProtection="1">
      <alignment vertical="center"/>
      <protection/>
    </xf>
    <xf numFmtId="4" fontId="27" fillId="0" borderId="20" xfId="0" applyNumberFormat="1" applyFont="1" applyBorder="1" applyAlignment="1" applyProtection="1">
      <alignment vertical="center"/>
      <protection/>
    </xf>
    <xf numFmtId="166" fontId="27" fillId="0" borderId="20" xfId="0" applyNumberFormat="1" applyFont="1" applyBorder="1" applyAlignment="1" applyProtection="1">
      <alignment vertical="center"/>
      <protection/>
    </xf>
    <xf numFmtId="4" fontId="27"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7"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right" vertical="center"/>
    </xf>
    <xf numFmtId="0" fontId="5" fillId="3" borderId="7" xfId="0" applyFont="1" applyFill="1" applyBorder="1" applyAlignment="1">
      <alignment horizontal="center" vertical="center"/>
    </xf>
    <xf numFmtId="4" fontId="5" fillId="3" borderId="7" xfId="0" applyNumberFormat="1" applyFont="1" applyFill="1" applyBorder="1" applyAlignment="1">
      <alignment vertical="center"/>
    </xf>
    <xf numFmtId="0" fontId="0" fillId="3"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1" fillId="3" borderId="0" xfId="0" applyFont="1" applyFill="1" applyAlignment="1" applyProtection="1">
      <alignment horizontal="left" vertical="center"/>
      <protection/>
    </xf>
    <xf numFmtId="0" fontId="0" fillId="3" borderId="0" xfId="0" applyFont="1" applyFill="1" applyAlignment="1" applyProtection="1">
      <alignment vertical="center"/>
      <protection/>
    </xf>
    <xf numFmtId="0" fontId="21" fillId="3"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1" fillId="3" borderId="14" xfId="0" applyFont="1" applyFill="1" applyBorder="1" applyAlignment="1" applyProtection="1">
      <alignment horizontal="center" vertical="center" wrapText="1"/>
      <protection/>
    </xf>
    <xf numFmtId="0" fontId="21" fillId="3" borderId="15" xfId="0" applyFont="1" applyFill="1" applyBorder="1" applyAlignment="1" applyProtection="1">
      <alignment horizontal="center" vertical="center" wrapText="1"/>
      <protection/>
    </xf>
    <xf numFmtId="0" fontId="21" fillId="3"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3" fillId="0" borderId="0" xfId="0" applyNumberFormat="1" applyFont="1" applyAlignment="1" applyProtection="1">
      <alignment/>
      <protection/>
    </xf>
    <xf numFmtId="0" fontId="0" fillId="0" borderId="10" xfId="0" applyBorder="1" applyAlignment="1" applyProtection="1">
      <alignment vertical="center"/>
      <protection/>
    </xf>
    <xf numFmtId="166" fontId="32" fillId="0" borderId="10" xfId="0" applyNumberFormat="1" applyFont="1" applyBorder="1" applyAlignment="1" applyProtection="1">
      <alignment/>
      <protection/>
    </xf>
    <xf numFmtId="166" fontId="32" fillId="0" borderId="11"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1" fillId="0" borderId="22" xfId="0" applyFont="1" applyBorder="1" applyAlignment="1" applyProtection="1">
      <alignment horizontal="center" vertical="center"/>
      <protection/>
    </xf>
    <xf numFmtId="49" fontId="21" fillId="0" borderId="22" xfId="0" applyNumberFormat="1" applyFont="1" applyBorder="1" applyAlignment="1" applyProtection="1">
      <alignment horizontal="left" vertical="center" wrapText="1"/>
      <protection/>
    </xf>
    <xf numFmtId="0" fontId="21" fillId="0" borderId="22" xfId="0" applyFont="1" applyBorder="1" applyAlignment="1" applyProtection="1">
      <alignment horizontal="left" vertical="center" wrapText="1"/>
      <protection/>
    </xf>
    <xf numFmtId="0" fontId="21" fillId="0" borderId="22" xfId="0" applyFont="1" applyBorder="1" applyAlignment="1" applyProtection="1">
      <alignment horizontal="center" vertical="center" wrapText="1"/>
      <protection/>
    </xf>
    <xf numFmtId="167" fontId="21" fillId="0" borderId="22" xfId="0" applyNumberFormat="1" applyFont="1" applyBorder="1" applyAlignment="1" applyProtection="1">
      <alignment vertical="center"/>
      <protection/>
    </xf>
    <xf numFmtId="4" fontId="21" fillId="0" borderId="22" xfId="0" applyNumberFormat="1" applyFont="1" applyBorder="1" applyAlignment="1" applyProtection="1">
      <alignment vertical="center"/>
      <protection/>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center" vertical="center"/>
      <protection/>
    </xf>
    <xf numFmtId="166" fontId="22" fillId="0" borderId="0" xfId="0" applyNumberFormat="1" applyFont="1" applyBorder="1" applyAlignment="1" applyProtection="1">
      <alignment vertical="center"/>
      <protection/>
    </xf>
    <xf numFmtId="166" fontId="22" fillId="0" borderId="12" xfId="0" applyNumberFormat="1" applyFont="1" applyBorder="1" applyAlignment="1" applyProtection="1">
      <alignment vertical="center"/>
      <protection/>
    </xf>
    <xf numFmtId="0" fontId="21"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0" borderId="18" xfId="0" applyFont="1" applyBorder="1" applyAlignment="1" applyProtection="1">
      <alignment horizontal="left" vertical="center"/>
      <protection/>
    </xf>
    <xf numFmtId="0" fontId="36" fillId="0" borderId="0" xfId="0" applyFont="1" applyBorder="1" applyAlignment="1" applyProtection="1">
      <alignment horizontal="center" vertical="center"/>
      <protection/>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3" fillId="0" borderId="3" xfId="0" applyFont="1" applyBorder="1" applyAlignment="1" applyProtection="1">
      <alignment/>
      <protection/>
    </xf>
    <xf numFmtId="0" fontId="13" fillId="0" borderId="0" xfId="0" applyFont="1" applyAlignment="1" applyProtection="1">
      <alignment/>
      <protection/>
    </xf>
    <xf numFmtId="0" fontId="13" fillId="0" borderId="0" xfId="0" applyFont="1" applyAlignment="1" applyProtection="1">
      <alignment horizontal="left"/>
      <protection/>
    </xf>
    <xf numFmtId="4" fontId="13" fillId="0" borderId="0" xfId="0" applyNumberFormat="1" applyFont="1" applyAlignment="1" applyProtection="1">
      <alignment/>
      <protection/>
    </xf>
    <xf numFmtId="0" fontId="13" fillId="0" borderId="3" xfId="0" applyFont="1" applyBorder="1" applyAlignment="1">
      <alignment/>
    </xf>
    <xf numFmtId="0" fontId="13" fillId="0" borderId="18" xfId="0" applyFont="1" applyBorder="1" applyAlignment="1" applyProtection="1">
      <alignment/>
      <protection/>
    </xf>
    <xf numFmtId="0" fontId="13" fillId="0" borderId="0" xfId="0" applyFont="1" applyBorder="1" applyAlignment="1" applyProtection="1">
      <alignment/>
      <protection/>
    </xf>
    <xf numFmtId="166" fontId="13" fillId="0" borderId="0" xfId="0" applyNumberFormat="1" applyFont="1" applyBorder="1" applyAlignment="1" applyProtection="1">
      <alignment/>
      <protection/>
    </xf>
    <xf numFmtId="166" fontId="13" fillId="0" borderId="12" xfId="0" applyNumberFormat="1" applyFont="1" applyBorder="1" applyAlignment="1" applyProtection="1">
      <alignment/>
      <protection/>
    </xf>
    <xf numFmtId="0" fontId="13" fillId="0" borderId="0" xfId="0" applyFont="1" applyAlignment="1">
      <alignment horizontal="left"/>
    </xf>
    <xf numFmtId="0" fontId="13" fillId="0" borderId="0" xfId="0" applyFont="1" applyAlignment="1">
      <alignment horizontal="center"/>
    </xf>
    <xf numFmtId="4" fontId="13" fillId="0" borderId="0" xfId="0" applyNumberFormat="1" applyFont="1" applyAlignment="1">
      <alignment vertical="center"/>
    </xf>
    <xf numFmtId="0" fontId="0" fillId="0" borderId="0" xfId="0" applyAlignment="1">
      <alignment vertical="top"/>
    </xf>
    <xf numFmtId="0" fontId="38" fillId="0" borderId="23" xfId="0" applyFont="1" applyBorder="1" applyAlignment="1">
      <alignment vertical="center" wrapText="1"/>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6" xfId="0" applyFont="1" applyBorder="1" applyAlignment="1">
      <alignment vertical="center" wrapText="1"/>
    </xf>
    <xf numFmtId="0" fontId="38"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vertical="center" wrapText="1"/>
    </xf>
    <xf numFmtId="0" fontId="38" fillId="0" borderId="28" xfId="0" applyFont="1" applyBorder="1" applyAlignment="1">
      <alignment vertical="center" wrapText="1"/>
    </xf>
    <xf numFmtId="0" fontId="42" fillId="0" borderId="29" xfId="0" applyFont="1" applyBorder="1" applyAlignment="1">
      <alignment vertical="center" wrapText="1"/>
    </xf>
    <xf numFmtId="0" fontId="38" fillId="0" borderId="30" xfId="0" applyFont="1" applyBorder="1" applyAlignment="1">
      <alignment vertical="center" wrapText="1"/>
    </xf>
    <xf numFmtId="0" fontId="38" fillId="0" borderId="0" xfId="0" applyFont="1" applyBorder="1" applyAlignment="1">
      <alignment vertical="top"/>
    </xf>
    <xf numFmtId="0" fontId="38" fillId="0" borderId="0" xfId="0" applyFont="1" applyAlignment="1">
      <alignment vertical="top"/>
    </xf>
    <xf numFmtId="0" fontId="38" fillId="0" borderId="23" xfId="0" applyFont="1" applyBorder="1" applyAlignment="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9" xfId="0" applyFont="1" applyBorder="1" applyAlignment="1">
      <alignment horizontal="left" vertical="center"/>
    </xf>
    <xf numFmtId="0" fontId="40" fillId="0" borderId="29" xfId="0" applyFont="1" applyBorder="1" applyAlignment="1">
      <alignment horizontal="center" vertical="center"/>
    </xf>
    <xf numFmtId="0" fontId="43" fillId="0" borderId="29"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38" fillId="0" borderId="28" xfId="0" applyFont="1" applyBorder="1" applyAlignment="1">
      <alignment horizontal="left" vertical="center"/>
    </xf>
    <xf numFmtId="0" fontId="42" fillId="0" borderId="29" xfId="0" applyFont="1" applyBorder="1" applyAlignment="1">
      <alignment horizontal="left" vertical="center"/>
    </xf>
    <xf numFmtId="0" fontId="38" fillId="0" borderId="30" xfId="0" applyFont="1" applyBorder="1" applyAlignment="1">
      <alignment horizontal="left" vertical="center"/>
    </xf>
    <xf numFmtId="0" fontId="38"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9" xfId="0" applyFont="1" applyBorder="1" applyAlignment="1">
      <alignment horizontal="left" vertical="center"/>
    </xf>
    <xf numFmtId="0" fontId="38" fillId="0" borderId="0" xfId="0" applyFont="1" applyBorder="1" applyAlignment="1">
      <alignment horizontal="left" vertical="center" wrapText="1"/>
    </xf>
    <xf numFmtId="0" fontId="41" fillId="0" borderId="0" xfId="0" applyFont="1" applyBorder="1" applyAlignment="1">
      <alignment horizontal="center" vertical="center" wrapText="1"/>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8" xfId="0" applyFont="1" applyBorder="1" applyAlignment="1">
      <alignment horizontal="left" vertical="center" wrapText="1"/>
    </xf>
    <xf numFmtId="0" fontId="41" fillId="0" borderId="29"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8"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9" xfId="0" applyFont="1" applyBorder="1" applyAlignment="1">
      <alignment vertical="center"/>
    </xf>
    <xf numFmtId="0" fontId="40" fillId="0" borderId="29"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9" xfId="0" applyBorder="1" applyAlignment="1">
      <alignment vertical="top"/>
    </xf>
    <xf numFmtId="0" fontId="40" fillId="0" borderId="29" xfId="0" applyFont="1" applyBorder="1" applyAlignment="1">
      <alignment horizontal="left"/>
    </xf>
    <xf numFmtId="0" fontId="43" fillId="0" borderId="29" xfId="0" applyFont="1" applyBorder="1" applyAlignment="1">
      <alignment/>
    </xf>
    <xf numFmtId="0" fontId="38" fillId="0" borderId="26" xfId="0" applyFont="1" applyBorder="1" applyAlignment="1">
      <alignment vertical="top"/>
    </xf>
    <xf numFmtId="0" fontId="38" fillId="0" borderId="27" xfId="0" applyFont="1" applyBorder="1" applyAlignment="1">
      <alignment vertical="top"/>
    </xf>
    <xf numFmtId="0" fontId="38" fillId="0" borderId="0" xfId="0" applyFont="1" applyBorder="1" applyAlignment="1">
      <alignment horizontal="center" vertical="center"/>
    </xf>
    <xf numFmtId="0" fontId="38" fillId="0" borderId="0" xfId="0" applyFont="1" applyBorder="1" applyAlignment="1">
      <alignment horizontal="left" vertical="top"/>
    </xf>
    <xf numFmtId="0" fontId="38" fillId="0" borderId="28" xfId="0" applyFont="1" applyBorder="1" applyAlignment="1">
      <alignment vertical="top"/>
    </xf>
    <xf numFmtId="0" fontId="38" fillId="0" borderId="29" xfId="0" applyFont="1" applyBorder="1" applyAlignment="1">
      <alignment vertical="top"/>
    </xf>
    <xf numFmtId="0" fontId="38" fillId="0" borderId="30" xfId="0" applyFont="1" applyBorder="1" applyAlignment="1">
      <alignment vertical="top"/>
    </xf>
    <xf numFmtId="4" fontId="26" fillId="0" borderId="0" xfId="0" applyNumberFormat="1" applyFont="1" applyAlignment="1" applyProtection="1">
      <alignment vertical="center"/>
      <protection/>
    </xf>
    <xf numFmtId="0" fontId="26" fillId="0" borderId="0" xfId="0" applyFont="1" applyAlignment="1" applyProtection="1">
      <alignment vertical="center"/>
      <protection/>
    </xf>
    <xf numFmtId="0" fontId="21" fillId="3" borderId="7" xfId="0" applyFont="1" applyFill="1" applyBorder="1" applyAlignment="1" applyProtection="1">
      <alignment horizontal="center" vertical="center"/>
      <protection/>
    </xf>
    <xf numFmtId="0" fontId="21" fillId="3" borderId="7" xfId="0" applyFont="1" applyFill="1" applyBorder="1" applyAlignment="1" applyProtection="1">
      <alignment horizontal="left" vertical="center"/>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4" fontId="23" fillId="0" borderId="0" xfId="0" applyNumberFormat="1" applyFont="1" applyAlignment="1" applyProtection="1">
      <alignment vertical="center"/>
      <protection/>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0" fontId="0" fillId="0" borderId="0" xfId="0"/>
    <xf numFmtId="0" fontId="3" fillId="0" borderId="0" xfId="0" applyFont="1" applyAlignment="1" applyProtection="1">
      <alignment horizontal="left" vertical="center" wrapText="1"/>
      <protection/>
    </xf>
    <xf numFmtId="4" fontId="17"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8"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2" borderId="7" xfId="0" applyFont="1" applyFill="1" applyBorder="1" applyAlignment="1" applyProtection="1">
      <alignment horizontal="left" vertical="center"/>
      <protection/>
    </xf>
    <xf numFmtId="0" fontId="0" fillId="2" borderId="7" xfId="0" applyFont="1" applyFill="1" applyBorder="1" applyAlignment="1" applyProtection="1">
      <alignment vertical="center"/>
      <protection/>
    </xf>
    <xf numFmtId="4" fontId="5" fillId="2" borderId="7" xfId="0" applyNumberFormat="1" applyFont="1" applyFill="1" applyBorder="1" applyAlignment="1" applyProtection="1">
      <alignment vertical="center"/>
      <protection/>
    </xf>
    <xf numFmtId="0" fontId="0" fillId="2" borderId="13" xfId="0" applyFont="1" applyFill="1" applyBorder="1" applyAlignment="1" applyProtection="1">
      <alignment vertical="center"/>
      <protection/>
    </xf>
    <xf numFmtId="0" fontId="25" fillId="0" borderId="0" xfId="0" applyFont="1" applyAlignment="1" applyProtection="1">
      <alignment horizontal="left" vertical="center" wrapText="1"/>
      <protection/>
    </xf>
    <xf numFmtId="0" fontId="21" fillId="3" borderId="6" xfId="0" applyFont="1" applyFill="1" applyBorder="1" applyAlignment="1" applyProtection="1">
      <alignment horizontal="center" vertical="center"/>
      <protection/>
    </xf>
    <xf numFmtId="0" fontId="29" fillId="0" borderId="0" xfId="0" applyFont="1" applyAlignment="1" applyProtection="1">
      <alignment horizontal="left" vertical="center" wrapText="1"/>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19" fillId="0" borderId="17" xfId="0" applyFont="1" applyBorder="1" applyAlignment="1">
      <alignment horizontal="center" vertical="center"/>
    </xf>
    <xf numFmtId="0" fontId="19" fillId="0" borderId="10" xfId="0" applyFont="1" applyBorder="1" applyAlignment="1">
      <alignment horizontal="left" vertical="center"/>
    </xf>
    <xf numFmtId="0" fontId="20" fillId="0" borderId="18" xfId="0" applyFont="1" applyBorder="1" applyAlignment="1">
      <alignment horizontal="left" vertical="center"/>
    </xf>
    <xf numFmtId="0" fontId="20" fillId="0" borderId="0" xfId="0" applyFont="1" applyBorder="1" applyAlignment="1">
      <alignment horizontal="left" vertical="center"/>
    </xf>
    <xf numFmtId="0" fontId="20" fillId="0" borderId="18" xfId="0" applyFont="1" applyBorder="1" applyAlignment="1" applyProtection="1">
      <alignment horizontal="left" vertical="center"/>
      <protection/>
    </xf>
    <xf numFmtId="0" fontId="20" fillId="0" borderId="0" xfId="0" applyFont="1" applyBorder="1" applyAlignment="1" applyProtection="1">
      <alignment horizontal="left" vertical="center"/>
      <protection/>
    </xf>
    <xf numFmtId="4" fontId="26" fillId="0" borderId="0" xfId="0" applyNumberFormat="1" applyFont="1" applyAlignment="1" applyProtection="1">
      <alignment horizontal="right" vertical="center"/>
      <protection/>
    </xf>
    <xf numFmtId="4" fontId="23" fillId="0" borderId="0" xfId="0" applyNumberFormat="1" applyFont="1" applyAlignment="1" applyProtection="1">
      <alignment horizontal="righ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1" fillId="3" borderId="7" xfId="0" applyFont="1" applyFill="1" applyBorder="1" applyAlignment="1" applyProtection="1">
      <alignment horizontal="righ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0" xfId="0" applyFont="1" applyAlignment="1">
      <alignment horizontal="left" vertical="center"/>
    </xf>
    <xf numFmtId="0" fontId="41" fillId="0" borderId="0" xfId="0" applyFont="1" applyBorder="1" applyAlignment="1">
      <alignment horizontal="left" vertical="top"/>
    </xf>
    <xf numFmtId="0" fontId="41" fillId="0" borderId="0" xfId="0" applyFont="1" applyBorder="1" applyAlignment="1">
      <alignment horizontal="left" vertical="center"/>
    </xf>
    <xf numFmtId="0" fontId="40" fillId="0" borderId="29" xfId="0" applyFont="1" applyBorder="1" applyAlignment="1">
      <alignment horizontal="left"/>
    </xf>
    <xf numFmtId="0" fontId="39" fillId="0" borderId="0" xfId="0" applyFont="1" applyBorder="1" applyAlignment="1">
      <alignment horizontal="center" vertical="center" wrapText="1"/>
    </xf>
    <xf numFmtId="0" fontId="39" fillId="0" borderId="0" xfId="0" applyFont="1" applyBorder="1" applyAlignment="1">
      <alignment horizontal="center" vertical="center"/>
    </xf>
    <xf numFmtId="0" fontId="41" fillId="0" borderId="0" xfId="0" applyFont="1" applyBorder="1" applyAlignment="1">
      <alignment horizontal="left" vertical="center" wrapText="1"/>
    </xf>
    <xf numFmtId="49" fontId="41" fillId="0" borderId="0" xfId="0" applyNumberFormat="1" applyFont="1" applyBorder="1" applyAlignment="1">
      <alignment horizontal="left" vertical="center" wrapText="1"/>
    </xf>
    <xf numFmtId="0" fontId="40" fillId="0" borderId="29" xfId="0" applyFont="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7"/>
  <sheetViews>
    <sheetView showGridLines="0" tabSelected="1" workbookViewId="0" topLeftCell="A37"/>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 customHeight="1">
      <c r="AR2" s="340"/>
      <c r="AS2" s="340"/>
      <c r="AT2" s="340"/>
      <c r="AU2" s="340"/>
      <c r="AV2" s="340"/>
      <c r="AW2" s="340"/>
      <c r="AX2" s="340"/>
      <c r="AY2" s="340"/>
      <c r="AZ2" s="340"/>
      <c r="BA2" s="340"/>
      <c r="BB2" s="340"/>
      <c r="BC2" s="340"/>
      <c r="BD2" s="340"/>
      <c r="BE2" s="340"/>
      <c r="BS2" s="19" t="s">
        <v>6</v>
      </c>
      <c r="BT2" s="19" t="s">
        <v>7</v>
      </c>
    </row>
    <row r="3" spans="2:72" s="1" customFormat="1" ht="6.9"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S4" s="19" t="s">
        <v>11</v>
      </c>
    </row>
    <row r="5" spans="2:71" s="1" customFormat="1" ht="12" customHeight="1">
      <c r="B5" s="23"/>
      <c r="C5" s="24"/>
      <c r="D5" s="27" t="s">
        <v>12</v>
      </c>
      <c r="E5" s="24"/>
      <c r="F5" s="24"/>
      <c r="G5" s="24"/>
      <c r="H5" s="24"/>
      <c r="I5" s="24"/>
      <c r="J5" s="24"/>
      <c r="K5" s="337" t="s">
        <v>13</v>
      </c>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24"/>
      <c r="AQ5" s="24"/>
      <c r="AR5" s="22"/>
      <c r="BS5" s="19" t="s">
        <v>6</v>
      </c>
    </row>
    <row r="6" spans="2:71" s="1" customFormat="1" ht="36.9" customHeight="1">
      <c r="B6" s="23"/>
      <c r="C6" s="24"/>
      <c r="D6" s="29" t="s">
        <v>14</v>
      </c>
      <c r="E6" s="24"/>
      <c r="F6" s="24"/>
      <c r="G6" s="24"/>
      <c r="H6" s="24"/>
      <c r="I6" s="24"/>
      <c r="J6" s="24"/>
      <c r="K6" s="339" t="s">
        <v>15</v>
      </c>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c r="AM6" s="338"/>
      <c r="AN6" s="338"/>
      <c r="AO6" s="338"/>
      <c r="AP6" s="24"/>
      <c r="AQ6" s="24"/>
      <c r="AR6" s="22"/>
      <c r="BS6" s="19" t="s">
        <v>6</v>
      </c>
    </row>
    <row r="7" spans="2:71" s="1" customFormat="1" ht="12" customHeight="1">
      <c r="B7" s="23"/>
      <c r="C7" s="24"/>
      <c r="D7" s="30" t="s">
        <v>16</v>
      </c>
      <c r="E7" s="24"/>
      <c r="F7" s="24"/>
      <c r="G7" s="24"/>
      <c r="H7" s="24"/>
      <c r="I7" s="24"/>
      <c r="J7" s="24"/>
      <c r="K7" s="28" t="s">
        <v>17</v>
      </c>
      <c r="L7" s="24"/>
      <c r="M7" s="24"/>
      <c r="N7" s="24"/>
      <c r="O7" s="24"/>
      <c r="P7" s="24"/>
      <c r="Q7" s="24"/>
      <c r="R7" s="24"/>
      <c r="S7" s="24"/>
      <c r="T7" s="24"/>
      <c r="U7" s="24"/>
      <c r="V7" s="24"/>
      <c r="W7" s="24"/>
      <c r="X7" s="24"/>
      <c r="Y7" s="24"/>
      <c r="Z7" s="24"/>
      <c r="AA7" s="24"/>
      <c r="AB7" s="24"/>
      <c r="AC7" s="24"/>
      <c r="AD7" s="24"/>
      <c r="AE7" s="24"/>
      <c r="AF7" s="24"/>
      <c r="AG7" s="24"/>
      <c r="AH7" s="24"/>
      <c r="AI7" s="24"/>
      <c r="AJ7" s="24"/>
      <c r="AK7" s="30" t="s">
        <v>18</v>
      </c>
      <c r="AL7" s="24"/>
      <c r="AM7" s="24"/>
      <c r="AN7" s="28" t="s">
        <v>17</v>
      </c>
      <c r="AO7" s="24"/>
      <c r="AP7" s="24"/>
      <c r="AQ7" s="24"/>
      <c r="AR7" s="22"/>
      <c r="BS7" s="19" t="s">
        <v>6</v>
      </c>
    </row>
    <row r="8" spans="2:71" s="1" customFormat="1" ht="12" customHeight="1">
      <c r="B8" s="23"/>
      <c r="C8" s="24"/>
      <c r="D8" s="30" t="s">
        <v>19</v>
      </c>
      <c r="E8" s="24"/>
      <c r="F8" s="24"/>
      <c r="G8" s="24"/>
      <c r="H8" s="24"/>
      <c r="I8" s="24"/>
      <c r="J8" s="24"/>
      <c r="K8" s="28" t="s">
        <v>20</v>
      </c>
      <c r="L8" s="24"/>
      <c r="M8" s="24"/>
      <c r="N8" s="24"/>
      <c r="O8" s="24"/>
      <c r="P8" s="24"/>
      <c r="Q8" s="24"/>
      <c r="R8" s="24"/>
      <c r="S8" s="24"/>
      <c r="T8" s="24"/>
      <c r="U8" s="24"/>
      <c r="V8" s="24"/>
      <c r="W8" s="24"/>
      <c r="X8" s="24"/>
      <c r="Y8" s="24"/>
      <c r="Z8" s="24"/>
      <c r="AA8" s="24"/>
      <c r="AB8" s="24"/>
      <c r="AC8" s="24"/>
      <c r="AD8" s="24"/>
      <c r="AE8" s="24"/>
      <c r="AF8" s="24"/>
      <c r="AG8" s="24"/>
      <c r="AH8" s="24"/>
      <c r="AI8" s="24"/>
      <c r="AJ8" s="24"/>
      <c r="AK8" s="30" t="s">
        <v>21</v>
      </c>
      <c r="AL8" s="24"/>
      <c r="AM8" s="24"/>
      <c r="AN8" s="28" t="s">
        <v>22</v>
      </c>
      <c r="AO8" s="24"/>
      <c r="AP8" s="24"/>
      <c r="AQ8" s="24"/>
      <c r="AR8" s="22"/>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S9" s="19" t="s">
        <v>6</v>
      </c>
    </row>
    <row r="10" spans="2:71" s="1" customFormat="1" ht="12" customHeight="1">
      <c r="B10" s="23"/>
      <c r="C10" s="24"/>
      <c r="D10" s="30" t="s">
        <v>23</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0" t="s">
        <v>24</v>
      </c>
      <c r="AL10" s="24"/>
      <c r="AM10" s="24"/>
      <c r="AN10" s="28" t="s">
        <v>25</v>
      </c>
      <c r="AO10" s="24"/>
      <c r="AP10" s="24"/>
      <c r="AQ10" s="24"/>
      <c r="AR10" s="22"/>
      <c r="BS10" s="19" t="s">
        <v>6</v>
      </c>
    </row>
    <row r="11" spans="2:71" s="1" customFormat="1" ht="18.45" customHeight="1">
      <c r="B11" s="23"/>
      <c r="C11" s="24"/>
      <c r="D11" s="24"/>
      <c r="E11" s="28" t="s">
        <v>26</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0" t="s">
        <v>27</v>
      </c>
      <c r="AL11" s="24"/>
      <c r="AM11" s="24"/>
      <c r="AN11" s="28" t="s">
        <v>17</v>
      </c>
      <c r="AO11" s="24"/>
      <c r="AP11" s="24"/>
      <c r="AQ11" s="24"/>
      <c r="AR11" s="22"/>
      <c r="BS11" s="19" t="s">
        <v>6</v>
      </c>
    </row>
    <row r="12" spans="2:71" s="1" customFormat="1" ht="6.9"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S12" s="19" t="s">
        <v>6</v>
      </c>
    </row>
    <row r="13" spans="2:71" s="1" customFormat="1" ht="12" customHeight="1">
      <c r="B13" s="23"/>
      <c r="C13" s="24"/>
      <c r="D13" s="30" t="s">
        <v>28</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0" t="s">
        <v>24</v>
      </c>
      <c r="AL13" s="24"/>
      <c r="AM13" s="24"/>
      <c r="AN13" s="28" t="s">
        <v>29</v>
      </c>
      <c r="AO13" s="24"/>
      <c r="AP13" s="24"/>
      <c r="AQ13" s="24"/>
      <c r="AR13" s="22"/>
      <c r="BS13" s="19" t="s">
        <v>6</v>
      </c>
    </row>
    <row r="14" spans="2:71" ht="13.2">
      <c r="B14" s="23"/>
      <c r="C14" s="24"/>
      <c r="D14" s="24"/>
      <c r="E14" s="28" t="s">
        <v>30</v>
      </c>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30" t="s">
        <v>27</v>
      </c>
      <c r="AL14" s="24"/>
      <c r="AM14" s="24"/>
      <c r="AN14" s="28" t="s">
        <v>31</v>
      </c>
      <c r="AO14" s="24"/>
      <c r="AP14" s="24"/>
      <c r="AQ14" s="24"/>
      <c r="AR14" s="22"/>
      <c r="BS14" s="19" t="s">
        <v>6</v>
      </c>
    </row>
    <row r="15" spans="2:71" s="1" customFormat="1" ht="6.9"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S15" s="19" t="s">
        <v>4</v>
      </c>
    </row>
    <row r="16" spans="2:71" s="1" customFormat="1" ht="12" customHeight="1">
      <c r="B16" s="23"/>
      <c r="C16" s="24"/>
      <c r="D16" s="30" t="s">
        <v>32</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0" t="s">
        <v>24</v>
      </c>
      <c r="AL16" s="24"/>
      <c r="AM16" s="24"/>
      <c r="AN16" s="28" t="s">
        <v>33</v>
      </c>
      <c r="AO16" s="24"/>
      <c r="AP16" s="24"/>
      <c r="AQ16" s="24"/>
      <c r="AR16" s="22"/>
      <c r="BS16" s="19" t="s">
        <v>4</v>
      </c>
    </row>
    <row r="17" spans="2:71" s="1" customFormat="1" ht="18.45" customHeight="1">
      <c r="B17" s="23"/>
      <c r="C17" s="24"/>
      <c r="D17" s="24"/>
      <c r="E17" s="28" t="s">
        <v>34</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0" t="s">
        <v>27</v>
      </c>
      <c r="AL17" s="24"/>
      <c r="AM17" s="24"/>
      <c r="AN17" s="28" t="s">
        <v>35</v>
      </c>
      <c r="AO17" s="24"/>
      <c r="AP17" s="24"/>
      <c r="AQ17" s="24"/>
      <c r="AR17" s="22"/>
      <c r="BS17" s="19" t="s">
        <v>36</v>
      </c>
    </row>
    <row r="18" spans="2:71" s="1" customFormat="1" ht="6.9"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S18" s="19" t="s">
        <v>6</v>
      </c>
    </row>
    <row r="19" spans="2:71" s="1" customFormat="1" ht="12" customHeight="1">
      <c r="B19" s="23"/>
      <c r="C19" s="24"/>
      <c r="D19" s="30" t="s">
        <v>37</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0" t="s">
        <v>24</v>
      </c>
      <c r="AL19" s="24"/>
      <c r="AM19" s="24"/>
      <c r="AN19" s="28" t="s">
        <v>29</v>
      </c>
      <c r="AO19" s="24"/>
      <c r="AP19" s="24"/>
      <c r="AQ19" s="24"/>
      <c r="AR19" s="22"/>
      <c r="BS19" s="19" t="s">
        <v>6</v>
      </c>
    </row>
    <row r="20" spans="2:71" s="1" customFormat="1" ht="18.45" customHeight="1">
      <c r="B20" s="23"/>
      <c r="C20" s="24"/>
      <c r="D20" s="24"/>
      <c r="E20" s="28" t="s">
        <v>30</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0" t="s">
        <v>27</v>
      </c>
      <c r="AL20" s="24"/>
      <c r="AM20" s="24"/>
      <c r="AN20" s="28" t="s">
        <v>31</v>
      </c>
      <c r="AO20" s="24"/>
      <c r="AP20" s="24"/>
      <c r="AQ20" s="24"/>
      <c r="AR20" s="22"/>
      <c r="BS20" s="19" t="s">
        <v>4</v>
      </c>
    </row>
    <row r="21" spans="2:44" s="1" customFormat="1" ht="6.9"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row>
    <row r="22" spans="2:44" s="1" customFormat="1" ht="12" customHeight="1">
      <c r="B22" s="23"/>
      <c r="C22" s="24"/>
      <c r="D22" s="30" t="s">
        <v>38</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row>
    <row r="23" spans="2:44" s="1" customFormat="1" ht="51" customHeight="1">
      <c r="B23" s="23"/>
      <c r="C23" s="24"/>
      <c r="D23" s="24"/>
      <c r="E23" s="341" t="s">
        <v>39</v>
      </c>
      <c r="F23" s="341"/>
      <c r="G23" s="341"/>
      <c r="H23" s="341"/>
      <c r="I23" s="341"/>
      <c r="J23" s="341"/>
      <c r="K23" s="341"/>
      <c r="L23" s="341"/>
      <c r="M23" s="341"/>
      <c r="N23" s="341"/>
      <c r="O23" s="341"/>
      <c r="P23" s="341"/>
      <c r="Q23" s="341"/>
      <c r="R23" s="341"/>
      <c r="S23" s="341"/>
      <c r="T23" s="341"/>
      <c r="U23" s="341"/>
      <c r="V23" s="341"/>
      <c r="W23" s="341"/>
      <c r="X23" s="341"/>
      <c r="Y23" s="341"/>
      <c r="Z23" s="341"/>
      <c r="AA23" s="341"/>
      <c r="AB23" s="341"/>
      <c r="AC23" s="341"/>
      <c r="AD23" s="341"/>
      <c r="AE23" s="341"/>
      <c r="AF23" s="341"/>
      <c r="AG23" s="341"/>
      <c r="AH23" s="341"/>
      <c r="AI23" s="341"/>
      <c r="AJ23" s="341"/>
      <c r="AK23" s="341"/>
      <c r="AL23" s="341"/>
      <c r="AM23" s="341"/>
      <c r="AN23" s="341"/>
      <c r="AO23" s="24"/>
      <c r="AP23" s="24"/>
      <c r="AQ23" s="24"/>
      <c r="AR23" s="22"/>
    </row>
    <row r="24" spans="2:44" s="1" customFormat="1" ht="6.9"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row>
    <row r="25" spans="2:44" s="1" customFormat="1" ht="6.9" customHeight="1">
      <c r="B25" s="23"/>
      <c r="C25" s="24"/>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24"/>
      <c r="AQ25" s="24"/>
      <c r="AR25" s="22"/>
    </row>
    <row r="26" spans="1:57" s="2" customFormat="1" ht="25.95" customHeight="1">
      <c r="A26" s="33"/>
      <c r="B26" s="34"/>
      <c r="C26" s="35"/>
      <c r="D26" s="36" t="s">
        <v>40</v>
      </c>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42">
        <f>ROUND(AG54,2)</f>
        <v>140542.75</v>
      </c>
      <c r="AL26" s="343"/>
      <c r="AM26" s="343"/>
      <c r="AN26" s="343"/>
      <c r="AO26" s="343"/>
      <c r="AP26" s="35"/>
      <c r="AQ26" s="35"/>
      <c r="AR26" s="38"/>
      <c r="BE26" s="33"/>
    </row>
    <row r="27" spans="1:57" s="2" customFormat="1" ht="6.9" customHeight="1">
      <c r="A27" s="33"/>
      <c r="B27" s="34"/>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8"/>
      <c r="BE27" s="33"/>
    </row>
    <row r="28" spans="1:57" s="2" customFormat="1" ht="13.2">
      <c r="A28" s="33"/>
      <c r="B28" s="34"/>
      <c r="C28" s="35"/>
      <c r="D28" s="35"/>
      <c r="E28" s="35"/>
      <c r="F28" s="35"/>
      <c r="G28" s="35"/>
      <c r="H28" s="35"/>
      <c r="I28" s="35"/>
      <c r="J28" s="35"/>
      <c r="K28" s="35"/>
      <c r="L28" s="344" t="s">
        <v>41</v>
      </c>
      <c r="M28" s="344"/>
      <c r="N28" s="344"/>
      <c r="O28" s="344"/>
      <c r="P28" s="344"/>
      <c r="Q28" s="35"/>
      <c r="R28" s="35"/>
      <c r="S28" s="35"/>
      <c r="T28" s="35"/>
      <c r="U28" s="35"/>
      <c r="V28" s="35"/>
      <c r="W28" s="344" t="s">
        <v>42</v>
      </c>
      <c r="X28" s="344"/>
      <c r="Y28" s="344"/>
      <c r="Z28" s="344"/>
      <c r="AA28" s="344"/>
      <c r="AB28" s="344"/>
      <c r="AC28" s="344"/>
      <c r="AD28" s="344"/>
      <c r="AE28" s="344"/>
      <c r="AF28" s="35"/>
      <c r="AG28" s="35"/>
      <c r="AH28" s="35"/>
      <c r="AI28" s="35"/>
      <c r="AJ28" s="35"/>
      <c r="AK28" s="344" t="s">
        <v>43</v>
      </c>
      <c r="AL28" s="344"/>
      <c r="AM28" s="344"/>
      <c r="AN28" s="344"/>
      <c r="AO28" s="344"/>
      <c r="AP28" s="35"/>
      <c r="AQ28" s="35"/>
      <c r="AR28" s="38"/>
      <c r="BE28" s="33"/>
    </row>
    <row r="29" spans="2:44" s="3" customFormat="1" ht="14.4" customHeight="1">
      <c r="B29" s="39"/>
      <c r="C29" s="40"/>
      <c r="D29" s="30" t="s">
        <v>44</v>
      </c>
      <c r="E29" s="40"/>
      <c r="F29" s="30" t="s">
        <v>45</v>
      </c>
      <c r="G29" s="40"/>
      <c r="H29" s="40"/>
      <c r="I29" s="40"/>
      <c r="J29" s="40"/>
      <c r="K29" s="40"/>
      <c r="L29" s="347">
        <v>0.21</v>
      </c>
      <c r="M29" s="346"/>
      <c r="N29" s="346"/>
      <c r="O29" s="346"/>
      <c r="P29" s="346"/>
      <c r="Q29" s="40"/>
      <c r="R29" s="40"/>
      <c r="S29" s="40"/>
      <c r="T29" s="40"/>
      <c r="U29" s="40"/>
      <c r="V29" s="40"/>
      <c r="W29" s="345">
        <f>ROUND(AZ54,2)</f>
        <v>140542.75</v>
      </c>
      <c r="X29" s="346"/>
      <c r="Y29" s="346"/>
      <c r="Z29" s="346"/>
      <c r="AA29" s="346"/>
      <c r="AB29" s="346"/>
      <c r="AC29" s="346"/>
      <c r="AD29" s="346"/>
      <c r="AE29" s="346"/>
      <c r="AF29" s="40"/>
      <c r="AG29" s="40"/>
      <c r="AH29" s="40"/>
      <c r="AI29" s="40"/>
      <c r="AJ29" s="40"/>
      <c r="AK29" s="345">
        <f>ROUND(AV54,2)</f>
        <v>29513.98</v>
      </c>
      <c r="AL29" s="346"/>
      <c r="AM29" s="346"/>
      <c r="AN29" s="346"/>
      <c r="AO29" s="346"/>
      <c r="AP29" s="40"/>
      <c r="AQ29" s="40"/>
      <c r="AR29" s="41"/>
    </row>
    <row r="30" spans="2:44" s="3" customFormat="1" ht="14.4" customHeight="1">
      <c r="B30" s="39"/>
      <c r="C30" s="40"/>
      <c r="D30" s="40"/>
      <c r="E30" s="40"/>
      <c r="F30" s="30" t="s">
        <v>46</v>
      </c>
      <c r="G30" s="40"/>
      <c r="H30" s="40"/>
      <c r="I30" s="40"/>
      <c r="J30" s="40"/>
      <c r="K30" s="40"/>
      <c r="L30" s="347">
        <v>0.15</v>
      </c>
      <c r="M30" s="346"/>
      <c r="N30" s="346"/>
      <c r="O30" s="346"/>
      <c r="P30" s="346"/>
      <c r="Q30" s="40"/>
      <c r="R30" s="40"/>
      <c r="S30" s="40"/>
      <c r="T30" s="40"/>
      <c r="U30" s="40"/>
      <c r="V30" s="40"/>
      <c r="W30" s="345">
        <f>ROUND(BA54,2)</f>
        <v>0</v>
      </c>
      <c r="X30" s="346"/>
      <c r="Y30" s="346"/>
      <c r="Z30" s="346"/>
      <c r="AA30" s="346"/>
      <c r="AB30" s="346"/>
      <c r="AC30" s="346"/>
      <c r="AD30" s="346"/>
      <c r="AE30" s="346"/>
      <c r="AF30" s="40"/>
      <c r="AG30" s="40"/>
      <c r="AH30" s="40"/>
      <c r="AI30" s="40"/>
      <c r="AJ30" s="40"/>
      <c r="AK30" s="345">
        <f>ROUND(AW54,2)</f>
        <v>0</v>
      </c>
      <c r="AL30" s="346"/>
      <c r="AM30" s="346"/>
      <c r="AN30" s="346"/>
      <c r="AO30" s="346"/>
      <c r="AP30" s="40"/>
      <c r="AQ30" s="40"/>
      <c r="AR30" s="41"/>
    </row>
    <row r="31" spans="2:44" s="3" customFormat="1" ht="14.4" customHeight="1" hidden="1">
      <c r="B31" s="39"/>
      <c r="C31" s="40"/>
      <c r="D31" s="40"/>
      <c r="E31" s="40"/>
      <c r="F31" s="30" t="s">
        <v>47</v>
      </c>
      <c r="G31" s="40"/>
      <c r="H31" s="40"/>
      <c r="I31" s="40"/>
      <c r="J31" s="40"/>
      <c r="K31" s="40"/>
      <c r="L31" s="347">
        <v>0.21</v>
      </c>
      <c r="M31" s="346"/>
      <c r="N31" s="346"/>
      <c r="O31" s="346"/>
      <c r="P31" s="346"/>
      <c r="Q31" s="40"/>
      <c r="R31" s="40"/>
      <c r="S31" s="40"/>
      <c r="T31" s="40"/>
      <c r="U31" s="40"/>
      <c r="V31" s="40"/>
      <c r="W31" s="345">
        <f>ROUND(BB54,2)</f>
        <v>0</v>
      </c>
      <c r="X31" s="346"/>
      <c r="Y31" s="346"/>
      <c r="Z31" s="346"/>
      <c r="AA31" s="346"/>
      <c r="AB31" s="346"/>
      <c r="AC31" s="346"/>
      <c r="AD31" s="346"/>
      <c r="AE31" s="346"/>
      <c r="AF31" s="40"/>
      <c r="AG31" s="40"/>
      <c r="AH31" s="40"/>
      <c r="AI31" s="40"/>
      <c r="AJ31" s="40"/>
      <c r="AK31" s="345">
        <v>0</v>
      </c>
      <c r="AL31" s="346"/>
      <c r="AM31" s="346"/>
      <c r="AN31" s="346"/>
      <c r="AO31" s="346"/>
      <c r="AP31" s="40"/>
      <c r="AQ31" s="40"/>
      <c r="AR31" s="41"/>
    </row>
    <row r="32" spans="2:44" s="3" customFormat="1" ht="14.4" customHeight="1" hidden="1">
      <c r="B32" s="39"/>
      <c r="C32" s="40"/>
      <c r="D32" s="40"/>
      <c r="E32" s="40"/>
      <c r="F32" s="30" t="s">
        <v>48</v>
      </c>
      <c r="G32" s="40"/>
      <c r="H32" s="40"/>
      <c r="I32" s="40"/>
      <c r="J32" s="40"/>
      <c r="K32" s="40"/>
      <c r="L32" s="347">
        <v>0.15</v>
      </c>
      <c r="M32" s="346"/>
      <c r="N32" s="346"/>
      <c r="O32" s="346"/>
      <c r="P32" s="346"/>
      <c r="Q32" s="40"/>
      <c r="R32" s="40"/>
      <c r="S32" s="40"/>
      <c r="T32" s="40"/>
      <c r="U32" s="40"/>
      <c r="V32" s="40"/>
      <c r="W32" s="345">
        <f>ROUND(BC54,2)</f>
        <v>0</v>
      </c>
      <c r="X32" s="346"/>
      <c r="Y32" s="346"/>
      <c r="Z32" s="346"/>
      <c r="AA32" s="346"/>
      <c r="AB32" s="346"/>
      <c r="AC32" s="346"/>
      <c r="AD32" s="346"/>
      <c r="AE32" s="346"/>
      <c r="AF32" s="40"/>
      <c r="AG32" s="40"/>
      <c r="AH32" s="40"/>
      <c r="AI32" s="40"/>
      <c r="AJ32" s="40"/>
      <c r="AK32" s="345">
        <v>0</v>
      </c>
      <c r="AL32" s="346"/>
      <c r="AM32" s="346"/>
      <c r="AN32" s="346"/>
      <c r="AO32" s="346"/>
      <c r="AP32" s="40"/>
      <c r="AQ32" s="40"/>
      <c r="AR32" s="41"/>
    </row>
    <row r="33" spans="2:44" s="3" customFormat="1" ht="14.4" customHeight="1" hidden="1">
      <c r="B33" s="39"/>
      <c r="C33" s="40"/>
      <c r="D33" s="40"/>
      <c r="E33" s="40"/>
      <c r="F33" s="30" t="s">
        <v>49</v>
      </c>
      <c r="G33" s="40"/>
      <c r="H33" s="40"/>
      <c r="I33" s="40"/>
      <c r="J33" s="40"/>
      <c r="K33" s="40"/>
      <c r="L33" s="347">
        <v>0</v>
      </c>
      <c r="M33" s="346"/>
      <c r="N33" s="346"/>
      <c r="O33" s="346"/>
      <c r="P33" s="346"/>
      <c r="Q33" s="40"/>
      <c r="R33" s="40"/>
      <c r="S33" s="40"/>
      <c r="T33" s="40"/>
      <c r="U33" s="40"/>
      <c r="V33" s="40"/>
      <c r="W33" s="345">
        <f>ROUND(BD54,2)</f>
        <v>0</v>
      </c>
      <c r="X33" s="346"/>
      <c r="Y33" s="346"/>
      <c r="Z33" s="346"/>
      <c r="AA33" s="346"/>
      <c r="AB33" s="346"/>
      <c r="AC33" s="346"/>
      <c r="AD33" s="346"/>
      <c r="AE33" s="346"/>
      <c r="AF33" s="40"/>
      <c r="AG33" s="40"/>
      <c r="AH33" s="40"/>
      <c r="AI33" s="40"/>
      <c r="AJ33" s="40"/>
      <c r="AK33" s="345">
        <v>0</v>
      </c>
      <c r="AL33" s="346"/>
      <c r="AM33" s="346"/>
      <c r="AN33" s="346"/>
      <c r="AO33" s="346"/>
      <c r="AP33" s="40"/>
      <c r="AQ33" s="40"/>
      <c r="AR33" s="41"/>
    </row>
    <row r="34" spans="1:57" s="2" customFormat="1" ht="6.9" customHeight="1">
      <c r="A34" s="33"/>
      <c r="B34" s="34"/>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8"/>
      <c r="BE34" s="33"/>
    </row>
    <row r="35" spans="1:57" s="2" customFormat="1" ht="25.95" customHeight="1">
      <c r="A35" s="33"/>
      <c r="B35" s="34"/>
      <c r="C35" s="42"/>
      <c r="D35" s="43" t="s">
        <v>50</v>
      </c>
      <c r="E35" s="44"/>
      <c r="F35" s="44"/>
      <c r="G35" s="44"/>
      <c r="H35" s="44"/>
      <c r="I35" s="44"/>
      <c r="J35" s="44"/>
      <c r="K35" s="44"/>
      <c r="L35" s="44"/>
      <c r="M35" s="44"/>
      <c r="N35" s="44"/>
      <c r="O35" s="44"/>
      <c r="P35" s="44"/>
      <c r="Q35" s="44"/>
      <c r="R35" s="44"/>
      <c r="S35" s="44"/>
      <c r="T35" s="45" t="s">
        <v>51</v>
      </c>
      <c r="U35" s="44"/>
      <c r="V35" s="44"/>
      <c r="W35" s="44"/>
      <c r="X35" s="348" t="s">
        <v>52</v>
      </c>
      <c r="Y35" s="349"/>
      <c r="Z35" s="349"/>
      <c r="AA35" s="349"/>
      <c r="AB35" s="349"/>
      <c r="AC35" s="44"/>
      <c r="AD35" s="44"/>
      <c r="AE35" s="44"/>
      <c r="AF35" s="44"/>
      <c r="AG35" s="44"/>
      <c r="AH35" s="44"/>
      <c r="AI35" s="44"/>
      <c r="AJ35" s="44"/>
      <c r="AK35" s="350">
        <f>SUM(AK26:AK33)</f>
        <v>170056.73</v>
      </c>
      <c r="AL35" s="349"/>
      <c r="AM35" s="349"/>
      <c r="AN35" s="349"/>
      <c r="AO35" s="351"/>
      <c r="AP35" s="42"/>
      <c r="AQ35" s="42"/>
      <c r="AR35" s="38"/>
      <c r="BE35" s="33"/>
    </row>
    <row r="36" spans="1:57" s="2" customFormat="1" ht="6.9" customHeight="1">
      <c r="A36" s="33"/>
      <c r="B36" s="34"/>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8"/>
      <c r="BE36" s="33"/>
    </row>
    <row r="37" spans="1:57" s="2" customFormat="1" ht="6.9" customHeight="1">
      <c r="A37" s="33"/>
      <c r="B37" s="46"/>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38"/>
      <c r="BE37" s="33"/>
    </row>
    <row r="41" spans="1:57" s="2" customFormat="1" ht="6.9" customHeight="1">
      <c r="A41" s="33"/>
      <c r="B41" s="48"/>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38"/>
      <c r="BE41" s="33"/>
    </row>
    <row r="42" spans="1:57" s="2" customFormat="1" ht="24.9" customHeight="1">
      <c r="A42" s="33"/>
      <c r="B42" s="34"/>
      <c r="C42" s="25" t="s">
        <v>53</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8"/>
      <c r="BE42" s="33"/>
    </row>
    <row r="43" spans="1:57" s="2" customFormat="1" ht="6.9" customHeight="1">
      <c r="A43" s="33"/>
      <c r="B43" s="34"/>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8"/>
      <c r="BE43" s="33"/>
    </row>
    <row r="44" spans="2:44" s="4" customFormat="1" ht="12" customHeight="1">
      <c r="B44" s="50"/>
      <c r="C44" s="30" t="s">
        <v>12</v>
      </c>
      <c r="D44" s="51"/>
      <c r="E44" s="51"/>
      <c r="F44" s="51"/>
      <c r="G44" s="51"/>
      <c r="H44" s="51"/>
      <c r="I44" s="51"/>
      <c r="J44" s="51"/>
      <c r="K44" s="51"/>
      <c r="L44" s="51" t="str">
        <f>K5</f>
        <v>TT19002-ZL</v>
      </c>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2"/>
    </row>
    <row r="45" spans="2:44" s="5" customFormat="1" ht="36.9" customHeight="1">
      <c r="B45" s="53"/>
      <c r="C45" s="54" t="s">
        <v>14</v>
      </c>
      <c r="D45" s="55"/>
      <c r="E45" s="55"/>
      <c r="F45" s="55"/>
      <c r="G45" s="55"/>
      <c r="H45" s="55"/>
      <c r="I45" s="55"/>
      <c r="J45" s="55"/>
      <c r="K45" s="55"/>
      <c r="L45" s="365" t="str">
        <f>K6</f>
        <v>KOMUNITNÍ CENTRUM JOSEFOV - ZMĚNOVÉ LISTY</v>
      </c>
      <c r="M45" s="366"/>
      <c r="N45" s="366"/>
      <c r="O45" s="366"/>
      <c r="P45" s="366"/>
      <c r="Q45" s="366"/>
      <c r="R45" s="366"/>
      <c r="S45" s="366"/>
      <c r="T45" s="366"/>
      <c r="U45" s="366"/>
      <c r="V45" s="366"/>
      <c r="W45" s="366"/>
      <c r="X45" s="366"/>
      <c r="Y45" s="366"/>
      <c r="Z45" s="366"/>
      <c r="AA45" s="366"/>
      <c r="AB45" s="366"/>
      <c r="AC45" s="366"/>
      <c r="AD45" s="366"/>
      <c r="AE45" s="366"/>
      <c r="AF45" s="366"/>
      <c r="AG45" s="366"/>
      <c r="AH45" s="366"/>
      <c r="AI45" s="366"/>
      <c r="AJ45" s="366"/>
      <c r="AK45" s="366"/>
      <c r="AL45" s="366"/>
      <c r="AM45" s="366"/>
      <c r="AN45" s="366"/>
      <c r="AO45" s="366"/>
      <c r="AP45" s="55"/>
      <c r="AQ45" s="55"/>
      <c r="AR45" s="56"/>
    </row>
    <row r="46" spans="1:57" s="2" customFormat="1" ht="6.9" customHeight="1">
      <c r="A46" s="33"/>
      <c r="B46" s="34"/>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8"/>
      <c r="BE46" s="33"/>
    </row>
    <row r="47" spans="1:57" s="2" customFormat="1" ht="12" customHeight="1">
      <c r="A47" s="33"/>
      <c r="B47" s="34"/>
      <c r="C47" s="30" t="s">
        <v>19</v>
      </c>
      <c r="D47" s="35"/>
      <c r="E47" s="35"/>
      <c r="F47" s="35"/>
      <c r="G47" s="35"/>
      <c r="H47" s="35"/>
      <c r="I47" s="35"/>
      <c r="J47" s="35"/>
      <c r="K47" s="35"/>
      <c r="L47" s="57" t="str">
        <f>IF(K8="","",K8)</f>
        <v>Josefov</v>
      </c>
      <c r="M47" s="35"/>
      <c r="N47" s="35"/>
      <c r="O47" s="35"/>
      <c r="P47" s="35"/>
      <c r="Q47" s="35"/>
      <c r="R47" s="35"/>
      <c r="S47" s="35"/>
      <c r="T47" s="35"/>
      <c r="U47" s="35"/>
      <c r="V47" s="35"/>
      <c r="W47" s="35"/>
      <c r="X47" s="35"/>
      <c r="Y47" s="35"/>
      <c r="Z47" s="35"/>
      <c r="AA47" s="35"/>
      <c r="AB47" s="35"/>
      <c r="AC47" s="35"/>
      <c r="AD47" s="35"/>
      <c r="AE47" s="35"/>
      <c r="AF47" s="35"/>
      <c r="AG47" s="35"/>
      <c r="AH47" s="35"/>
      <c r="AI47" s="30" t="s">
        <v>21</v>
      </c>
      <c r="AJ47" s="35"/>
      <c r="AK47" s="35"/>
      <c r="AL47" s="35"/>
      <c r="AM47" s="367" t="str">
        <f>IF(AN8="","",AN8)</f>
        <v>7. 1. 2020</v>
      </c>
      <c r="AN47" s="367"/>
      <c r="AO47" s="35"/>
      <c r="AP47" s="35"/>
      <c r="AQ47" s="35"/>
      <c r="AR47" s="38"/>
      <c r="BE47" s="33"/>
    </row>
    <row r="48" spans="1:57" s="2" customFormat="1" ht="6.9" customHeight="1">
      <c r="A48" s="33"/>
      <c r="B48" s="34"/>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8"/>
      <c r="BE48" s="33"/>
    </row>
    <row r="49" spans="1:57" s="2" customFormat="1" ht="15.15" customHeight="1">
      <c r="A49" s="33"/>
      <c r="B49" s="34"/>
      <c r="C49" s="30" t="s">
        <v>23</v>
      </c>
      <c r="D49" s="35"/>
      <c r="E49" s="35"/>
      <c r="F49" s="35"/>
      <c r="G49" s="35"/>
      <c r="H49" s="35"/>
      <c r="I49" s="35"/>
      <c r="J49" s="35"/>
      <c r="K49" s="35"/>
      <c r="L49" s="51" t="str">
        <f>IF(E11="","",E11)</f>
        <v>Obec Josefov</v>
      </c>
      <c r="M49" s="35"/>
      <c r="N49" s="35"/>
      <c r="O49" s="35"/>
      <c r="P49" s="35"/>
      <c r="Q49" s="35"/>
      <c r="R49" s="35"/>
      <c r="S49" s="35"/>
      <c r="T49" s="35"/>
      <c r="U49" s="35"/>
      <c r="V49" s="35"/>
      <c r="W49" s="35"/>
      <c r="X49" s="35"/>
      <c r="Y49" s="35"/>
      <c r="Z49" s="35"/>
      <c r="AA49" s="35"/>
      <c r="AB49" s="35"/>
      <c r="AC49" s="35"/>
      <c r="AD49" s="35"/>
      <c r="AE49" s="35"/>
      <c r="AF49" s="35"/>
      <c r="AG49" s="35"/>
      <c r="AH49" s="35"/>
      <c r="AI49" s="30" t="s">
        <v>32</v>
      </c>
      <c r="AJ49" s="35"/>
      <c r="AK49" s="35"/>
      <c r="AL49" s="35"/>
      <c r="AM49" s="355" t="str">
        <f>IF(E17="","",E17)</f>
        <v>CENTRA STAV s.r.o.</v>
      </c>
      <c r="AN49" s="356"/>
      <c r="AO49" s="356"/>
      <c r="AP49" s="356"/>
      <c r="AQ49" s="35"/>
      <c r="AR49" s="38"/>
      <c r="AS49" s="357" t="s">
        <v>54</v>
      </c>
      <c r="AT49" s="358"/>
      <c r="AU49" s="59"/>
      <c r="AV49" s="59"/>
      <c r="AW49" s="59"/>
      <c r="AX49" s="59"/>
      <c r="AY49" s="59"/>
      <c r="AZ49" s="59"/>
      <c r="BA49" s="59"/>
      <c r="BB49" s="59"/>
      <c r="BC49" s="59"/>
      <c r="BD49" s="60"/>
      <c r="BE49" s="33"/>
    </row>
    <row r="50" spans="1:57" s="2" customFormat="1" ht="15.15" customHeight="1">
      <c r="A50" s="33"/>
      <c r="B50" s="34"/>
      <c r="C50" s="30" t="s">
        <v>28</v>
      </c>
      <c r="D50" s="35"/>
      <c r="E50" s="35"/>
      <c r="F50" s="35"/>
      <c r="G50" s="35"/>
      <c r="H50" s="35"/>
      <c r="I50" s="35"/>
      <c r="J50" s="35"/>
      <c r="K50" s="35"/>
      <c r="L50" s="51" t="str">
        <f>IF(E14="","",E14)</f>
        <v>Stavby Trubač s.r.o.</v>
      </c>
      <c r="M50" s="35"/>
      <c r="N50" s="35"/>
      <c r="O50" s="35"/>
      <c r="P50" s="35"/>
      <c r="Q50" s="35"/>
      <c r="R50" s="35"/>
      <c r="S50" s="35"/>
      <c r="T50" s="35"/>
      <c r="U50" s="35"/>
      <c r="V50" s="35"/>
      <c r="W50" s="35"/>
      <c r="X50" s="35"/>
      <c r="Y50" s="35"/>
      <c r="Z50" s="35"/>
      <c r="AA50" s="35"/>
      <c r="AB50" s="35"/>
      <c r="AC50" s="35"/>
      <c r="AD50" s="35"/>
      <c r="AE50" s="35"/>
      <c r="AF50" s="35"/>
      <c r="AG50" s="35"/>
      <c r="AH50" s="35"/>
      <c r="AI50" s="30" t="s">
        <v>37</v>
      </c>
      <c r="AJ50" s="35"/>
      <c r="AK50" s="35"/>
      <c r="AL50" s="35"/>
      <c r="AM50" s="355" t="str">
        <f>IF(E20="","",E20)</f>
        <v>Stavby Trubač s.r.o.</v>
      </c>
      <c r="AN50" s="356"/>
      <c r="AO50" s="356"/>
      <c r="AP50" s="356"/>
      <c r="AQ50" s="35"/>
      <c r="AR50" s="38"/>
      <c r="AS50" s="359"/>
      <c r="AT50" s="360"/>
      <c r="AU50" s="61"/>
      <c r="AV50" s="61"/>
      <c r="AW50" s="61"/>
      <c r="AX50" s="61"/>
      <c r="AY50" s="61"/>
      <c r="AZ50" s="61"/>
      <c r="BA50" s="61"/>
      <c r="BB50" s="61"/>
      <c r="BC50" s="61"/>
      <c r="BD50" s="62"/>
      <c r="BE50" s="33"/>
    </row>
    <row r="51" spans="1:57" s="2" customFormat="1" ht="10.8" customHeight="1">
      <c r="A51" s="33"/>
      <c r="B51" s="34"/>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8"/>
      <c r="AS51" s="361"/>
      <c r="AT51" s="362"/>
      <c r="AU51" s="63"/>
      <c r="AV51" s="63"/>
      <c r="AW51" s="63"/>
      <c r="AX51" s="63"/>
      <c r="AY51" s="63"/>
      <c r="AZ51" s="63"/>
      <c r="BA51" s="63"/>
      <c r="BB51" s="63"/>
      <c r="BC51" s="63"/>
      <c r="BD51" s="64"/>
      <c r="BE51" s="33"/>
    </row>
    <row r="52" spans="1:57" s="2" customFormat="1" ht="29.25" customHeight="1">
      <c r="A52" s="33"/>
      <c r="B52" s="34"/>
      <c r="C52" s="353" t="s">
        <v>55</v>
      </c>
      <c r="D52" s="333"/>
      <c r="E52" s="333"/>
      <c r="F52" s="333"/>
      <c r="G52" s="333"/>
      <c r="H52" s="65"/>
      <c r="I52" s="332" t="s">
        <v>56</v>
      </c>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68" t="s">
        <v>57</v>
      </c>
      <c r="AH52" s="333"/>
      <c r="AI52" s="333"/>
      <c r="AJ52" s="333"/>
      <c r="AK52" s="333"/>
      <c r="AL52" s="333"/>
      <c r="AM52" s="333"/>
      <c r="AN52" s="332" t="s">
        <v>58</v>
      </c>
      <c r="AO52" s="333"/>
      <c r="AP52" s="333"/>
      <c r="AQ52" s="66" t="s">
        <v>59</v>
      </c>
      <c r="AR52" s="38"/>
      <c r="AS52" s="67" t="s">
        <v>60</v>
      </c>
      <c r="AT52" s="68" t="s">
        <v>61</v>
      </c>
      <c r="AU52" s="68" t="s">
        <v>62</v>
      </c>
      <c r="AV52" s="68" t="s">
        <v>63</v>
      </c>
      <c r="AW52" s="68" t="s">
        <v>64</v>
      </c>
      <c r="AX52" s="68" t="s">
        <v>65</v>
      </c>
      <c r="AY52" s="68" t="s">
        <v>66</v>
      </c>
      <c r="AZ52" s="68" t="s">
        <v>67</v>
      </c>
      <c r="BA52" s="68" t="s">
        <v>68</v>
      </c>
      <c r="BB52" s="68" t="s">
        <v>69</v>
      </c>
      <c r="BC52" s="68" t="s">
        <v>70</v>
      </c>
      <c r="BD52" s="69" t="s">
        <v>71</v>
      </c>
      <c r="BE52" s="33"/>
    </row>
    <row r="53" spans="1:57" s="2" customFormat="1" ht="10.8" customHeight="1">
      <c r="A53" s="33"/>
      <c r="B53" s="34"/>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8"/>
      <c r="AS53" s="70"/>
      <c r="AT53" s="71"/>
      <c r="AU53" s="71"/>
      <c r="AV53" s="71"/>
      <c r="AW53" s="71"/>
      <c r="AX53" s="71"/>
      <c r="AY53" s="71"/>
      <c r="AZ53" s="71"/>
      <c r="BA53" s="71"/>
      <c r="BB53" s="71"/>
      <c r="BC53" s="71"/>
      <c r="BD53" s="72"/>
      <c r="BE53" s="33"/>
    </row>
    <row r="54" spans="2:90" s="6" customFormat="1" ht="32.4" customHeight="1">
      <c r="B54" s="73"/>
      <c r="C54" s="74" t="s">
        <v>72</v>
      </c>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364">
        <f>ROUND(AG55+AG60+AG62+AG65,2)</f>
        <v>140542.75</v>
      </c>
      <c r="AH54" s="364"/>
      <c r="AI54" s="364"/>
      <c r="AJ54" s="364"/>
      <c r="AK54" s="364"/>
      <c r="AL54" s="364"/>
      <c r="AM54" s="364"/>
      <c r="AN54" s="336">
        <f aca="true" t="shared" si="0" ref="AN54:AN65">SUM(AG54,AT54)</f>
        <v>170056.73</v>
      </c>
      <c r="AO54" s="336"/>
      <c r="AP54" s="336"/>
      <c r="AQ54" s="77" t="s">
        <v>17</v>
      </c>
      <c r="AR54" s="78"/>
      <c r="AS54" s="79">
        <f>ROUND(AS55+AS60+AS62+AS65,2)</f>
        <v>0</v>
      </c>
      <c r="AT54" s="80">
        <f aca="true" t="shared" si="1" ref="AT54:AT65">ROUND(SUM(AV54:AW54),2)</f>
        <v>29513.98</v>
      </c>
      <c r="AU54" s="81">
        <f>ROUND(AU55+AU60+AU62+AU65,5)</f>
        <v>-2.54722</v>
      </c>
      <c r="AV54" s="80">
        <f>ROUND(AZ54*L29,2)</f>
        <v>29513.98</v>
      </c>
      <c r="AW54" s="80">
        <f>ROUND(BA54*L30,2)</f>
        <v>0</v>
      </c>
      <c r="AX54" s="80">
        <f>ROUND(BB54*L29,2)</f>
        <v>0</v>
      </c>
      <c r="AY54" s="80">
        <f>ROUND(BC54*L30,2)</f>
        <v>0</v>
      </c>
      <c r="AZ54" s="80">
        <f>ROUND(AZ55+AZ60+AZ62+AZ65,2)</f>
        <v>140542.75</v>
      </c>
      <c r="BA54" s="80">
        <f>ROUND(BA55+BA60+BA62+BA65,2)</f>
        <v>0</v>
      </c>
      <c r="BB54" s="80">
        <f>ROUND(BB55+BB60+BB62+BB65,2)</f>
        <v>0</v>
      </c>
      <c r="BC54" s="80">
        <f>ROUND(BC55+BC60+BC62+BC65,2)</f>
        <v>0</v>
      </c>
      <c r="BD54" s="82">
        <f>ROUND(BD55+BD60+BD62+BD65,2)</f>
        <v>0</v>
      </c>
      <c r="BS54" s="83" t="s">
        <v>73</v>
      </c>
      <c r="BT54" s="83" t="s">
        <v>74</v>
      </c>
      <c r="BU54" s="84" t="s">
        <v>75</v>
      </c>
      <c r="BV54" s="83" t="s">
        <v>76</v>
      </c>
      <c r="BW54" s="83" t="s">
        <v>5</v>
      </c>
      <c r="BX54" s="83" t="s">
        <v>77</v>
      </c>
      <c r="CL54" s="83" t="s">
        <v>17</v>
      </c>
    </row>
    <row r="55" spans="2:91" s="7" customFormat="1" ht="27" customHeight="1">
      <c r="B55" s="85"/>
      <c r="C55" s="86"/>
      <c r="D55" s="352" t="s">
        <v>78</v>
      </c>
      <c r="E55" s="352"/>
      <c r="F55" s="352"/>
      <c r="G55" s="352"/>
      <c r="H55" s="352"/>
      <c r="I55" s="87"/>
      <c r="J55" s="352" t="s">
        <v>79</v>
      </c>
      <c r="K55" s="352"/>
      <c r="L55" s="352"/>
      <c r="M55" s="352"/>
      <c r="N55" s="352"/>
      <c r="O55" s="352"/>
      <c r="P55" s="352"/>
      <c r="Q55" s="352"/>
      <c r="R55" s="352"/>
      <c r="S55" s="352"/>
      <c r="T55" s="352"/>
      <c r="U55" s="352"/>
      <c r="V55" s="352"/>
      <c r="W55" s="352"/>
      <c r="X55" s="352"/>
      <c r="Y55" s="352"/>
      <c r="Z55" s="352"/>
      <c r="AA55" s="352"/>
      <c r="AB55" s="352"/>
      <c r="AC55" s="352"/>
      <c r="AD55" s="352"/>
      <c r="AE55" s="352"/>
      <c r="AF55" s="352"/>
      <c r="AG55" s="363">
        <f>ROUND(SUM(AG56:AG59),2)</f>
        <v>114474.1</v>
      </c>
      <c r="AH55" s="331"/>
      <c r="AI55" s="331"/>
      <c r="AJ55" s="331"/>
      <c r="AK55" s="331"/>
      <c r="AL55" s="331"/>
      <c r="AM55" s="331"/>
      <c r="AN55" s="330">
        <f t="shared" si="0"/>
        <v>138513.66</v>
      </c>
      <c r="AO55" s="331"/>
      <c r="AP55" s="331"/>
      <c r="AQ55" s="88" t="s">
        <v>80</v>
      </c>
      <c r="AR55" s="89"/>
      <c r="AS55" s="90">
        <f>ROUND(SUM(AS56:AS59),2)</f>
        <v>0</v>
      </c>
      <c r="AT55" s="91">
        <f t="shared" si="1"/>
        <v>24039.56</v>
      </c>
      <c r="AU55" s="92">
        <f>ROUND(SUM(AU56:AU59),5)</f>
        <v>-43.36867</v>
      </c>
      <c r="AV55" s="91">
        <f>ROUND(AZ55*L29,2)</f>
        <v>24039.56</v>
      </c>
      <c r="AW55" s="91">
        <f>ROUND(BA55*L30,2)</f>
        <v>0</v>
      </c>
      <c r="AX55" s="91">
        <f>ROUND(BB55*L29,2)</f>
        <v>0</v>
      </c>
      <c r="AY55" s="91">
        <f>ROUND(BC55*L30,2)</f>
        <v>0</v>
      </c>
      <c r="AZ55" s="91">
        <f>ROUND(SUM(AZ56:AZ59),2)</f>
        <v>114474.1</v>
      </c>
      <c r="BA55" s="91">
        <f>ROUND(SUM(BA56:BA59),2)</f>
        <v>0</v>
      </c>
      <c r="BB55" s="91">
        <f>ROUND(SUM(BB56:BB59),2)</f>
        <v>0</v>
      </c>
      <c r="BC55" s="91">
        <f>ROUND(SUM(BC56:BC59),2)</f>
        <v>0</v>
      </c>
      <c r="BD55" s="93">
        <f>ROUND(SUM(BD56:BD59),2)</f>
        <v>0</v>
      </c>
      <c r="BS55" s="94" t="s">
        <v>73</v>
      </c>
      <c r="BT55" s="94" t="s">
        <v>81</v>
      </c>
      <c r="BU55" s="94" t="s">
        <v>75</v>
      </c>
      <c r="BV55" s="94" t="s">
        <v>76</v>
      </c>
      <c r="BW55" s="94" t="s">
        <v>82</v>
      </c>
      <c r="BX55" s="94" t="s">
        <v>5</v>
      </c>
      <c r="CL55" s="94" t="s">
        <v>17</v>
      </c>
      <c r="CM55" s="94" t="s">
        <v>83</v>
      </c>
    </row>
    <row r="56" spans="1:90" s="4" customFormat="1" ht="25.5" customHeight="1">
      <c r="A56" s="95" t="s">
        <v>84</v>
      </c>
      <c r="B56" s="50"/>
      <c r="C56" s="96"/>
      <c r="D56" s="96"/>
      <c r="E56" s="354" t="s">
        <v>85</v>
      </c>
      <c r="F56" s="354"/>
      <c r="G56" s="354"/>
      <c r="H56" s="354"/>
      <c r="I56" s="354"/>
      <c r="J56" s="96"/>
      <c r="K56" s="354" t="s">
        <v>86</v>
      </c>
      <c r="L56" s="354"/>
      <c r="M56" s="354"/>
      <c r="N56" s="354"/>
      <c r="O56" s="354"/>
      <c r="P56" s="354"/>
      <c r="Q56" s="354"/>
      <c r="R56" s="354"/>
      <c r="S56" s="354"/>
      <c r="T56" s="354"/>
      <c r="U56" s="354"/>
      <c r="V56" s="354"/>
      <c r="W56" s="354"/>
      <c r="X56" s="354"/>
      <c r="Y56" s="354"/>
      <c r="Z56" s="354"/>
      <c r="AA56" s="354"/>
      <c r="AB56" s="354"/>
      <c r="AC56" s="354"/>
      <c r="AD56" s="354"/>
      <c r="AE56" s="354"/>
      <c r="AF56" s="354"/>
      <c r="AG56" s="334">
        <f>'ZL1.1-MP1 - MÉNĚPRÁCE - S...'!J32</f>
        <v>-48682.83</v>
      </c>
      <c r="AH56" s="335"/>
      <c r="AI56" s="335"/>
      <c r="AJ56" s="335"/>
      <c r="AK56" s="335"/>
      <c r="AL56" s="335"/>
      <c r="AM56" s="335"/>
      <c r="AN56" s="334">
        <f t="shared" si="0"/>
        <v>-58906.22</v>
      </c>
      <c r="AO56" s="335"/>
      <c r="AP56" s="335"/>
      <c r="AQ56" s="97" t="s">
        <v>87</v>
      </c>
      <c r="AR56" s="52"/>
      <c r="AS56" s="98">
        <v>0</v>
      </c>
      <c r="AT56" s="99">
        <f t="shared" si="1"/>
        <v>-10223.39</v>
      </c>
      <c r="AU56" s="100">
        <f>'ZL1.1-MP1 - MÉNĚPRÁCE - S...'!P87</f>
        <v>-29.016412000000003</v>
      </c>
      <c r="AV56" s="99">
        <f>'ZL1.1-MP1 - MÉNĚPRÁCE - S...'!J35</f>
        <v>-10223.39</v>
      </c>
      <c r="AW56" s="99">
        <f>'ZL1.1-MP1 - MÉNĚPRÁCE - S...'!J36</f>
        <v>0</v>
      </c>
      <c r="AX56" s="99">
        <f>'ZL1.1-MP1 - MÉNĚPRÁCE - S...'!J37</f>
        <v>0</v>
      </c>
      <c r="AY56" s="99">
        <f>'ZL1.1-MP1 - MÉNĚPRÁCE - S...'!J38</f>
        <v>0</v>
      </c>
      <c r="AZ56" s="99">
        <f>'ZL1.1-MP1 - MÉNĚPRÁCE - S...'!F35</f>
        <v>-48682.83</v>
      </c>
      <c r="BA56" s="99">
        <f>'ZL1.1-MP1 - MÉNĚPRÁCE - S...'!F36</f>
        <v>0</v>
      </c>
      <c r="BB56" s="99">
        <f>'ZL1.1-MP1 - MÉNĚPRÁCE - S...'!F37</f>
        <v>0</v>
      </c>
      <c r="BC56" s="99">
        <f>'ZL1.1-MP1 - MÉNĚPRÁCE - S...'!F38</f>
        <v>0</v>
      </c>
      <c r="BD56" s="101">
        <f>'ZL1.1-MP1 - MÉNĚPRÁCE - S...'!F39</f>
        <v>0</v>
      </c>
      <c r="BT56" s="102" t="s">
        <v>83</v>
      </c>
      <c r="BV56" s="102" t="s">
        <v>76</v>
      </c>
      <c r="BW56" s="102" t="s">
        <v>88</v>
      </c>
      <c r="BX56" s="102" t="s">
        <v>82</v>
      </c>
      <c r="CL56" s="102" t="s">
        <v>17</v>
      </c>
    </row>
    <row r="57" spans="1:90" s="4" customFormat="1" ht="25.5" customHeight="1">
      <c r="A57" s="95" t="s">
        <v>84</v>
      </c>
      <c r="B57" s="50"/>
      <c r="C57" s="96"/>
      <c r="D57" s="96"/>
      <c r="E57" s="354" t="s">
        <v>89</v>
      </c>
      <c r="F57" s="354"/>
      <c r="G57" s="354"/>
      <c r="H57" s="354"/>
      <c r="I57" s="354"/>
      <c r="J57" s="96"/>
      <c r="K57" s="354" t="s">
        <v>90</v>
      </c>
      <c r="L57" s="354"/>
      <c r="M57" s="354"/>
      <c r="N57" s="354"/>
      <c r="O57" s="354"/>
      <c r="P57" s="354"/>
      <c r="Q57" s="354"/>
      <c r="R57" s="354"/>
      <c r="S57" s="354"/>
      <c r="T57" s="354"/>
      <c r="U57" s="354"/>
      <c r="V57" s="354"/>
      <c r="W57" s="354"/>
      <c r="X57" s="354"/>
      <c r="Y57" s="354"/>
      <c r="Z57" s="354"/>
      <c r="AA57" s="354"/>
      <c r="AB57" s="354"/>
      <c r="AC57" s="354"/>
      <c r="AD57" s="354"/>
      <c r="AE57" s="354"/>
      <c r="AF57" s="354"/>
      <c r="AG57" s="334">
        <f>'ZL1.2-MP2 - MÉNĚPRÁCE - Z...'!J32</f>
        <v>-47540.37</v>
      </c>
      <c r="AH57" s="335"/>
      <c r="AI57" s="335"/>
      <c r="AJ57" s="335"/>
      <c r="AK57" s="335"/>
      <c r="AL57" s="335"/>
      <c r="AM57" s="335"/>
      <c r="AN57" s="334">
        <f t="shared" si="0"/>
        <v>-57523.850000000006</v>
      </c>
      <c r="AO57" s="335"/>
      <c r="AP57" s="335"/>
      <c r="AQ57" s="97" t="s">
        <v>87</v>
      </c>
      <c r="AR57" s="52"/>
      <c r="AS57" s="98">
        <v>0</v>
      </c>
      <c r="AT57" s="99">
        <f t="shared" si="1"/>
        <v>-9983.48</v>
      </c>
      <c r="AU57" s="100">
        <f>'ZL1.2-MP2 - MÉNĚPRÁCE - Z...'!P87</f>
        <v>-64.47958200000001</v>
      </c>
      <c r="AV57" s="99">
        <f>'ZL1.2-MP2 - MÉNĚPRÁCE - Z...'!J35</f>
        <v>-9983.48</v>
      </c>
      <c r="AW57" s="99">
        <f>'ZL1.2-MP2 - MÉNĚPRÁCE - Z...'!J36</f>
        <v>0</v>
      </c>
      <c r="AX57" s="99">
        <f>'ZL1.2-MP2 - MÉNĚPRÁCE - Z...'!J37</f>
        <v>0</v>
      </c>
      <c r="AY57" s="99">
        <f>'ZL1.2-MP2 - MÉNĚPRÁCE - Z...'!J38</f>
        <v>0</v>
      </c>
      <c r="AZ57" s="99">
        <f>'ZL1.2-MP2 - MÉNĚPRÁCE - Z...'!F35</f>
        <v>-47540.37</v>
      </c>
      <c r="BA57" s="99">
        <f>'ZL1.2-MP2 - MÉNĚPRÁCE - Z...'!F36</f>
        <v>0</v>
      </c>
      <c r="BB57" s="99">
        <f>'ZL1.2-MP2 - MÉNĚPRÁCE - Z...'!F37</f>
        <v>0</v>
      </c>
      <c r="BC57" s="99">
        <f>'ZL1.2-MP2 - MÉNĚPRÁCE - Z...'!F38</f>
        <v>0</v>
      </c>
      <c r="BD57" s="101">
        <f>'ZL1.2-MP2 - MÉNĚPRÁCE - Z...'!F39</f>
        <v>0</v>
      </c>
      <c r="BT57" s="102" t="s">
        <v>83</v>
      </c>
      <c r="BV57" s="102" t="s">
        <v>76</v>
      </c>
      <c r="BW57" s="102" t="s">
        <v>91</v>
      </c>
      <c r="BX57" s="102" t="s">
        <v>82</v>
      </c>
      <c r="CL57" s="102" t="s">
        <v>17</v>
      </c>
    </row>
    <row r="58" spans="1:90" s="4" customFormat="1" ht="25.5" customHeight="1">
      <c r="A58" s="95" t="s">
        <v>84</v>
      </c>
      <c r="B58" s="50"/>
      <c r="C58" s="96"/>
      <c r="D58" s="96"/>
      <c r="E58" s="354" t="s">
        <v>92</v>
      </c>
      <c r="F58" s="354"/>
      <c r="G58" s="354"/>
      <c r="H58" s="354"/>
      <c r="I58" s="354"/>
      <c r="J58" s="96"/>
      <c r="K58" s="354" t="s">
        <v>93</v>
      </c>
      <c r="L58" s="354"/>
      <c r="M58" s="354"/>
      <c r="N58" s="354"/>
      <c r="O58" s="354"/>
      <c r="P58" s="354"/>
      <c r="Q58" s="354"/>
      <c r="R58" s="354"/>
      <c r="S58" s="354"/>
      <c r="T58" s="354"/>
      <c r="U58" s="354"/>
      <c r="V58" s="354"/>
      <c r="W58" s="354"/>
      <c r="X58" s="354"/>
      <c r="Y58" s="354"/>
      <c r="Z58" s="354"/>
      <c r="AA58" s="354"/>
      <c r="AB58" s="354"/>
      <c r="AC58" s="354"/>
      <c r="AD58" s="354"/>
      <c r="AE58" s="354"/>
      <c r="AF58" s="354"/>
      <c r="AG58" s="334">
        <f>'ZL1.3-VP1 - VÍCEPRÁCE - T...'!J32</f>
        <v>84500.46</v>
      </c>
      <c r="AH58" s="335"/>
      <c r="AI58" s="335"/>
      <c r="AJ58" s="335"/>
      <c r="AK58" s="335"/>
      <c r="AL58" s="335"/>
      <c r="AM58" s="335"/>
      <c r="AN58" s="334">
        <f t="shared" si="0"/>
        <v>102245.56</v>
      </c>
      <c r="AO58" s="335"/>
      <c r="AP58" s="335"/>
      <c r="AQ58" s="97" t="s">
        <v>87</v>
      </c>
      <c r="AR58" s="52"/>
      <c r="AS58" s="98">
        <v>0</v>
      </c>
      <c r="AT58" s="99">
        <f t="shared" si="1"/>
        <v>17745.1</v>
      </c>
      <c r="AU58" s="100">
        <f>'ZL1.3-VP1 - VÍCEPRÁCE - T...'!P87</f>
        <v>28.447287000000003</v>
      </c>
      <c r="AV58" s="99">
        <f>'ZL1.3-VP1 - VÍCEPRÁCE - T...'!J35</f>
        <v>17745.1</v>
      </c>
      <c r="AW58" s="99">
        <f>'ZL1.3-VP1 - VÍCEPRÁCE - T...'!J36</f>
        <v>0</v>
      </c>
      <c r="AX58" s="99">
        <f>'ZL1.3-VP1 - VÍCEPRÁCE - T...'!J37</f>
        <v>0</v>
      </c>
      <c r="AY58" s="99">
        <f>'ZL1.3-VP1 - VÍCEPRÁCE - T...'!J38</f>
        <v>0</v>
      </c>
      <c r="AZ58" s="99">
        <f>'ZL1.3-VP1 - VÍCEPRÁCE - T...'!F35</f>
        <v>84500.46</v>
      </c>
      <c r="BA58" s="99">
        <f>'ZL1.3-VP1 - VÍCEPRÁCE - T...'!F36</f>
        <v>0</v>
      </c>
      <c r="BB58" s="99">
        <f>'ZL1.3-VP1 - VÍCEPRÁCE - T...'!F37</f>
        <v>0</v>
      </c>
      <c r="BC58" s="99">
        <f>'ZL1.3-VP1 - VÍCEPRÁCE - T...'!F38</f>
        <v>0</v>
      </c>
      <c r="BD58" s="101">
        <f>'ZL1.3-VP1 - VÍCEPRÁCE - T...'!F39</f>
        <v>0</v>
      </c>
      <c r="BT58" s="102" t="s">
        <v>83</v>
      </c>
      <c r="BV58" s="102" t="s">
        <v>76</v>
      </c>
      <c r="BW58" s="102" t="s">
        <v>94</v>
      </c>
      <c r="BX58" s="102" t="s">
        <v>82</v>
      </c>
      <c r="CL58" s="102" t="s">
        <v>17</v>
      </c>
    </row>
    <row r="59" spans="1:90" s="4" customFormat="1" ht="25.5" customHeight="1">
      <c r="A59" s="95" t="s">
        <v>84</v>
      </c>
      <c r="B59" s="50"/>
      <c r="C59" s="96"/>
      <c r="D59" s="96"/>
      <c r="E59" s="354" t="s">
        <v>95</v>
      </c>
      <c r="F59" s="354"/>
      <c r="G59" s="354"/>
      <c r="H59" s="354"/>
      <c r="I59" s="354"/>
      <c r="J59" s="96"/>
      <c r="K59" s="354" t="s">
        <v>96</v>
      </c>
      <c r="L59" s="354"/>
      <c r="M59" s="354"/>
      <c r="N59" s="354"/>
      <c r="O59" s="354"/>
      <c r="P59" s="354"/>
      <c r="Q59" s="354"/>
      <c r="R59" s="354"/>
      <c r="S59" s="354"/>
      <c r="T59" s="354"/>
      <c r="U59" s="354"/>
      <c r="V59" s="354"/>
      <c r="W59" s="354"/>
      <c r="X59" s="354"/>
      <c r="Y59" s="354"/>
      <c r="Z59" s="354"/>
      <c r="AA59" s="354"/>
      <c r="AB59" s="354"/>
      <c r="AC59" s="354"/>
      <c r="AD59" s="354"/>
      <c r="AE59" s="354"/>
      <c r="AF59" s="354"/>
      <c r="AG59" s="334">
        <f>'ZL1.4-VP2 - VÍCEPRÁCE - T...'!J32</f>
        <v>126196.84</v>
      </c>
      <c r="AH59" s="335"/>
      <c r="AI59" s="335"/>
      <c r="AJ59" s="335"/>
      <c r="AK59" s="335"/>
      <c r="AL59" s="335"/>
      <c r="AM59" s="335"/>
      <c r="AN59" s="334">
        <f t="shared" si="0"/>
        <v>152698.18</v>
      </c>
      <c r="AO59" s="335"/>
      <c r="AP59" s="335"/>
      <c r="AQ59" s="97" t="s">
        <v>87</v>
      </c>
      <c r="AR59" s="52"/>
      <c r="AS59" s="98">
        <v>0</v>
      </c>
      <c r="AT59" s="99">
        <f t="shared" si="1"/>
        <v>26501.34</v>
      </c>
      <c r="AU59" s="100">
        <f>'ZL1.4-VP2 - VÍCEPRÁCE - T...'!P87</f>
        <v>21.680032999999998</v>
      </c>
      <c r="AV59" s="99">
        <f>'ZL1.4-VP2 - VÍCEPRÁCE - T...'!J35</f>
        <v>26501.34</v>
      </c>
      <c r="AW59" s="99">
        <f>'ZL1.4-VP2 - VÍCEPRÁCE - T...'!J36</f>
        <v>0</v>
      </c>
      <c r="AX59" s="99">
        <f>'ZL1.4-VP2 - VÍCEPRÁCE - T...'!J37</f>
        <v>0</v>
      </c>
      <c r="AY59" s="99">
        <f>'ZL1.4-VP2 - VÍCEPRÁCE - T...'!J38</f>
        <v>0</v>
      </c>
      <c r="AZ59" s="99">
        <f>'ZL1.4-VP2 - VÍCEPRÁCE - T...'!F35</f>
        <v>126196.84</v>
      </c>
      <c r="BA59" s="99">
        <f>'ZL1.4-VP2 - VÍCEPRÁCE - T...'!F36</f>
        <v>0</v>
      </c>
      <c r="BB59" s="99">
        <f>'ZL1.4-VP2 - VÍCEPRÁCE - T...'!F37</f>
        <v>0</v>
      </c>
      <c r="BC59" s="99">
        <f>'ZL1.4-VP2 - VÍCEPRÁCE - T...'!F38</f>
        <v>0</v>
      </c>
      <c r="BD59" s="101">
        <f>'ZL1.4-VP2 - VÍCEPRÁCE - T...'!F39</f>
        <v>0</v>
      </c>
      <c r="BT59" s="102" t="s">
        <v>83</v>
      </c>
      <c r="BV59" s="102" t="s">
        <v>76</v>
      </c>
      <c r="BW59" s="102" t="s">
        <v>97</v>
      </c>
      <c r="BX59" s="102" t="s">
        <v>82</v>
      </c>
      <c r="CL59" s="102" t="s">
        <v>17</v>
      </c>
    </row>
    <row r="60" spans="2:91" s="7" customFormat="1" ht="40.5" customHeight="1">
      <c r="B60" s="85"/>
      <c r="C60" s="86"/>
      <c r="D60" s="352" t="s">
        <v>98</v>
      </c>
      <c r="E60" s="352"/>
      <c r="F60" s="352"/>
      <c r="G60" s="352"/>
      <c r="H60" s="352"/>
      <c r="I60" s="87"/>
      <c r="J60" s="352" t="s">
        <v>99</v>
      </c>
      <c r="K60" s="352"/>
      <c r="L60" s="352"/>
      <c r="M60" s="352"/>
      <c r="N60" s="352"/>
      <c r="O60" s="352"/>
      <c r="P60" s="352"/>
      <c r="Q60" s="352"/>
      <c r="R60" s="352"/>
      <c r="S60" s="352"/>
      <c r="T60" s="352"/>
      <c r="U60" s="352"/>
      <c r="V60" s="352"/>
      <c r="W60" s="352"/>
      <c r="X60" s="352"/>
      <c r="Y60" s="352"/>
      <c r="Z60" s="352"/>
      <c r="AA60" s="352"/>
      <c r="AB60" s="352"/>
      <c r="AC60" s="352"/>
      <c r="AD60" s="352"/>
      <c r="AE60" s="352"/>
      <c r="AF60" s="352"/>
      <c r="AG60" s="363">
        <f>ROUND(AG61,2)</f>
        <v>29578.79</v>
      </c>
      <c r="AH60" s="331"/>
      <c r="AI60" s="331"/>
      <c r="AJ60" s="331"/>
      <c r="AK60" s="331"/>
      <c r="AL60" s="331"/>
      <c r="AM60" s="331"/>
      <c r="AN60" s="330">
        <f t="shared" si="0"/>
        <v>35790.340000000004</v>
      </c>
      <c r="AO60" s="331"/>
      <c r="AP60" s="331"/>
      <c r="AQ60" s="88" t="s">
        <v>80</v>
      </c>
      <c r="AR60" s="89"/>
      <c r="AS60" s="90">
        <f>ROUND(AS61,2)</f>
        <v>0</v>
      </c>
      <c r="AT60" s="91">
        <f t="shared" si="1"/>
        <v>6211.55</v>
      </c>
      <c r="AU60" s="92">
        <f>ROUND(AU61,5)</f>
        <v>41.35845</v>
      </c>
      <c r="AV60" s="91">
        <f>ROUND(AZ60*L29,2)</f>
        <v>6211.55</v>
      </c>
      <c r="AW60" s="91">
        <f>ROUND(BA60*L30,2)</f>
        <v>0</v>
      </c>
      <c r="AX60" s="91">
        <f>ROUND(BB60*L29,2)</f>
        <v>0</v>
      </c>
      <c r="AY60" s="91">
        <f>ROUND(BC60*L30,2)</f>
        <v>0</v>
      </c>
      <c r="AZ60" s="91">
        <f>ROUND(AZ61,2)</f>
        <v>29578.79</v>
      </c>
      <c r="BA60" s="91">
        <f>ROUND(BA61,2)</f>
        <v>0</v>
      </c>
      <c r="BB60" s="91">
        <f>ROUND(BB61,2)</f>
        <v>0</v>
      </c>
      <c r="BC60" s="91">
        <f>ROUND(BC61,2)</f>
        <v>0</v>
      </c>
      <c r="BD60" s="93">
        <f>ROUND(BD61,2)</f>
        <v>0</v>
      </c>
      <c r="BS60" s="94" t="s">
        <v>73</v>
      </c>
      <c r="BT60" s="94" t="s">
        <v>81</v>
      </c>
      <c r="BU60" s="94" t="s">
        <v>75</v>
      </c>
      <c r="BV60" s="94" t="s">
        <v>76</v>
      </c>
      <c r="BW60" s="94" t="s">
        <v>100</v>
      </c>
      <c r="BX60" s="94" t="s">
        <v>5</v>
      </c>
      <c r="CL60" s="94" t="s">
        <v>17</v>
      </c>
      <c r="CM60" s="94" t="s">
        <v>83</v>
      </c>
    </row>
    <row r="61" spans="1:90" s="4" customFormat="1" ht="25.5" customHeight="1">
      <c r="A61" s="95" t="s">
        <v>84</v>
      </c>
      <c r="B61" s="50"/>
      <c r="C61" s="96"/>
      <c r="D61" s="96"/>
      <c r="E61" s="354" t="s">
        <v>101</v>
      </c>
      <c r="F61" s="354"/>
      <c r="G61" s="354"/>
      <c r="H61" s="354"/>
      <c r="I61" s="354"/>
      <c r="J61" s="96"/>
      <c r="K61" s="354" t="s">
        <v>102</v>
      </c>
      <c r="L61" s="354"/>
      <c r="M61" s="354"/>
      <c r="N61" s="354"/>
      <c r="O61" s="354"/>
      <c r="P61" s="354"/>
      <c r="Q61" s="354"/>
      <c r="R61" s="354"/>
      <c r="S61" s="354"/>
      <c r="T61" s="354"/>
      <c r="U61" s="354"/>
      <c r="V61" s="354"/>
      <c r="W61" s="354"/>
      <c r="X61" s="354"/>
      <c r="Y61" s="354"/>
      <c r="Z61" s="354"/>
      <c r="AA61" s="354"/>
      <c r="AB61" s="354"/>
      <c r="AC61" s="354"/>
      <c r="AD61" s="354"/>
      <c r="AE61" s="354"/>
      <c r="AF61" s="354"/>
      <c r="AG61" s="334">
        <f>'ZL2.1 - VÍCEPRÁCE - ROŠT ...'!J32</f>
        <v>29578.79</v>
      </c>
      <c r="AH61" s="335"/>
      <c r="AI61" s="335"/>
      <c r="AJ61" s="335"/>
      <c r="AK61" s="335"/>
      <c r="AL61" s="335"/>
      <c r="AM61" s="335"/>
      <c r="AN61" s="334">
        <f t="shared" si="0"/>
        <v>35790.340000000004</v>
      </c>
      <c r="AO61" s="335"/>
      <c r="AP61" s="335"/>
      <c r="AQ61" s="97" t="s">
        <v>87</v>
      </c>
      <c r="AR61" s="52"/>
      <c r="AS61" s="98">
        <v>0</v>
      </c>
      <c r="AT61" s="99">
        <f t="shared" si="1"/>
        <v>6211.55</v>
      </c>
      <c r="AU61" s="100">
        <f>'ZL2.1 - VÍCEPRÁCE - ROŠT ...'!P87</f>
        <v>41.35845</v>
      </c>
      <c r="AV61" s="99">
        <f>'ZL2.1 - VÍCEPRÁCE - ROŠT ...'!J35</f>
        <v>6211.55</v>
      </c>
      <c r="AW61" s="99">
        <f>'ZL2.1 - VÍCEPRÁCE - ROŠT ...'!J36</f>
        <v>0</v>
      </c>
      <c r="AX61" s="99">
        <f>'ZL2.1 - VÍCEPRÁCE - ROŠT ...'!J37</f>
        <v>0</v>
      </c>
      <c r="AY61" s="99">
        <f>'ZL2.1 - VÍCEPRÁCE - ROŠT ...'!J38</f>
        <v>0</v>
      </c>
      <c r="AZ61" s="99">
        <f>'ZL2.1 - VÍCEPRÁCE - ROŠT ...'!F35</f>
        <v>29578.79</v>
      </c>
      <c r="BA61" s="99">
        <f>'ZL2.1 - VÍCEPRÁCE - ROŠT ...'!F36</f>
        <v>0</v>
      </c>
      <c r="BB61" s="99">
        <f>'ZL2.1 - VÍCEPRÁCE - ROŠT ...'!F37</f>
        <v>0</v>
      </c>
      <c r="BC61" s="99">
        <f>'ZL2.1 - VÍCEPRÁCE - ROŠT ...'!F38</f>
        <v>0</v>
      </c>
      <c r="BD61" s="101">
        <f>'ZL2.1 - VÍCEPRÁCE - ROŠT ...'!F39</f>
        <v>0</v>
      </c>
      <c r="BT61" s="102" t="s">
        <v>83</v>
      </c>
      <c r="BV61" s="102" t="s">
        <v>76</v>
      </c>
      <c r="BW61" s="102" t="s">
        <v>103</v>
      </c>
      <c r="BX61" s="102" t="s">
        <v>100</v>
      </c>
      <c r="CL61" s="102" t="s">
        <v>17</v>
      </c>
    </row>
    <row r="62" spans="2:91" s="7" customFormat="1" ht="27" customHeight="1">
      <c r="B62" s="85"/>
      <c r="C62" s="86"/>
      <c r="D62" s="352" t="s">
        <v>104</v>
      </c>
      <c r="E62" s="352"/>
      <c r="F62" s="352"/>
      <c r="G62" s="352"/>
      <c r="H62" s="352"/>
      <c r="I62" s="87"/>
      <c r="J62" s="352" t="s">
        <v>105</v>
      </c>
      <c r="K62" s="352"/>
      <c r="L62" s="352"/>
      <c r="M62" s="352"/>
      <c r="N62" s="352"/>
      <c r="O62" s="352"/>
      <c r="P62" s="352"/>
      <c r="Q62" s="352"/>
      <c r="R62" s="352"/>
      <c r="S62" s="352"/>
      <c r="T62" s="352"/>
      <c r="U62" s="352"/>
      <c r="V62" s="352"/>
      <c r="W62" s="352"/>
      <c r="X62" s="352"/>
      <c r="Y62" s="352"/>
      <c r="Z62" s="352"/>
      <c r="AA62" s="352"/>
      <c r="AB62" s="352"/>
      <c r="AC62" s="352"/>
      <c r="AD62" s="352"/>
      <c r="AE62" s="352"/>
      <c r="AF62" s="352"/>
      <c r="AG62" s="363">
        <f>ROUND(SUM(AG63:AG64),2)</f>
        <v>22000.18</v>
      </c>
      <c r="AH62" s="331"/>
      <c r="AI62" s="331"/>
      <c r="AJ62" s="331"/>
      <c r="AK62" s="331"/>
      <c r="AL62" s="331"/>
      <c r="AM62" s="331"/>
      <c r="AN62" s="330">
        <f t="shared" si="0"/>
        <v>26620.22</v>
      </c>
      <c r="AO62" s="331"/>
      <c r="AP62" s="331"/>
      <c r="AQ62" s="88" t="s">
        <v>80</v>
      </c>
      <c r="AR62" s="89"/>
      <c r="AS62" s="90">
        <f>ROUND(SUM(AS63:AS64),2)</f>
        <v>0</v>
      </c>
      <c r="AT62" s="91">
        <f t="shared" si="1"/>
        <v>4620.04</v>
      </c>
      <c r="AU62" s="92">
        <f>ROUND(SUM(AU63:AU64),5)</f>
        <v>-0.537</v>
      </c>
      <c r="AV62" s="91">
        <f>ROUND(AZ62*L29,2)</f>
        <v>4620.04</v>
      </c>
      <c r="AW62" s="91">
        <f>ROUND(BA62*L30,2)</f>
        <v>0</v>
      </c>
      <c r="AX62" s="91">
        <f>ROUND(BB62*L29,2)</f>
        <v>0</v>
      </c>
      <c r="AY62" s="91">
        <f>ROUND(BC62*L30,2)</f>
        <v>0</v>
      </c>
      <c r="AZ62" s="91">
        <f>ROUND(SUM(AZ63:AZ64),2)</f>
        <v>22000.18</v>
      </c>
      <c r="BA62" s="91">
        <f>ROUND(SUM(BA63:BA64),2)</f>
        <v>0</v>
      </c>
      <c r="BB62" s="91">
        <f>ROUND(SUM(BB63:BB64),2)</f>
        <v>0</v>
      </c>
      <c r="BC62" s="91">
        <f>ROUND(SUM(BC63:BC64),2)</f>
        <v>0</v>
      </c>
      <c r="BD62" s="93">
        <f>ROUND(SUM(BD63:BD64),2)</f>
        <v>0</v>
      </c>
      <c r="BS62" s="94" t="s">
        <v>73</v>
      </c>
      <c r="BT62" s="94" t="s">
        <v>81</v>
      </c>
      <c r="BU62" s="94" t="s">
        <v>75</v>
      </c>
      <c r="BV62" s="94" t="s">
        <v>76</v>
      </c>
      <c r="BW62" s="94" t="s">
        <v>106</v>
      </c>
      <c r="BX62" s="94" t="s">
        <v>5</v>
      </c>
      <c r="CL62" s="94" t="s">
        <v>17</v>
      </c>
      <c r="CM62" s="94" t="s">
        <v>83</v>
      </c>
    </row>
    <row r="63" spans="1:90" s="4" customFormat="1" ht="25.5" customHeight="1">
      <c r="A63" s="95" t="s">
        <v>84</v>
      </c>
      <c r="B63" s="50"/>
      <c r="C63" s="96"/>
      <c r="D63" s="96"/>
      <c r="E63" s="354" t="s">
        <v>107</v>
      </c>
      <c r="F63" s="354"/>
      <c r="G63" s="354"/>
      <c r="H63" s="354"/>
      <c r="I63" s="354"/>
      <c r="J63" s="96"/>
      <c r="K63" s="354" t="s">
        <v>108</v>
      </c>
      <c r="L63" s="354"/>
      <c r="M63" s="354"/>
      <c r="N63" s="354"/>
      <c r="O63" s="354"/>
      <c r="P63" s="354"/>
      <c r="Q63" s="354"/>
      <c r="R63" s="354"/>
      <c r="S63" s="354"/>
      <c r="T63" s="354"/>
      <c r="U63" s="354"/>
      <c r="V63" s="354"/>
      <c r="W63" s="354"/>
      <c r="X63" s="354"/>
      <c r="Y63" s="354"/>
      <c r="Z63" s="354"/>
      <c r="AA63" s="354"/>
      <c r="AB63" s="354"/>
      <c r="AC63" s="354"/>
      <c r="AD63" s="354"/>
      <c r="AE63" s="354"/>
      <c r="AF63" s="354"/>
      <c r="AG63" s="334">
        <f>'ZL3.1 - MÉNĚPRÁCE - ODEČE...'!J32</f>
        <v>-65031.92</v>
      </c>
      <c r="AH63" s="335"/>
      <c r="AI63" s="335"/>
      <c r="AJ63" s="335"/>
      <c r="AK63" s="335"/>
      <c r="AL63" s="335"/>
      <c r="AM63" s="335"/>
      <c r="AN63" s="334">
        <f t="shared" si="0"/>
        <v>-78688.62</v>
      </c>
      <c r="AO63" s="335"/>
      <c r="AP63" s="335"/>
      <c r="AQ63" s="97" t="s">
        <v>87</v>
      </c>
      <c r="AR63" s="52"/>
      <c r="AS63" s="98">
        <v>0</v>
      </c>
      <c r="AT63" s="99">
        <f t="shared" si="1"/>
        <v>-13656.7</v>
      </c>
      <c r="AU63" s="100">
        <f>'ZL3.1 - MÉNĚPRÁCE - ODEČE...'!P89</f>
        <v>-25.202999999999996</v>
      </c>
      <c r="AV63" s="99">
        <f>'ZL3.1 - MÉNĚPRÁCE - ODEČE...'!J35</f>
        <v>-13656.7</v>
      </c>
      <c r="AW63" s="99">
        <f>'ZL3.1 - MÉNĚPRÁCE - ODEČE...'!J36</f>
        <v>0</v>
      </c>
      <c r="AX63" s="99">
        <f>'ZL3.1 - MÉNĚPRÁCE - ODEČE...'!J37</f>
        <v>0</v>
      </c>
      <c r="AY63" s="99">
        <f>'ZL3.1 - MÉNĚPRÁCE - ODEČE...'!J38</f>
        <v>0</v>
      </c>
      <c r="AZ63" s="99">
        <f>'ZL3.1 - MÉNĚPRÁCE - ODEČE...'!F35</f>
        <v>-65031.92</v>
      </c>
      <c r="BA63" s="99">
        <f>'ZL3.1 - MÉNĚPRÁCE - ODEČE...'!F36</f>
        <v>0</v>
      </c>
      <c r="BB63" s="99">
        <f>'ZL3.1 - MÉNĚPRÁCE - ODEČE...'!F37</f>
        <v>0</v>
      </c>
      <c r="BC63" s="99">
        <f>'ZL3.1 - MÉNĚPRÁCE - ODEČE...'!F38</f>
        <v>0</v>
      </c>
      <c r="BD63" s="101">
        <f>'ZL3.1 - MÉNĚPRÁCE - ODEČE...'!F39</f>
        <v>0</v>
      </c>
      <c r="BT63" s="102" t="s">
        <v>83</v>
      </c>
      <c r="BV63" s="102" t="s">
        <v>76</v>
      </c>
      <c r="BW63" s="102" t="s">
        <v>109</v>
      </c>
      <c r="BX63" s="102" t="s">
        <v>106</v>
      </c>
      <c r="CL63" s="102" t="s">
        <v>17</v>
      </c>
    </row>
    <row r="64" spans="1:90" s="4" customFormat="1" ht="25.5" customHeight="1">
      <c r="A64" s="95" t="s">
        <v>84</v>
      </c>
      <c r="B64" s="50"/>
      <c r="C64" s="96"/>
      <c r="D64" s="96"/>
      <c r="E64" s="354" t="s">
        <v>110</v>
      </c>
      <c r="F64" s="354"/>
      <c r="G64" s="354"/>
      <c r="H64" s="354"/>
      <c r="I64" s="354"/>
      <c r="J64" s="96"/>
      <c r="K64" s="354" t="s">
        <v>111</v>
      </c>
      <c r="L64" s="354"/>
      <c r="M64" s="354"/>
      <c r="N64" s="354"/>
      <c r="O64" s="354"/>
      <c r="P64" s="354"/>
      <c r="Q64" s="354"/>
      <c r="R64" s="354"/>
      <c r="S64" s="354"/>
      <c r="T64" s="354"/>
      <c r="U64" s="354"/>
      <c r="V64" s="354"/>
      <c r="W64" s="354"/>
      <c r="X64" s="354"/>
      <c r="Y64" s="354"/>
      <c r="Z64" s="354"/>
      <c r="AA64" s="354"/>
      <c r="AB64" s="354"/>
      <c r="AC64" s="354"/>
      <c r="AD64" s="354"/>
      <c r="AE64" s="354"/>
      <c r="AF64" s="354"/>
      <c r="AG64" s="334">
        <f>'ZL3.2 - VÍCEPRÁCE - INVES...'!J32</f>
        <v>87032.1</v>
      </c>
      <c r="AH64" s="335"/>
      <c r="AI64" s="335"/>
      <c r="AJ64" s="335"/>
      <c r="AK64" s="335"/>
      <c r="AL64" s="335"/>
      <c r="AM64" s="335"/>
      <c r="AN64" s="334">
        <f t="shared" si="0"/>
        <v>105308.84000000001</v>
      </c>
      <c r="AO64" s="335"/>
      <c r="AP64" s="335"/>
      <c r="AQ64" s="97" t="s">
        <v>87</v>
      </c>
      <c r="AR64" s="52"/>
      <c r="AS64" s="98">
        <v>0</v>
      </c>
      <c r="AT64" s="99">
        <f t="shared" si="1"/>
        <v>18276.74</v>
      </c>
      <c r="AU64" s="100">
        <f>'ZL3.2 - VÍCEPRÁCE - INVES...'!P87</f>
        <v>24.666</v>
      </c>
      <c r="AV64" s="99">
        <f>'ZL3.2 - VÍCEPRÁCE - INVES...'!J35</f>
        <v>18276.74</v>
      </c>
      <c r="AW64" s="99">
        <f>'ZL3.2 - VÍCEPRÁCE - INVES...'!J36</f>
        <v>0</v>
      </c>
      <c r="AX64" s="99">
        <f>'ZL3.2 - VÍCEPRÁCE - INVES...'!J37</f>
        <v>0</v>
      </c>
      <c r="AY64" s="99">
        <f>'ZL3.2 - VÍCEPRÁCE - INVES...'!J38</f>
        <v>0</v>
      </c>
      <c r="AZ64" s="99">
        <f>'ZL3.2 - VÍCEPRÁCE - INVES...'!F35</f>
        <v>87032.1</v>
      </c>
      <c r="BA64" s="99">
        <f>'ZL3.2 - VÍCEPRÁCE - INVES...'!F36</f>
        <v>0</v>
      </c>
      <c r="BB64" s="99">
        <f>'ZL3.2 - VÍCEPRÁCE - INVES...'!F37</f>
        <v>0</v>
      </c>
      <c r="BC64" s="99">
        <f>'ZL3.2 - VÍCEPRÁCE - INVES...'!F38</f>
        <v>0</v>
      </c>
      <c r="BD64" s="101">
        <f>'ZL3.2 - VÍCEPRÁCE - INVES...'!F39</f>
        <v>0</v>
      </c>
      <c r="BT64" s="102" t="s">
        <v>83</v>
      </c>
      <c r="BV64" s="102" t="s">
        <v>76</v>
      </c>
      <c r="BW64" s="102" t="s">
        <v>112</v>
      </c>
      <c r="BX64" s="102" t="s">
        <v>106</v>
      </c>
      <c r="CL64" s="102" t="s">
        <v>17</v>
      </c>
    </row>
    <row r="65" spans="1:91" s="7" customFormat="1" ht="27" customHeight="1">
      <c r="A65" s="95" t="s">
        <v>84</v>
      </c>
      <c r="B65" s="85"/>
      <c r="C65" s="86"/>
      <c r="D65" s="352" t="s">
        <v>113</v>
      </c>
      <c r="E65" s="352"/>
      <c r="F65" s="352"/>
      <c r="G65" s="352"/>
      <c r="H65" s="352"/>
      <c r="I65" s="87"/>
      <c r="J65" s="352" t="s">
        <v>114</v>
      </c>
      <c r="K65" s="352"/>
      <c r="L65" s="352"/>
      <c r="M65" s="352"/>
      <c r="N65" s="352"/>
      <c r="O65" s="352"/>
      <c r="P65" s="352"/>
      <c r="Q65" s="352"/>
      <c r="R65" s="352"/>
      <c r="S65" s="352"/>
      <c r="T65" s="352"/>
      <c r="U65" s="352"/>
      <c r="V65" s="352"/>
      <c r="W65" s="352"/>
      <c r="X65" s="352"/>
      <c r="Y65" s="352"/>
      <c r="Z65" s="352"/>
      <c r="AA65" s="352"/>
      <c r="AB65" s="352"/>
      <c r="AC65" s="352"/>
      <c r="AD65" s="352"/>
      <c r="AE65" s="352"/>
      <c r="AF65" s="352"/>
      <c r="AG65" s="330">
        <f>'ZL4 - ZMĚNOVÝ LIST Č.4 - ...'!J30</f>
        <v>-25510.32</v>
      </c>
      <c r="AH65" s="331"/>
      <c r="AI65" s="331"/>
      <c r="AJ65" s="331"/>
      <c r="AK65" s="331"/>
      <c r="AL65" s="331"/>
      <c r="AM65" s="331"/>
      <c r="AN65" s="330">
        <f t="shared" si="0"/>
        <v>-30867.489999999998</v>
      </c>
      <c r="AO65" s="331"/>
      <c r="AP65" s="331"/>
      <c r="AQ65" s="88" t="s">
        <v>80</v>
      </c>
      <c r="AR65" s="89"/>
      <c r="AS65" s="103">
        <v>0</v>
      </c>
      <c r="AT65" s="104">
        <f t="shared" si="1"/>
        <v>-5357.17</v>
      </c>
      <c r="AU65" s="105">
        <f>'ZL4 - ZMĚNOVÝ LIST Č.4 - ...'!P94</f>
        <v>0</v>
      </c>
      <c r="AV65" s="104">
        <f>'ZL4 - ZMĚNOVÝ LIST Č.4 - ...'!J33</f>
        <v>-5357.17</v>
      </c>
      <c r="AW65" s="104">
        <f>'ZL4 - ZMĚNOVÝ LIST Č.4 - ...'!J34</f>
        <v>0</v>
      </c>
      <c r="AX65" s="104">
        <f>'ZL4 - ZMĚNOVÝ LIST Č.4 - ...'!J35</f>
        <v>0</v>
      </c>
      <c r="AY65" s="104">
        <f>'ZL4 - ZMĚNOVÝ LIST Č.4 - ...'!J36</f>
        <v>0</v>
      </c>
      <c r="AZ65" s="104">
        <f>'ZL4 - ZMĚNOVÝ LIST Č.4 - ...'!F33</f>
        <v>-25510.32</v>
      </c>
      <c r="BA65" s="104">
        <f>'ZL4 - ZMĚNOVÝ LIST Č.4 - ...'!F34</f>
        <v>0</v>
      </c>
      <c r="BB65" s="104">
        <f>'ZL4 - ZMĚNOVÝ LIST Č.4 - ...'!F35</f>
        <v>0</v>
      </c>
      <c r="BC65" s="104">
        <f>'ZL4 - ZMĚNOVÝ LIST Č.4 - ...'!F36</f>
        <v>0</v>
      </c>
      <c r="BD65" s="106">
        <f>'ZL4 - ZMĚNOVÝ LIST Č.4 - ...'!F37</f>
        <v>0</v>
      </c>
      <c r="BT65" s="94" t="s">
        <v>81</v>
      </c>
      <c r="BV65" s="94" t="s">
        <v>76</v>
      </c>
      <c r="BW65" s="94" t="s">
        <v>115</v>
      </c>
      <c r="BX65" s="94" t="s">
        <v>5</v>
      </c>
      <c r="CL65" s="94" t="s">
        <v>17</v>
      </c>
      <c r="CM65" s="94" t="s">
        <v>83</v>
      </c>
    </row>
    <row r="66" spans="1:57" s="2" customFormat="1" ht="30" customHeight="1">
      <c r="A66" s="33"/>
      <c r="B66" s="34"/>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8"/>
      <c r="AS66" s="33"/>
      <c r="AT66" s="33"/>
      <c r="AU66" s="33"/>
      <c r="AV66" s="33"/>
      <c r="AW66" s="33"/>
      <c r="AX66" s="33"/>
      <c r="AY66" s="33"/>
      <c r="AZ66" s="33"/>
      <c r="BA66" s="33"/>
      <c r="BB66" s="33"/>
      <c r="BC66" s="33"/>
      <c r="BD66" s="33"/>
      <c r="BE66" s="33"/>
    </row>
    <row r="67" spans="1:57" s="2" customFormat="1" ht="6.9" customHeight="1">
      <c r="A67" s="33"/>
      <c r="B67" s="46"/>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38"/>
      <c r="AS67" s="33"/>
      <c r="AT67" s="33"/>
      <c r="AU67" s="33"/>
      <c r="AV67" s="33"/>
      <c r="AW67" s="33"/>
      <c r="AX67" s="33"/>
      <c r="AY67" s="33"/>
      <c r="AZ67" s="33"/>
      <c r="BA67" s="33"/>
      <c r="BB67" s="33"/>
      <c r="BC67" s="33"/>
      <c r="BD67" s="33"/>
      <c r="BE67" s="33"/>
    </row>
  </sheetData>
  <sheetProtection algorithmName="SHA-512" hashValue="HYM862FNKmQWgTYLL4zH4S8GXLq1h20sSesUt59PU3JLpEwW1rdB0Ltm9xIBXgt2r0kVvJBMTlzsxhMxfckhSg==" saltValue="5zzq9PMN3ko8i3fjjr3ShT+H40mCb6JBpcBrhswjGtIX65FnGWCGblIM0m78Z9XSenzfWsSC/mbjknNsCyqqeQ==" spinCount="100000" sheet="1" objects="1" scenarios="1" formatColumns="0" formatRows="0"/>
  <mergeCells count="80">
    <mergeCell ref="J65:AF65"/>
    <mergeCell ref="J60:AF60"/>
    <mergeCell ref="K61:AF61"/>
    <mergeCell ref="J62:AF62"/>
    <mergeCell ref="K63:AF63"/>
    <mergeCell ref="K64:AF64"/>
    <mergeCell ref="J55:AF55"/>
    <mergeCell ref="K56:AF56"/>
    <mergeCell ref="K57:AF57"/>
    <mergeCell ref="K58:AF58"/>
    <mergeCell ref="K59:AF59"/>
    <mergeCell ref="AG61:AM61"/>
    <mergeCell ref="AG62:AM62"/>
    <mergeCell ref="AG63:AM63"/>
    <mergeCell ref="AG64:AM64"/>
    <mergeCell ref="AG65:AM65"/>
    <mergeCell ref="AS49:AT51"/>
    <mergeCell ref="AM50:AP50"/>
    <mergeCell ref="AG55:AM55"/>
    <mergeCell ref="AG56:AM56"/>
    <mergeCell ref="AG57:AM57"/>
    <mergeCell ref="AG54:AM54"/>
    <mergeCell ref="AG52:AM52"/>
    <mergeCell ref="E61:I61"/>
    <mergeCell ref="D62:H62"/>
    <mergeCell ref="E63:I63"/>
    <mergeCell ref="E64:I64"/>
    <mergeCell ref="D65:H65"/>
    <mergeCell ref="X35:AB35"/>
    <mergeCell ref="AK35:AO35"/>
    <mergeCell ref="D60:H60"/>
    <mergeCell ref="C52:G52"/>
    <mergeCell ref="D55:H55"/>
    <mergeCell ref="E56:I56"/>
    <mergeCell ref="E57:I57"/>
    <mergeCell ref="E58:I58"/>
    <mergeCell ref="E59:I59"/>
    <mergeCell ref="AM49:AP49"/>
    <mergeCell ref="AG58:AM58"/>
    <mergeCell ref="AG59:AM59"/>
    <mergeCell ref="AG60:AM60"/>
    <mergeCell ref="L45:AO45"/>
    <mergeCell ref="AM47:AN47"/>
    <mergeCell ref="I52:AF52"/>
    <mergeCell ref="AK33:AO33"/>
    <mergeCell ref="L33:P33"/>
    <mergeCell ref="W29:AE29"/>
    <mergeCell ref="W32:AE32"/>
    <mergeCell ref="W30:AE30"/>
    <mergeCell ref="W31:AE31"/>
    <mergeCell ref="W33:AE33"/>
    <mergeCell ref="AK30:AO30"/>
    <mergeCell ref="L30:P30"/>
    <mergeCell ref="AK31:AO31"/>
    <mergeCell ref="L31:P31"/>
    <mergeCell ref="AK32:AO32"/>
    <mergeCell ref="L32:P32"/>
    <mergeCell ref="L28:P28"/>
    <mergeCell ref="W28:AE28"/>
    <mergeCell ref="AK28:AO28"/>
    <mergeCell ref="AK29:AO29"/>
    <mergeCell ref="L29:P29"/>
    <mergeCell ref="K5:AO5"/>
    <mergeCell ref="K6:AO6"/>
    <mergeCell ref="AR2:BE2"/>
    <mergeCell ref="E23:AN23"/>
    <mergeCell ref="AK26:AO26"/>
    <mergeCell ref="AN61:AP61"/>
    <mergeCell ref="AN62:AP62"/>
    <mergeCell ref="AN63:AP63"/>
    <mergeCell ref="AN64:AP64"/>
    <mergeCell ref="AN65:AP65"/>
    <mergeCell ref="AN60:AP60"/>
    <mergeCell ref="AN52:AP52"/>
    <mergeCell ref="AN55:AP55"/>
    <mergeCell ref="AN56:AP56"/>
    <mergeCell ref="AN57:AP57"/>
    <mergeCell ref="AN58:AP58"/>
    <mergeCell ref="AN59:AP59"/>
    <mergeCell ref="AN54:AP54"/>
  </mergeCells>
  <hyperlinks>
    <hyperlink ref="A56" location="'ZL1.1-MP1 - MÉNĚPRÁCE - S...'!C2" display="/"/>
    <hyperlink ref="A57" location="'ZL1.2-MP2 - MÉNĚPRÁCE - Z...'!C2" display="/"/>
    <hyperlink ref="A58" location="'ZL1.3-VP1 - VÍCEPRÁCE - T...'!C2" display="/"/>
    <hyperlink ref="A59" location="'ZL1.4-VP2 - VÍCEPRÁCE - T...'!C2" display="/"/>
    <hyperlink ref="A61" location="'ZL2.1 - VÍCEPRÁCE - ROŠT ...'!C2" display="/"/>
    <hyperlink ref="A63" location="'ZL3.1 - MÉNĚPRÁCE - ODEČE...'!C2" display="/"/>
    <hyperlink ref="A64" location="'ZL3.2 - VÍCEPRÁCE - INVES...'!C2" display="/"/>
    <hyperlink ref="A65" location="'ZL4 - ZMĚNOVÝ LIST Č.4 - ...'!C2" display="/"/>
  </hyperlinks>
  <printOptions/>
  <pageMargins left="0.3937007874015748" right="0.3937007874015748" top="0.3937007874015748" bottom="0.3937007874015748" header="0" footer="0"/>
  <pageSetup fitToHeight="100" fitToWidth="1" horizontalDpi="600" verticalDpi="600" orientation="landscape" paperSize="9" scale="99"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K218"/>
  <sheetViews>
    <sheetView showGridLines="0" zoomScale="110" zoomScaleNormal="110" workbookViewId="0" topLeftCell="A1"/>
  </sheetViews>
  <sheetFormatPr defaultColWidth="9.140625" defaultRowHeight="12"/>
  <cols>
    <col min="1" max="1" width="8.28125" style="252" customWidth="1"/>
    <col min="2" max="2" width="1.7109375" style="252" customWidth="1"/>
    <col min="3" max="4" width="5.00390625" style="252" customWidth="1"/>
    <col min="5" max="5" width="11.7109375" style="252" customWidth="1"/>
    <col min="6" max="6" width="9.140625" style="252" customWidth="1"/>
    <col min="7" max="7" width="5.00390625" style="252" customWidth="1"/>
    <col min="8" max="8" width="77.8515625" style="252" customWidth="1"/>
    <col min="9" max="10" width="20.00390625" style="252" customWidth="1"/>
    <col min="11" max="11" width="1.7109375" style="252" customWidth="1"/>
  </cols>
  <sheetData>
    <row r="1" s="1" customFormat="1" ht="37.5" customHeight="1"/>
    <row r="2" spans="2:11" s="1" customFormat="1" ht="7.5" customHeight="1">
      <c r="B2" s="253"/>
      <c r="C2" s="254"/>
      <c r="D2" s="254"/>
      <c r="E2" s="254"/>
      <c r="F2" s="254"/>
      <c r="G2" s="254"/>
      <c r="H2" s="254"/>
      <c r="I2" s="254"/>
      <c r="J2" s="254"/>
      <c r="K2" s="255"/>
    </row>
    <row r="3" spans="2:11" s="17" customFormat="1" ht="45" customHeight="1">
      <c r="B3" s="256"/>
      <c r="C3" s="381" t="s">
        <v>447</v>
      </c>
      <c r="D3" s="381"/>
      <c r="E3" s="381"/>
      <c r="F3" s="381"/>
      <c r="G3" s="381"/>
      <c r="H3" s="381"/>
      <c r="I3" s="381"/>
      <c r="J3" s="381"/>
      <c r="K3" s="257"/>
    </row>
    <row r="4" spans="2:11" s="1" customFormat="1" ht="25.5" customHeight="1">
      <c r="B4" s="258"/>
      <c r="C4" s="385" t="s">
        <v>448</v>
      </c>
      <c r="D4" s="385"/>
      <c r="E4" s="385"/>
      <c r="F4" s="385"/>
      <c r="G4" s="385"/>
      <c r="H4" s="385"/>
      <c r="I4" s="385"/>
      <c r="J4" s="385"/>
      <c r="K4" s="259"/>
    </row>
    <row r="5" spans="2:11" s="1" customFormat="1" ht="5.25" customHeight="1">
      <c r="B5" s="258"/>
      <c r="C5" s="260"/>
      <c r="D5" s="260"/>
      <c r="E5" s="260"/>
      <c r="F5" s="260"/>
      <c r="G5" s="260"/>
      <c r="H5" s="260"/>
      <c r="I5" s="260"/>
      <c r="J5" s="260"/>
      <c r="K5" s="259"/>
    </row>
    <row r="6" spans="2:11" s="1" customFormat="1" ht="15" customHeight="1">
      <c r="B6" s="258"/>
      <c r="C6" s="383" t="s">
        <v>449</v>
      </c>
      <c r="D6" s="383"/>
      <c r="E6" s="383"/>
      <c r="F6" s="383"/>
      <c r="G6" s="383"/>
      <c r="H6" s="383"/>
      <c r="I6" s="383"/>
      <c r="J6" s="383"/>
      <c r="K6" s="259"/>
    </row>
    <row r="7" spans="2:11" s="1" customFormat="1" ht="15" customHeight="1">
      <c r="B7" s="262"/>
      <c r="C7" s="383" t="s">
        <v>450</v>
      </c>
      <c r="D7" s="383"/>
      <c r="E7" s="383"/>
      <c r="F7" s="383"/>
      <c r="G7" s="383"/>
      <c r="H7" s="383"/>
      <c r="I7" s="383"/>
      <c r="J7" s="383"/>
      <c r="K7" s="259"/>
    </row>
    <row r="8" spans="2:11" s="1" customFormat="1" ht="12.75" customHeight="1">
      <c r="B8" s="262"/>
      <c r="C8" s="261"/>
      <c r="D8" s="261"/>
      <c r="E8" s="261"/>
      <c r="F8" s="261"/>
      <c r="G8" s="261"/>
      <c r="H8" s="261"/>
      <c r="I8" s="261"/>
      <c r="J8" s="261"/>
      <c r="K8" s="259"/>
    </row>
    <row r="9" spans="2:11" s="1" customFormat="1" ht="15" customHeight="1">
      <c r="B9" s="262"/>
      <c r="C9" s="383" t="s">
        <v>451</v>
      </c>
      <c r="D9" s="383"/>
      <c r="E9" s="383"/>
      <c r="F9" s="383"/>
      <c r="G9" s="383"/>
      <c r="H9" s="383"/>
      <c r="I9" s="383"/>
      <c r="J9" s="383"/>
      <c r="K9" s="259"/>
    </row>
    <row r="10" spans="2:11" s="1" customFormat="1" ht="15" customHeight="1">
      <c r="B10" s="262"/>
      <c r="C10" s="261"/>
      <c r="D10" s="383" t="s">
        <v>452</v>
      </c>
      <c r="E10" s="383"/>
      <c r="F10" s="383"/>
      <c r="G10" s="383"/>
      <c r="H10" s="383"/>
      <c r="I10" s="383"/>
      <c r="J10" s="383"/>
      <c r="K10" s="259"/>
    </row>
    <row r="11" spans="2:11" s="1" customFormat="1" ht="15" customHeight="1">
      <c r="B11" s="262"/>
      <c r="C11" s="263"/>
      <c r="D11" s="383" t="s">
        <v>453</v>
      </c>
      <c r="E11" s="383"/>
      <c r="F11" s="383"/>
      <c r="G11" s="383"/>
      <c r="H11" s="383"/>
      <c r="I11" s="383"/>
      <c r="J11" s="383"/>
      <c r="K11" s="259"/>
    </row>
    <row r="12" spans="2:11" s="1" customFormat="1" ht="15" customHeight="1">
      <c r="B12" s="262"/>
      <c r="C12" s="263"/>
      <c r="D12" s="261"/>
      <c r="E12" s="261"/>
      <c r="F12" s="261"/>
      <c r="G12" s="261"/>
      <c r="H12" s="261"/>
      <c r="I12" s="261"/>
      <c r="J12" s="261"/>
      <c r="K12" s="259"/>
    </row>
    <row r="13" spans="2:11" s="1" customFormat="1" ht="15" customHeight="1">
      <c r="B13" s="262"/>
      <c r="C13" s="263"/>
      <c r="D13" s="264" t="s">
        <v>454</v>
      </c>
      <c r="E13" s="261"/>
      <c r="F13" s="261"/>
      <c r="G13" s="261"/>
      <c r="H13" s="261"/>
      <c r="I13" s="261"/>
      <c r="J13" s="261"/>
      <c r="K13" s="259"/>
    </row>
    <row r="14" spans="2:11" s="1" customFormat="1" ht="12.75" customHeight="1">
      <c r="B14" s="262"/>
      <c r="C14" s="263"/>
      <c r="D14" s="263"/>
      <c r="E14" s="263"/>
      <c r="F14" s="263"/>
      <c r="G14" s="263"/>
      <c r="H14" s="263"/>
      <c r="I14" s="263"/>
      <c r="J14" s="263"/>
      <c r="K14" s="259"/>
    </row>
    <row r="15" spans="2:11" s="1" customFormat="1" ht="15" customHeight="1">
      <c r="B15" s="262"/>
      <c r="C15" s="263"/>
      <c r="D15" s="383" t="s">
        <v>455</v>
      </c>
      <c r="E15" s="383"/>
      <c r="F15" s="383"/>
      <c r="G15" s="383"/>
      <c r="H15" s="383"/>
      <c r="I15" s="383"/>
      <c r="J15" s="383"/>
      <c r="K15" s="259"/>
    </row>
    <row r="16" spans="2:11" s="1" customFormat="1" ht="15" customHeight="1">
      <c r="B16" s="262"/>
      <c r="C16" s="263"/>
      <c r="D16" s="383" t="s">
        <v>456</v>
      </c>
      <c r="E16" s="383"/>
      <c r="F16" s="383"/>
      <c r="G16" s="383"/>
      <c r="H16" s="383"/>
      <c r="I16" s="383"/>
      <c r="J16" s="383"/>
      <c r="K16" s="259"/>
    </row>
    <row r="17" spans="2:11" s="1" customFormat="1" ht="15" customHeight="1">
      <c r="B17" s="262"/>
      <c r="C17" s="263"/>
      <c r="D17" s="383" t="s">
        <v>457</v>
      </c>
      <c r="E17" s="383"/>
      <c r="F17" s="383"/>
      <c r="G17" s="383"/>
      <c r="H17" s="383"/>
      <c r="I17" s="383"/>
      <c r="J17" s="383"/>
      <c r="K17" s="259"/>
    </row>
    <row r="18" spans="2:11" s="1" customFormat="1" ht="15" customHeight="1">
      <c r="B18" s="262"/>
      <c r="C18" s="263"/>
      <c r="D18" s="263"/>
      <c r="E18" s="265" t="s">
        <v>80</v>
      </c>
      <c r="F18" s="383" t="s">
        <v>458</v>
      </c>
      <c r="G18" s="383"/>
      <c r="H18" s="383"/>
      <c r="I18" s="383"/>
      <c r="J18" s="383"/>
      <c r="K18" s="259"/>
    </row>
    <row r="19" spans="2:11" s="1" customFormat="1" ht="15" customHeight="1">
      <c r="B19" s="262"/>
      <c r="C19" s="263"/>
      <c r="D19" s="263"/>
      <c r="E19" s="265" t="s">
        <v>459</v>
      </c>
      <c r="F19" s="383" t="s">
        <v>460</v>
      </c>
      <c r="G19" s="383"/>
      <c r="H19" s="383"/>
      <c r="I19" s="383"/>
      <c r="J19" s="383"/>
      <c r="K19" s="259"/>
    </row>
    <row r="20" spans="2:11" s="1" customFormat="1" ht="15" customHeight="1">
      <c r="B20" s="262"/>
      <c r="C20" s="263"/>
      <c r="D20" s="263"/>
      <c r="E20" s="265" t="s">
        <v>461</v>
      </c>
      <c r="F20" s="383" t="s">
        <v>462</v>
      </c>
      <c r="G20" s="383"/>
      <c r="H20" s="383"/>
      <c r="I20" s="383"/>
      <c r="J20" s="383"/>
      <c r="K20" s="259"/>
    </row>
    <row r="21" spans="2:11" s="1" customFormat="1" ht="15" customHeight="1">
      <c r="B21" s="262"/>
      <c r="C21" s="263"/>
      <c r="D21" s="263"/>
      <c r="E21" s="265" t="s">
        <v>463</v>
      </c>
      <c r="F21" s="383" t="s">
        <v>464</v>
      </c>
      <c r="G21" s="383"/>
      <c r="H21" s="383"/>
      <c r="I21" s="383"/>
      <c r="J21" s="383"/>
      <c r="K21" s="259"/>
    </row>
    <row r="22" spans="2:11" s="1" customFormat="1" ht="15" customHeight="1">
      <c r="B22" s="262"/>
      <c r="C22" s="263"/>
      <c r="D22" s="263"/>
      <c r="E22" s="265" t="s">
        <v>465</v>
      </c>
      <c r="F22" s="383" t="s">
        <v>466</v>
      </c>
      <c r="G22" s="383"/>
      <c r="H22" s="383"/>
      <c r="I22" s="383"/>
      <c r="J22" s="383"/>
      <c r="K22" s="259"/>
    </row>
    <row r="23" spans="2:11" s="1" customFormat="1" ht="15" customHeight="1">
      <c r="B23" s="262"/>
      <c r="C23" s="263"/>
      <c r="D23" s="263"/>
      <c r="E23" s="265" t="s">
        <v>87</v>
      </c>
      <c r="F23" s="383" t="s">
        <v>467</v>
      </c>
      <c r="G23" s="383"/>
      <c r="H23" s="383"/>
      <c r="I23" s="383"/>
      <c r="J23" s="383"/>
      <c r="K23" s="259"/>
    </row>
    <row r="24" spans="2:11" s="1" customFormat="1" ht="12.75" customHeight="1">
      <c r="B24" s="262"/>
      <c r="C24" s="263"/>
      <c r="D24" s="263"/>
      <c r="E24" s="263"/>
      <c r="F24" s="263"/>
      <c r="G24" s="263"/>
      <c r="H24" s="263"/>
      <c r="I24" s="263"/>
      <c r="J24" s="263"/>
      <c r="K24" s="259"/>
    </row>
    <row r="25" spans="2:11" s="1" customFormat="1" ht="15" customHeight="1">
      <c r="B25" s="262"/>
      <c r="C25" s="383" t="s">
        <v>468</v>
      </c>
      <c r="D25" s="383"/>
      <c r="E25" s="383"/>
      <c r="F25" s="383"/>
      <c r="G25" s="383"/>
      <c r="H25" s="383"/>
      <c r="I25" s="383"/>
      <c r="J25" s="383"/>
      <c r="K25" s="259"/>
    </row>
    <row r="26" spans="2:11" s="1" customFormat="1" ht="15" customHeight="1">
      <c r="B26" s="262"/>
      <c r="C26" s="383" t="s">
        <v>469</v>
      </c>
      <c r="D26" s="383"/>
      <c r="E26" s="383"/>
      <c r="F26" s="383"/>
      <c r="G26" s="383"/>
      <c r="H26" s="383"/>
      <c r="I26" s="383"/>
      <c r="J26" s="383"/>
      <c r="K26" s="259"/>
    </row>
    <row r="27" spans="2:11" s="1" customFormat="1" ht="15" customHeight="1">
      <c r="B27" s="262"/>
      <c r="C27" s="261"/>
      <c r="D27" s="383" t="s">
        <v>470</v>
      </c>
      <c r="E27" s="383"/>
      <c r="F27" s="383"/>
      <c r="G27" s="383"/>
      <c r="H27" s="383"/>
      <c r="I27" s="383"/>
      <c r="J27" s="383"/>
      <c r="K27" s="259"/>
    </row>
    <row r="28" spans="2:11" s="1" customFormat="1" ht="15" customHeight="1">
      <c r="B28" s="262"/>
      <c r="C28" s="263"/>
      <c r="D28" s="383" t="s">
        <v>471</v>
      </c>
      <c r="E28" s="383"/>
      <c r="F28" s="383"/>
      <c r="G28" s="383"/>
      <c r="H28" s="383"/>
      <c r="I28" s="383"/>
      <c r="J28" s="383"/>
      <c r="K28" s="259"/>
    </row>
    <row r="29" spans="2:11" s="1" customFormat="1" ht="12.75" customHeight="1">
      <c r="B29" s="262"/>
      <c r="C29" s="263"/>
      <c r="D29" s="263"/>
      <c r="E29" s="263"/>
      <c r="F29" s="263"/>
      <c r="G29" s="263"/>
      <c r="H29" s="263"/>
      <c r="I29" s="263"/>
      <c r="J29" s="263"/>
      <c r="K29" s="259"/>
    </row>
    <row r="30" spans="2:11" s="1" customFormat="1" ht="15" customHeight="1">
      <c r="B30" s="262"/>
      <c r="C30" s="263"/>
      <c r="D30" s="383" t="s">
        <v>472</v>
      </c>
      <c r="E30" s="383"/>
      <c r="F30" s="383"/>
      <c r="G30" s="383"/>
      <c r="H30" s="383"/>
      <c r="I30" s="383"/>
      <c r="J30" s="383"/>
      <c r="K30" s="259"/>
    </row>
    <row r="31" spans="2:11" s="1" customFormat="1" ht="15" customHeight="1">
      <c r="B31" s="262"/>
      <c r="C31" s="263"/>
      <c r="D31" s="383" t="s">
        <v>473</v>
      </c>
      <c r="E31" s="383"/>
      <c r="F31" s="383"/>
      <c r="G31" s="383"/>
      <c r="H31" s="383"/>
      <c r="I31" s="383"/>
      <c r="J31" s="383"/>
      <c r="K31" s="259"/>
    </row>
    <row r="32" spans="2:11" s="1" customFormat="1" ht="12.75" customHeight="1">
      <c r="B32" s="262"/>
      <c r="C32" s="263"/>
      <c r="D32" s="263"/>
      <c r="E32" s="263"/>
      <c r="F32" s="263"/>
      <c r="G32" s="263"/>
      <c r="H32" s="263"/>
      <c r="I32" s="263"/>
      <c r="J32" s="263"/>
      <c r="K32" s="259"/>
    </row>
    <row r="33" spans="2:11" s="1" customFormat="1" ht="15" customHeight="1">
      <c r="B33" s="262"/>
      <c r="C33" s="263"/>
      <c r="D33" s="383" t="s">
        <v>474</v>
      </c>
      <c r="E33" s="383"/>
      <c r="F33" s="383"/>
      <c r="G33" s="383"/>
      <c r="H33" s="383"/>
      <c r="I33" s="383"/>
      <c r="J33" s="383"/>
      <c r="K33" s="259"/>
    </row>
    <row r="34" spans="2:11" s="1" customFormat="1" ht="15" customHeight="1">
      <c r="B34" s="262"/>
      <c r="C34" s="263"/>
      <c r="D34" s="383" t="s">
        <v>475</v>
      </c>
      <c r="E34" s="383"/>
      <c r="F34" s="383"/>
      <c r="G34" s="383"/>
      <c r="H34" s="383"/>
      <c r="I34" s="383"/>
      <c r="J34" s="383"/>
      <c r="K34" s="259"/>
    </row>
    <row r="35" spans="2:11" s="1" customFormat="1" ht="15" customHeight="1">
      <c r="B35" s="262"/>
      <c r="C35" s="263"/>
      <c r="D35" s="383" t="s">
        <v>476</v>
      </c>
      <c r="E35" s="383"/>
      <c r="F35" s="383"/>
      <c r="G35" s="383"/>
      <c r="H35" s="383"/>
      <c r="I35" s="383"/>
      <c r="J35" s="383"/>
      <c r="K35" s="259"/>
    </row>
    <row r="36" spans="2:11" s="1" customFormat="1" ht="15" customHeight="1">
      <c r="B36" s="262"/>
      <c r="C36" s="263"/>
      <c r="D36" s="261"/>
      <c r="E36" s="264" t="s">
        <v>128</v>
      </c>
      <c r="F36" s="261"/>
      <c r="G36" s="383" t="s">
        <v>477</v>
      </c>
      <c r="H36" s="383"/>
      <c r="I36" s="383"/>
      <c r="J36" s="383"/>
      <c r="K36" s="259"/>
    </row>
    <row r="37" spans="2:11" s="1" customFormat="1" ht="30.75" customHeight="1">
      <c r="B37" s="262"/>
      <c r="C37" s="263"/>
      <c r="D37" s="261"/>
      <c r="E37" s="264" t="s">
        <v>478</v>
      </c>
      <c r="F37" s="261"/>
      <c r="G37" s="383" t="s">
        <v>479</v>
      </c>
      <c r="H37" s="383"/>
      <c r="I37" s="383"/>
      <c r="J37" s="383"/>
      <c r="K37" s="259"/>
    </row>
    <row r="38" spans="2:11" s="1" customFormat="1" ht="15" customHeight="1">
      <c r="B38" s="262"/>
      <c r="C38" s="263"/>
      <c r="D38" s="261"/>
      <c r="E38" s="264" t="s">
        <v>55</v>
      </c>
      <c r="F38" s="261"/>
      <c r="G38" s="383" t="s">
        <v>480</v>
      </c>
      <c r="H38" s="383"/>
      <c r="I38" s="383"/>
      <c r="J38" s="383"/>
      <c r="K38" s="259"/>
    </row>
    <row r="39" spans="2:11" s="1" customFormat="1" ht="15" customHeight="1">
      <c r="B39" s="262"/>
      <c r="C39" s="263"/>
      <c r="D39" s="261"/>
      <c r="E39" s="264" t="s">
        <v>56</v>
      </c>
      <c r="F39" s="261"/>
      <c r="G39" s="383" t="s">
        <v>481</v>
      </c>
      <c r="H39" s="383"/>
      <c r="I39" s="383"/>
      <c r="J39" s="383"/>
      <c r="K39" s="259"/>
    </row>
    <row r="40" spans="2:11" s="1" customFormat="1" ht="15" customHeight="1">
      <c r="B40" s="262"/>
      <c r="C40" s="263"/>
      <c r="D40" s="261"/>
      <c r="E40" s="264" t="s">
        <v>129</v>
      </c>
      <c r="F40" s="261"/>
      <c r="G40" s="383" t="s">
        <v>482</v>
      </c>
      <c r="H40" s="383"/>
      <c r="I40" s="383"/>
      <c r="J40" s="383"/>
      <c r="K40" s="259"/>
    </row>
    <row r="41" spans="2:11" s="1" customFormat="1" ht="15" customHeight="1">
      <c r="B41" s="262"/>
      <c r="C41" s="263"/>
      <c r="D41" s="261"/>
      <c r="E41" s="264" t="s">
        <v>130</v>
      </c>
      <c r="F41" s="261"/>
      <c r="G41" s="383" t="s">
        <v>483</v>
      </c>
      <c r="H41" s="383"/>
      <c r="I41" s="383"/>
      <c r="J41" s="383"/>
      <c r="K41" s="259"/>
    </row>
    <row r="42" spans="2:11" s="1" customFormat="1" ht="15" customHeight="1">
      <c r="B42" s="262"/>
      <c r="C42" s="263"/>
      <c r="D42" s="261"/>
      <c r="E42" s="264" t="s">
        <v>484</v>
      </c>
      <c r="F42" s="261"/>
      <c r="G42" s="383" t="s">
        <v>485</v>
      </c>
      <c r="H42" s="383"/>
      <c r="I42" s="383"/>
      <c r="J42" s="383"/>
      <c r="K42" s="259"/>
    </row>
    <row r="43" spans="2:11" s="1" customFormat="1" ht="15" customHeight="1">
      <c r="B43" s="262"/>
      <c r="C43" s="263"/>
      <c r="D43" s="261"/>
      <c r="E43" s="264"/>
      <c r="F43" s="261"/>
      <c r="G43" s="383" t="s">
        <v>486</v>
      </c>
      <c r="H43" s="383"/>
      <c r="I43" s="383"/>
      <c r="J43" s="383"/>
      <c r="K43" s="259"/>
    </row>
    <row r="44" spans="2:11" s="1" customFormat="1" ht="15" customHeight="1">
      <c r="B44" s="262"/>
      <c r="C44" s="263"/>
      <c r="D44" s="261"/>
      <c r="E44" s="264" t="s">
        <v>487</v>
      </c>
      <c r="F44" s="261"/>
      <c r="G44" s="383" t="s">
        <v>488</v>
      </c>
      <c r="H44" s="383"/>
      <c r="I44" s="383"/>
      <c r="J44" s="383"/>
      <c r="K44" s="259"/>
    </row>
    <row r="45" spans="2:11" s="1" customFormat="1" ht="15" customHeight="1">
      <c r="B45" s="262"/>
      <c r="C45" s="263"/>
      <c r="D45" s="261"/>
      <c r="E45" s="264" t="s">
        <v>132</v>
      </c>
      <c r="F45" s="261"/>
      <c r="G45" s="383" t="s">
        <v>489</v>
      </c>
      <c r="H45" s="383"/>
      <c r="I45" s="383"/>
      <c r="J45" s="383"/>
      <c r="K45" s="259"/>
    </row>
    <row r="46" spans="2:11" s="1" customFormat="1" ht="12.75" customHeight="1">
      <c r="B46" s="262"/>
      <c r="C46" s="263"/>
      <c r="D46" s="261"/>
      <c r="E46" s="261"/>
      <c r="F46" s="261"/>
      <c r="G46" s="261"/>
      <c r="H46" s="261"/>
      <c r="I46" s="261"/>
      <c r="J46" s="261"/>
      <c r="K46" s="259"/>
    </row>
    <row r="47" spans="2:11" s="1" customFormat="1" ht="15" customHeight="1">
      <c r="B47" s="262"/>
      <c r="C47" s="263"/>
      <c r="D47" s="383" t="s">
        <v>490</v>
      </c>
      <c r="E47" s="383"/>
      <c r="F47" s="383"/>
      <c r="G47" s="383"/>
      <c r="H47" s="383"/>
      <c r="I47" s="383"/>
      <c r="J47" s="383"/>
      <c r="K47" s="259"/>
    </row>
    <row r="48" spans="2:11" s="1" customFormat="1" ht="15" customHeight="1">
      <c r="B48" s="262"/>
      <c r="C48" s="263"/>
      <c r="D48" s="263"/>
      <c r="E48" s="383" t="s">
        <v>491</v>
      </c>
      <c r="F48" s="383"/>
      <c r="G48" s="383"/>
      <c r="H48" s="383"/>
      <c r="I48" s="383"/>
      <c r="J48" s="383"/>
      <c r="K48" s="259"/>
    </row>
    <row r="49" spans="2:11" s="1" customFormat="1" ht="15" customHeight="1">
      <c r="B49" s="262"/>
      <c r="C49" s="263"/>
      <c r="D49" s="263"/>
      <c r="E49" s="383" t="s">
        <v>492</v>
      </c>
      <c r="F49" s="383"/>
      <c r="G49" s="383"/>
      <c r="H49" s="383"/>
      <c r="I49" s="383"/>
      <c r="J49" s="383"/>
      <c r="K49" s="259"/>
    </row>
    <row r="50" spans="2:11" s="1" customFormat="1" ht="15" customHeight="1">
      <c r="B50" s="262"/>
      <c r="C50" s="263"/>
      <c r="D50" s="263"/>
      <c r="E50" s="383" t="s">
        <v>493</v>
      </c>
      <c r="F50" s="383"/>
      <c r="G50" s="383"/>
      <c r="H50" s="383"/>
      <c r="I50" s="383"/>
      <c r="J50" s="383"/>
      <c r="K50" s="259"/>
    </row>
    <row r="51" spans="2:11" s="1" customFormat="1" ht="15" customHeight="1">
      <c r="B51" s="262"/>
      <c r="C51" s="263"/>
      <c r="D51" s="383" t="s">
        <v>494</v>
      </c>
      <c r="E51" s="383"/>
      <c r="F51" s="383"/>
      <c r="G51" s="383"/>
      <c r="H51" s="383"/>
      <c r="I51" s="383"/>
      <c r="J51" s="383"/>
      <c r="K51" s="259"/>
    </row>
    <row r="52" spans="2:11" s="1" customFormat="1" ht="25.5" customHeight="1">
      <c r="B52" s="258"/>
      <c r="C52" s="385" t="s">
        <v>495</v>
      </c>
      <c r="D52" s="385"/>
      <c r="E52" s="385"/>
      <c r="F52" s="385"/>
      <c r="G52" s="385"/>
      <c r="H52" s="385"/>
      <c r="I52" s="385"/>
      <c r="J52" s="385"/>
      <c r="K52" s="259"/>
    </row>
    <row r="53" spans="2:11" s="1" customFormat="1" ht="5.25" customHeight="1">
      <c r="B53" s="258"/>
      <c r="C53" s="260"/>
      <c r="D53" s="260"/>
      <c r="E53" s="260"/>
      <c r="F53" s="260"/>
      <c r="G53" s="260"/>
      <c r="H53" s="260"/>
      <c r="I53" s="260"/>
      <c r="J53" s="260"/>
      <c r="K53" s="259"/>
    </row>
    <row r="54" spans="2:11" s="1" customFormat="1" ht="15" customHeight="1">
      <c r="B54" s="258"/>
      <c r="C54" s="383" t="s">
        <v>496</v>
      </c>
      <c r="D54" s="383"/>
      <c r="E54" s="383"/>
      <c r="F54" s="383"/>
      <c r="G54" s="383"/>
      <c r="H54" s="383"/>
      <c r="I54" s="383"/>
      <c r="J54" s="383"/>
      <c r="K54" s="259"/>
    </row>
    <row r="55" spans="2:11" s="1" customFormat="1" ht="15" customHeight="1">
      <c r="B55" s="258"/>
      <c r="C55" s="383" t="s">
        <v>497</v>
      </c>
      <c r="D55" s="383"/>
      <c r="E55" s="383"/>
      <c r="F55" s="383"/>
      <c r="G55" s="383"/>
      <c r="H55" s="383"/>
      <c r="I55" s="383"/>
      <c r="J55" s="383"/>
      <c r="K55" s="259"/>
    </row>
    <row r="56" spans="2:11" s="1" customFormat="1" ht="12.75" customHeight="1">
      <c r="B56" s="258"/>
      <c r="C56" s="261"/>
      <c r="D56" s="261"/>
      <c r="E56" s="261"/>
      <c r="F56" s="261"/>
      <c r="G56" s="261"/>
      <c r="H56" s="261"/>
      <c r="I56" s="261"/>
      <c r="J56" s="261"/>
      <c r="K56" s="259"/>
    </row>
    <row r="57" spans="2:11" s="1" customFormat="1" ht="15" customHeight="1">
      <c r="B57" s="258"/>
      <c r="C57" s="383" t="s">
        <v>498</v>
      </c>
      <c r="D57" s="383"/>
      <c r="E57" s="383"/>
      <c r="F57" s="383"/>
      <c r="G57" s="383"/>
      <c r="H57" s="383"/>
      <c r="I57" s="383"/>
      <c r="J57" s="383"/>
      <c r="K57" s="259"/>
    </row>
    <row r="58" spans="2:11" s="1" customFormat="1" ht="15" customHeight="1">
      <c r="B58" s="258"/>
      <c r="C58" s="263"/>
      <c r="D58" s="383" t="s">
        <v>499</v>
      </c>
      <c r="E58" s="383"/>
      <c r="F58" s="383"/>
      <c r="G58" s="383"/>
      <c r="H58" s="383"/>
      <c r="I58" s="383"/>
      <c r="J58" s="383"/>
      <c r="K58" s="259"/>
    </row>
    <row r="59" spans="2:11" s="1" customFormat="1" ht="15" customHeight="1">
      <c r="B59" s="258"/>
      <c r="C59" s="263"/>
      <c r="D59" s="383" t="s">
        <v>500</v>
      </c>
      <c r="E59" s="383"/>
      <c r="F59" s="383"/>
      <c r="G59" s="383"/>
      <c r="H59" s="383"/>
      <c r="I59" s="383"/>
      <c r="J59" s="383"/>
      <c r="K59" s="259"/>
    </row>
    <row r="60" spans="2:11" s="1" customFormat="1" ht="15" customHeight="1">
      <c r="B60" s="258"/>
      <c r="C60" s="263"/>
      <c r="D60" s="383" t="s">
        <v>501</v>
      </c>
      <c r="E60" s="383"/>
      <c r="F60" s="383"/>
      <c r="G60" s="383"/>
      <c r="H60" s="383"/>
      <c r="I60" s="383"/>
      <c r="J60" s="383"/>
      <c r="K60" s="259"/>
    </row>
    <row r="61" spans="2:11" s="1" customFormat="1" ht="15" customHeight="1">
      <c r="B61" s="258"/>
      <c r="C61" s="263"/>
      <c r="D61" s="383" t="s">
        <v>502</v>
      </c>
      <c r="E61" s="383"/>
      <c r="F61" s="383"/>
      <c r="G61" s="383"/>
      <c r="H61" s="383"/>
      <c r="I61" s="383"/>
      <c r="J61" s="383"/>
      <c r="K61" s="259"/>
    </row>
    <row r="62" spans="2:11" s="1" customFormat="1" ht="15" customHeight="1">
      <c r="B62" s="258"/>
      <c r="C62" s="263"/>
      <c r="D62" s="384" t="s">
        <v>503</v>
      </c>
      <c r="E62" s="384"/>
      <c r="F62" s="384"/>
      <c r="G62" s="384"/>
      <c r="H62" s="384"/>
      <c r="I62" s="384"/>
      <c r="J62" s="384"/>
      <c r="K62" s="259"/>
    </row>
    <row r="63" spans="2:11" s="1" customFormat="1" ht="15" customHeight="1">
      <c r="B63" s="258"/>
      <c r="C63" s="263"/>
      <c r="D63" s="383" t="s">
        <v>504</v>
      </c>
      <c r="E63" s="383"/>
      <c r="F63" s="383"/>
      <c r="G63" s="383"/>
      <c r="H63" s="383"/>
      <c r="I63" s="383"/>
      <c r="J63" s="383"/>
      <c r="K63" s="259"/>
    </row>
    <row r="64" spans="2:11" s="1" customFormat="1" ht="12.75" customHeight="1">
      <c r="B64" s="258"/>
      <c r="C64" s="263"/>
      <c r="D64" s="263"/>
      <c r="E64" s="266"/>
      <c r="F64" s="263"/>
      <c r="G64" s="263"/>
      <c r="H64" s="263"/>
      <c r="I64" s="263"/>
      <c r="J64" s="263"/>
      <c r="K64" s="259"/>
    </row>
    <row r="65" spans="2:11" s="1" customFormat="1" ht="15" customHeight="1">
      <c r="B65" s="258"/>
      <c r="C65" s="263"/>
      <c r="D65" s="383" t="s">
        <v>505</v>
      </c>
      <c r="E65" s="383"/>
      <c r="F65" s="383"/>
      <c r="G65" s="383"/>
      <c r="H65" s="383"/>
      <c r="I65" s="383"/>
      <c r="J65" s="383"/>
      <c r="K65" s="259"/>
    </row>
    <row r="66" spans="2:11" s="1" customFormat="1" ht="15" customHeight="1">
      <c r="B66" s="258"/>
      <c r="C66" s="263"/>
      <c r="D66" s="384" t="s">
        <v>506</v>
      </c>
      <c r="E66" s="384"/>
      <c r="F66" s="384"/>
      <c r="G66" s="384"/>
      <c r="H66" s="384"/>
      <c r="I66" s="384"/>
      <c r="J66" s="384"/>
      <c r="K66" s="259"/>
    </row>
    <row r="67" spans="2:11" s="1" customFormat="1" ht="15" customHeight="1">
      <c r="B67" s="258"/>
      <c r="C67" s="263"/>
      <c r="D67" s="383" t="s">
        <v>507</v>
      </c>
      <c r="E67" s="383"/>
      <c r="F67" s="383"/>
      <c r="G67" s="383"/>
      <c r="H67" s="383"/>
      <c r="I67" s="383"/>
      <c r="J67" s="383"/>
      <c r="K67" s="259"/>
    </row>
    <row r="68" spans="2:11" s="1" customFormat="1" ht="15" customHeight="1">
      <c r="B68" s="258"/>
      <c r="C68" s="263"/>
      <c r="D68" s="383" t="s">
        <v>508</v>
      </c>
      <c r="E68" s="383"/>
      <c r="F68" s="383"/>
      <c r="G68" s="383"/>
      <c r="H68" s="383"/>
      <c r="I68" s="383"/>
      <c r="J68" s="383"/>
      <c r="K68" s="259"/>
    </row>
    <row r="69" spans="2:11" s="1" customFormat="1" ht="15" customHeight="1">
      <c r="B69" s="258"/>
      <c r="C69" s="263"/>
      <c r="D69" s="383" t="s">
        <v>509</v>
      </c>
      <c r="E69" s="383"/>
      <c r="F69" s="383"/>
      <c r="G69" s="383"/>
      <c r="H69" s="383"/>
      <c r="I69" s="383"/>
      <c r="J69" s="383"/>
      <c r="K69" s="259"/>
    </row>
    <row r="70" spans="2:11" s="1" customFormat="1" ht="15" customHeight="1">
      <c r="B70" s="258"/>
      <c r="C70" s="263"/>
      <c r="D70" s="383" t="s">
        <v>510</v>
      </c>
      <c r="E70" s="383"/>
      <c r="F70" s="383"/>
      <c r="G70" s="383"/>
      <c r="H70" s="383"/>
      <c r="I70" s="383"/>
      <c r="J70" s="383"/>
      <c r="K70" s="259"/>
    </row>
    <row r="71" spans="2:11" s="1" customFormat="1" ht="12.75" customHeight="1">
      <c r="B71" s="267"/>
      <c r="C71" s="268"/>
      <c r="D71" s="268"/>
      <c r="E71" s="268"/>
      <c r="F71" s="268"/>
      <c r="G71" s="268"/>
      <c r="H71" s="268"/>
      <c r="I71" s="268"/>
      <c r="J71" s="268"/>
      <c r="K71" s="269"/>
    </row>
    <row r="72" spans="2:11" s="1" customFormat="1" ht="18.75" customHeight="1">
      <c r="B72" s="270"/>
      <c r="C72" s="270"/>
      <c r="D72" s="270"/>
      <c r="E72" s="270"/>
      <c r="F72" s="270"/>
      <c r="G72" s="270"/>
      <c r="H72" s="270"/>
      <c r="I72" s="270"/>
      <c r="J72" s="270"/>
      <c r="K72" s="271"/>
    </row>
    <row r="73" spans="2:11" s="1" customFormat="1" ht="18.75" customHeight="1">
      <c r="B73" s="271"/>
      <c r="C73" s="271"/>
      <c r="D73" s="271"/>
      <c r="E73" s="271"/>
      <c r="F73" s="271"/>
      <c r="G73" s="271"/>
      <c r="H73" s="271"/>
      <c r="I73" s="271"/>
      <c r="J73" s="271"/>
      <c r="K73" s="271"/>
    </row>
    <row r="74" spans="2:11" s="1" customFormat="1" ht="7.5" customHeight="1">
      <c r="B74" s="272"/>
      <c r="C74" s="273"/>
      <c r="D74" s="273"/>
      <c r="E74" s="273"/>
      <c r="F74" s="273"/>
      <c r="G74" s="273"/>
      <c r="H74" s="273"/>
      <c r="I74" s="273"/>
      <c r="J74" s="273"/>
      <c r="K74" s="274"/>
    </row>
    <row r="75" spans="2:11" s="1" customFormat="1" ht="45" customHeight="1">
      <c r="B75" s="275"/>
      <c r="C75" s="382" t="s">
        <v>511</v>
      </c>
      <c r="D75" s="382"/>
      <c r="E75" s="382"/>
      <c r="F75" s="382"/>
      <c r="G75" s="382"/>
      <c r="H75" s="382"/>
      <c r="I75" s="382"/>
      <c r="J75" s="382"/>
      <c r="K75" s="276"/>
    </row>
    <row r="76" spans="2:11" s="1" customFormat="1" ht="17.25" customHeight="1">
      <c r="B76" s="275"/>
      <c r="C76" s="277" t="s">
        <v>512</v>
      </c>
      <c r="D76" s="277"/>
      <c r="E76" s="277"/>
      <c r="F76" s="277" t="s">
        <v>513</v>
      </c>
      <c r="G76" s="278"/>
      <c r="H76" s="277" t="s">
        <v>56</v>
      </c>
      <c r="I76" s="277" t="s">
        <v>59</v>
      </c>
      <c r="J76" s="277" t="s">
        <v>514</v>
      </c>
      <c r="K76" s="276"/>
    </row>
    <row r="77" spans="2:11" s="1" customFormat="1" ht="17.25" customHeight="1">
      <c r="B77" s="275"/>
      <c r="C77" s="279" t="s">
        <v>515</v>
      </c>
      <c r="D77" s="279"/>
      <c r="E77" s="279"/>
      <c r="F77" s="280" t="s">
        <v>516</v>
      </c>
      <c r="G77" s="281"/>
      <c r="H77" s="279"/>
      <c r="I77" s="279"/>
      <c r="J77" s="279" t="s">
        <v>517</v>
      </c>
      <c r="K77" s="276"/>
    </row>
    <row r="78" spans="2:11" s="1" customFormat="1" ht="5.25" customHeight="1">
      <c r="B78" s="275"/>
      <c r="C78" s="282"/>
      <c r="D78" s="282"/>
      <c r="E78" s="282"/>
      <c r="F78" s="282"/>
      <c r="G78" s="283"/>
      <c r="H78" s="282"/>
      <c r="I78" s="282"/>
      <c r="J78" s="282"/>
      <c r="K78" s="276"/>
    </row>
    <row r="79" spans="2:11" s="1" customFormat="1" ht="15" customHeight="1">
      <c r="B79" s="275"/>
      <c r="C79" s="264" t="s">
        <v>55</v>
      </c>
      <c r="D79" s="282"/>
      <c r="E79" s="282"/>
      <c r="F79" s="284" t="s">
        <v>518</v>
      </c>
      <c r="G79" s="283"/>
      <c r="H79" s="264" t="s">
        <v>519</v>
      </c>
      <c r="I79" s="264" t="s">
        <v>520</v>
      </c>
      <c r="J79" s="264">
        <v>20</v>
      </c>
      <c r="K79" s="276"/>
    </row>
    <row r="80" spans="2:11" s="1" customFormat="1" ht="15" customHeight="1">
      <c r="B80" s="275"/>
      <c r="C80" s="264" t="s">
        <v>521</v>
      </c>
      <c r="D80" s="264"/>
      <c r="E80" s="264"/>
      <c r="F80" s="284" t="s">
        <v>518</v>
      </c>
      <c r="G80" s="283"/>
      <c r="H80" s="264" t="s">
        <v>522</v>
      </c>
      <c r="I80" s="264" t="s">
        <v>520</v>
      </c>
      <c r="J80" s="264">
        <v>120</v>
      </c>
      <c r="K80" s="276"/>
    </row>
    <row r="81" spans="2:11" s="1" customFormat="1" ht="15" customHeight="1">
      <c r="B81" s="285"/>
      <c r="C81" s="264" t="s">
        <v>523</v>
      </c>
      <c r="D81" s="264"/>
      <c r="E81" s="264"/>
      <c r="F81" s="284" t="s">
        <v>524</v>
      </c>
      <c r="G81" s="283"/>
      <c r="H81" s="264" t="s">
        <v>525</v>
      </c>
      <c r="I81" s="264" t="s">
        <v>520</v>
      </c>
      <c r="J81" s="264">
        <v>50</v>
      </c>
      <c r="K81" s="276"/>
    </row>
    <row r="82" spans="2:11" s="1" customFormat="1" ht="15" customHeight="1">
      <c r="B82" s="285"/>
      <c r="C82" s="264" t="s">
        <v>526</v>
      </c>
      <c r="D82" s="264"/>
      <c r="E82" s="264"/>
      <c r="F82" s="284" t="s">
        <v>518</v>
      </c>
      <c r="G82" s="283"/>
      <c r="H82" s="264" t="s">
        <v>527</v>
      </c>
      <c r="I82" s="264" t="s">
        <v>528</v>
      </c>
      <c r="J82" s="264"/>
      <c r="K82" s="276"/>
    </row>
    <row r="83" spans="2:11" s="1" customFormat="1" ht="15" customHeight="1">
      <c r="B83" s="285"/>
      <c r="C83" s="286" t="s">
        <v>529</v>
      </c>
      <c r="D83" s="286"/>
      <c r="E83" s="286"/>
      <c r="F83" s="287" t="s">
        <v>524</v>
      </c>
      <c r="G83" s="286"/>
      <c r="H83" s="286" t="s">
        <v>530</v>
      </c>
      <c r="I83" s="286" t="s">
        <v>520</v>
      </c>
      <c r="J83" s="286">
        <v>15</v>
      </c>
      <c r="K83" s="276"/>
    </row>
    <row r="84" spans="2:11" s="1" customFormat="1" ht="15" customHeight="1">
      <c r="B84" s="285"/>
      <c r="C84" s="286" t="s">
        <v>531</v>
      </c>
      <c r="D84" s="286"/>
      <c r="E84" s="286"/>
      <c r="F84" s="287" t="s">
        <v>524</v>
      </c>
      <c r="G84" s="286"/>
      <c r="H84" s="286" t="s">
        <v>532</v>
      </c>
      <c r="I84" s="286" t="s">
        <v>520</v>
      </c>
      <c r="J84" s="286">
        <v>15</v>
      </c>
      <c r="K84" s="276"/>
    </row>
    <row r="85" spans="2:11" s="1" customFormat="1" ht="15" customHeight="1">
      <c r="B85" s="285"/>
      <c r="C85" s="286" t="s">
        <v>533</v>
      </c>
      <c r="D85" s="286"/>
      <c r="E85" s="286"/>
      <c r="F85" s="287" t="s">
        <v>524</v>
      </c>
      <c r="G85" s="286"/>
      <c r="H85" s="286" t="s">
        <v>534</v>
      </c>
      <c r="I85" s="286" t="s">
        <v>520</v>
      </c>
      <c r="J85" s="286">
        <v>20</v>
      </c>
      <c r="K85" s="276"/>
    </row>
    <row r="86" spans="2:11" s="1" customFormat="1" ht="15" customHeight="1">
      <c r="B86" s="285"/>
      <c r="C86" s="286" t="s">
        <v>535</v>
      </c>
      <c r="D86" s="286"/>
      <c r="E86" s="286"/>
      <c r="F86" s="287" t="s">
        <v>524</v>
      </c>
      <c r="G86" s="286"/>
      <c r="H86" s="286" t="s">
        <v>536</v>
      </c>
      <c r="I86" s="286" t="s">
        <v>520</v>
      </c>
      <c r="J86" s="286">
        <v>20</v>
      </c>
      <c r="K86" s="276"/>
    </row>
    <row r="87" spans="2:11" s="1" customFormat="1" ht="15" customHeight="1">
      <c r="B87" s="285"/>
      <c r="C87" s="264" t="s">
        <v>537</v>
      </c>
      <c r="D87" s="264"/>
      <c r="E87" s="264"/>
      <c r="F87" s="284" t="s">
        <v>524</v>
      </c>
      <c r="G87" s="283"/>
      <c r="H87" s="264" t="s">
        <v>538</v>
      </c>
      <c r="I87" s="264" t="s">
        <v>520</v>
      </c>
      <c r="J87" s="264">
        <v>50</v>
      </c>
      <c r="K87" s="276"/>
    </row>
    <row r="88" spans="2:11" s="1" customFormat="1" ht="15" customHeight="1">
      <c r="B88" s="285"/>
      <c r="C88" s="264" t="s">
        <v>539</v>
      </c>
      <c r="D88" s="264"/>
      <c r="E88" s="264"/>
      <c r="F88" s="284" t="s">
        <v>524</v>
      </c>
      <c r="G88" s="283"/>
      <c r="H88" s="264" t="s">
        <v>540</v>
      </c>
      <c r="I88" s="264" t="s">
        <v>520</v>
      </c>
      <c r="J88" s="264">
        <v>20</v>
      </c>
      <c r="K88" s="276"/>
    </row>
    <row r="89" spans="2:11" s="1" customFormat="1" ht="15" customHeight="1">
      <c r="B89" s="285"/>
      <c r="C89" s="264" t="s">
        <v>541</v>
      </c>
      <c r="D89" s="264"/>
      <c r="E89" s="264"/>
      <c r="F89" s="284" t="s">
        <v>524</v>
      </c>
      <c r="G89" s="283"/>
      <c r="H89" s="264" t="s">
        <v>542</v>
      </c>
      <c r="I89" s="264" t="s">
        <v>520</v>
      </c>
      <c r="J89" s="264">
        <v>20</v>
      </c>
      <c r="K89" s="276"/>
    </row>
    <row r="90" spans="2:11" s="1" customFormat="1" ht="15" customHeight="1">
      <c r="B90" s="285"/>
      <c r="C90" s="264" t="s">
        <v>543</v>
      </c>
      <c r="D90" s="264"/>
      <c r="E90" s="264"/>
      <c r="F90" s="284" t="s">
        <v>524</v>
      </c>
      <c r="G90" s="283"/>
      <c r="H90" s="264" t="s">
        <v>544</v>
      </c>
      <c r="I90" s="264" t="s">
        <v>520</v>
      </c>
      <c r="J90" s="264">
        <v>50</v>
      </c>
      <c r="K90" s="276"/>
    </row>
    <row r="91" spans="2:11" s="1" customFormat="1" ht="15" customHeight="1">
      <c r="B91" s="285"/>
      <c r="C91" s="264" t="s">
        <v>545</v>
      </c>
      <c r="D91" s="264"/>
      <c r="E91" s="264"/>
      <c r="F91" s="284" t="s">
        <v>524</v>
      </c>
      <c r="G91" s="283"/>
      <c r="H91" s="264" t="s">
        <v>545</v>
      </c>
      <c r="I91" s="264" t="s">
        <v>520</v>
      </c>
      <c r="J91" s="264">
        <v>50</v>
      </c>
      <c r="K91" s="276"/>
    </row>
    <row r="92" spans="2:11" s="1" customFormat="1" ht="15" customHeight="1">
      <c r="B92" s="285"/>
      <c r="C92" s="264" t="s">
        <v>546</v>
      </c>
      <c r="D92" s="264"/>
      <c r="E92" s="264"/>
      <c r="F92" s="284" t="s">
        <v>524</v>
      </c>
      <c r="G92" s="283"/>
      <c r="H92" s="264" t="s">
        <v>547</v>
      </c>
      <c r="I92" s="264" t="s">
        <v>520</v>
      </c>
      <c r="J92" s="264">
        <v>255</v>
      </c>
      <c r="K92" s="276"/>
    </row>
    <row r="93" spans="2:11" s="1" customFormat="1" ht="15" customHeight="1">
      <c r="B93" s="285"/>
      <c r="C93" s="264" t="s">
        <v>548</v>
      </c>
      <c r="D93" s="264"/>
      <c r="E93" s="264"/>
      <c r="F93" s="284" t="s">
        <v>518</v>
      </c>
      <c r="G93" s="283"/>
      <c r="H93" s="264" t="s">
        <v>549</v>
      </c>
      <c r="I93" s="264" t="s">
        <v>550</v>
      </c>
      <c r="J93" s="264"/>
      <c r="K93" s="276"/>
    </row>
    <row r="94" spans="2:11" s="1" customFormat="1" ht="15" customHeight="1">
      <c r="B94" s="285"/>
      <c r="C94" s="264" t="s">
        <v>551</v>
      </c>
      <c r="D94" s="264"/>
      <c r="E94" s="264"/>
      <c r="F94" s="284" t="s">
        <v>518</v>
      </c>
      <c r="G94" s="283"/>
      <c r="H94" s="264" t="s">
        <v>552</v>
      </c>
      <c r="I94" s="264" t="s">
        <v>553</v>
      </c>
      <c r="J94" s="264"/>
      <c r="K94" s="276"/>
    </row>
    <row r="95" spans="2:11" s="1" customFormat="1" ht="15" customHeight="1">
      <c r="B95" s="285"/>
      <c r="C95" s="264" t="s">
        <v>554</v>
      </c>
      <c r="D95" s="264"/>
      <c r="E95" s="264"/>
      <c r="F95" s="284" t="s">
        <v>518</v>
      </c>
      <c r="G95" s="283"/>
      <c r="H95" s="264" t="s">
        <v>554</v>
      </c>
      <c r="I95" s="264" t="s">
        <v>553</v>
      </c>
      <c r="J95" s="264"/>
      <c r="K95" s="276"/>
    </row>
    <row r="96" spans="2:11" s="1" customFormat="1" ht="15" customHeight="1">
      <c r="B96" s="285"/>
      <c r="C96" s="264" t="s">
        <v>40</v>
      </c>
      <c r="D96" s="264"/>
      <c r="E96" s="264"/>
      <c r="F96" s="284" t="s">
        <v>518</v>
      </c>
      <c r="G96" s="283"/>
      <c r="H96" s="264" t="s">
        <v>555</v>
      </c>
      <c r="I96" s="264" t="s">
        <v>553</v>
      </c>
      <c r="J96" s="264"/>
      <c r="K96" s="276"/>
    </row>
    <row r="97" spans="2:11" s="1" customFormat="1" ht="15" customHeight="1">
      <c r="B97" s="285"/>
      <c r="C97" s="264" t="s">
        <v>50</v>
      </c>
      <c r="D97" s="264"/>
      <c r="E97" s="264"/>
      <c r="F97" s="284" t="s">
        <v>518</v>
      </c>
      <c r="G97" s="283"/>
      <c r="H97" s="264" t="s">
        <v>556</v>
      </c>
      <c r="I97" s="264" t="s">
        <v>553</v>
      </c>
      <c r="J97" s="264"/>
      <c r="K97" s="276"/>
    </row>
    <row r="98" spans="2:11" s="1" customFormat="1" ht="15" customHeight="1">
      <c r="B98" s="288"/>
      <c r="C98" s="289"/>
      <c r="D98" s="289"/>
      <c r="E98" s="289"/>
      <c r="F98" s="289"/>
      <c r="G98" s="289"/>
      <c r="H98" s="289"/>
      <c r="I98" s="289"/>
      <c r="J98" s="289"/>
      <c r="K98" s="290"/>
    </row>
    <row r="99" spans="2:11" s="1" customFormat="1" ht="18.75" customHeight="1">
      <c r="B99" s="291"/>
      <c r="C99" s="292"/>
      <c r="D99" s="292"/>
      <c r="E99" s="292"/>
      <c r="F99" s="292"/>
      <c r="G99" s="292"/>
      <c r="H99" s="292"/>
      <c r="I99" s="292"/>
      <c r="J99" s="292"/>
      <c r="K99" s="291"/>
    </row>
    <row r="100" spans="2:11" s="1" customFormat="1" ht="18.75" customHeight="1">
      <c r="B100" s="271"/>
      <c r="C100" s="271"/>
      <c r="D100" s="271"/>
      <c r="E100" s="271"/>
      <c r="F100" s="271"/>
      <c r="G100" s="271"/>
      <c r="H100" s="271"/>
      <c r="I100" s="271"/>
      <c r="J100" s="271"/>
      <c r="K100" s="271"/>
    </row>
    <row r="101" spans="2:11" s="1" customFormat="1" ht="7.5" customHeight="1">
      <c r="B101" s="272"/>
      <c r="C101" s="273"/>
      <c r="D101" s="273"/>
      <c r="E101" s="273"/>
      <c r="F101" s="273"/>
      <c r="G101" s="273"/>
      <c r="H101" s="273"/>
      <c r="I101" s="273"/>
      <c r="J101" s="273"/>
      <c r="K101" s="274"/>
    </row>
    <row r="102" spans="2:11" s="1" customFormat="1" ht="45" customHeight="1">
      <c r="B102" s="275"/>
      <c r="C102" s="382" t="s">
        <v>557</v>
      </c>
      <c r="D102" s="382"/>
      <c r="E102" s="382"/>
      <c r="F102" s="382"/>
      <c r="G102" s="382"/>
      <c r="H102" s="382"/>
      <c r="I102" s="382"/>
      <c r="J102" s="382"/>
      <c r="K102" s="276"/>
    </row>
    <row r="103" spans="2:11" s="1" customFormat="1" ht="17.25" customHeight="1">
      <c r="B103" s="275"/>
      <c r="C103" s="277" t="s">
        <v>512</v>
      </c>
      <c r="D103" s="277"/>
      <c r="E103" s="277"/>
      <c r="F103" s="277" t="s">
        <v>513</v>
      </c>
      <c r="G103" s="278"/>
      <c r="H103" s="277" t="s">
        <v>56</v>
      </c>
      <c r="I103" s="277" t="s">
        <v>59</v>
      </c>
      <c r="J103" s="277" t="s">
        <v>514</v>
      </c>
      <c r="K103" s="276"/>
    </row>
    <row r="104" spans="2:11" s="1" customFormat="1" ht="17.25" customHeight="1">
      <c r="B104" s="275"/>
      <c r="C104" s="279" t="s">
        <v>515</v>
      </c>
      <c r="D104" s="279"/>
      <c r="E104" s="279"/>
      <c r="F104" s="280" t="s">
        <v>516</v>
      </c>
      <c r="G104" s="281"/>
      <c r="H104" s="279"/>
      <c r="I104" s="279"/>
      <c r="J104" s="279" t="s">
        <v>517</v>
      </c>
      <c r="K104" s="276"/>
    </row>
    <row r="105" spans="2:11" s="1" customFormat="1" ht="5.25" customHeight="1">
      <c r="B105" s="275"/>
      <c r="C105" s="277"/>
      <c r="D105" s="277"/>
      <c r="E105" s="277"/>
      <c r="F105" s="277"/>
      <c r="G105" s="293"/>
      <c r="H105" s="277"/>
      <c r="I105" s="277"/>
      <c r="J105" s="277"/>
      <c r="K105" s="276"/>
    </row>
    <row r="106" spans="2:11" s="1" customFormat="1" ht="15" customHeight="1">
      <c r="B106" s="275"/>
      <c r="C106" s="264" t="s">
        <v>55</v>
      </c>
      <c r="D106" s="282"/>
      <c r="E106" s="282"/>
      <c r="F106" s="284" t="s">
        <v>518</v>
      </c>
      <c r="G106" s="293"/>
      <c r="H106" s="264" t="s">
        <v>558</v>
      </c>
      <c r="I106" s="264" t="s">
        <v>520</v>
      </c>
      <c r="J106" s="264">
        <v>20</v>
      </c>
      <c r="K106" s="276"/>
    </row>
    <row r="107" spans="2:11" s="1" customFormat="1" ht="15" customHeight="1">
      <c r="B107" s="275"/>
      <c r="C107" s="264" t="s">
        <v>521</v>
      </c>
      <c r="D107" s="264"/>
      <c r="E107" s="264"/>
      <c r="F107" s="284" t="s">
        <v>518</v>
      </c>
      <c r="G107" s="264"/>
      <c r="H107" s="264" t="s">
        <v>558</v>
      </c>
      <c r="I107" s="264" t="s">
        <v>520</v>
      </c>
      <c r="J107" s="264">
        <v>120</v>
      </c>
      <c r="K107" s="276"/>
    </row>
    <row r="108" spans="2:11" s="1" customFormat="1" ht="15" customHeight="1">
      <c r="B108" s="285"/>
      <c r="C108" s="264" t="s">
        <v>523</v>
      </c>
      <c r="D108" s="264"/>
      <c r="E108" s="264"/>
      <c r="F108" s="284" t="s">
        <v>524</v>
      </c>
      <c r="G108" s="264"/>
      <c r="H108" s="264" t="s">
        <v>558</v>
      </c>
      <c r="I108" s="264" t="s">
        <v>520</v>
      </c>
      <c r="J108" s="264">
        <v>50</v>
      </c>
      <c r="K108" s="276"/>
    </row>
    <row r="109" spans="2:11" s="1" customFormat="1" ht="15" customHeight="1">
      <c r="B109" s="285"/>
      <c r="C109" s="264" t="s">
        <v>526</v>
      </c>
      <c r="D109" s="264"/>
      <c r="E109" s="264"/>
      <c r="F109" s="284" t="s">
        <v>518</v>
      </c>
      <c r="G109" s="264"/>
      <c r="H109" s="264" t="s">
        <v>558</v>
      </c>
      <c r="I109" s="264" t="s">
        <v>528</v>
      </c>
      <c r="J109" s="264"/>
      <c r="K109" s="276"/>
    </row>
    <row r="110" spans="2:11" s="1" customFormat="1" ht="15" customHeight="1">
      <c r="B110" s="285"/>
      <c r="C110" s="264" t="s">
        <v>537</v>
      </c>
      <c r="D110" s="264"/>
      <c r="E110" s="264"/>
      <c r="F110" s="284" t="s">
        <v>524</v>
      </c>
      <c r="G110" s="264"/>
      <c r="H110" s="264" t="s">
        <v>558</v>
      </c>
      <c r="I110" s="264" t="s">
        <v>520</v>
      </c>
      <c r="J110" s="264">
        <v>50</v>
      </c>
      <c r="K110" s="276"/>
    </row>
    <row r="111" spans="2:11" s="1" customFormat="1" ht="15" customHeight="1">
      <c r="B111" s="285"/>
      <c r="C111" s="264" t="s">
        <v>545</v>
      </c>
      <c r="D111" s="264"/>
      <c r="E111" s="264"/>
      <c r="F111" s="284" t="s">
        <v>524</v>
      </c>
      <c r="G111" s="264"/>
      <c r="H111" s="264" t="s">
        <v>558</v>
      </c>
      <c r="I111" s="264" t="s">
        <v>520</v>
      </c>
      <c r="J111" s="264">
        <v>50</v>
      </c>
      <c r="K111" s="276"/>
    </row>
    <row r="112" spans="2:11" s="1" customFormat="1" ht="15" customHeight="1">
      <c r="B112" s="285"/>
      <c r="C112" s="264" t="s">
        <v>543</v>
      </c>
      <c r="D112" s="264"/>
      <c r="E112" s="264"/>
      <c r="F112" s="284" t="s">
        <v>524</v>
      </c>
      <c r="G112" s="264"/>
      <c r="H112" s="264" t="s">
        <v>558</v>
      </c>
      <c r="I112" s="264" t="s">
        <v>520</v>
      </c>
      <c r="J112" s="264">
        <v>50</v>
      </c>
      <c r="K112" s="276"/>
    </row>
    <row r="113" spans="2:11" s="1" customFormat="1" ht="15" customHeight="1">
      <c r="B113" s="285"/>
      <c r="C113" s="264" t="s">
        <v>55</v>
      </c>
      <c r="D113" s="264"/>
      <c r="E113" s="264"/>
      <c r="F113" s="284" t="s">
        <v>518</v>
      </c>
      <c r="G113" s="264"/>
      <c r="H113" s="264" t="s">
        <v>559</v>
      </c>
      <c r="I113" s="264" t="s">
        <v>520</v>
      </c>
      <c r="J113" s="264">
        <v>20</v>
      </c>
      <c r="K113" s="276"/>
    </row>
    <row r="114" spans="2:11" s="1" customFormat="1" ht="15" customHeight="1">
      <c r="B114" s="285"/>
      <c r="C114" s="264" t="s">
        <v>560</v>
      </c>
      <c r="D114" s="264"/>
      <c r="E114" s="264"/>
      <c r="F114" s="284" t="s">
        <v>518</v>
      </c>
      <c r="G114" s="264"/>
      <c r="H114" s="264" t="s">
        <v>561</v>
      </c>
      <c r="I114" s="264" t="s">
        <v>520</v>
      </c>
      <c r="J114" s="264">
        <v>120</v>
      </c>
      <c r="K114" s="276"/>
    </row>
    <row r="115" spans="2:11" s="1" customFormat="1" ht="15" customHeight="1">
      <c r="B115" s="285"/>
      <c r="C115" s="264" t="s">
        <v>40</v>
      </c>
      <c r="D115" s="264"/>
      <c r="E115" s="264"/>
      <c r="F115" s="284" t="s">
        <v>518</v>
      </c>
      <c r="G115" s="264"/>
      <c r="H115" s="264" t="s">
        <v>562</v>
      </c>
      <c r="I115" s="264" t="s">
        <v>553</v>
      </c>
      <c r="J115" s="264"/>
      <c r="K115" s="276"/>
    </row>
    <row r="116" spans="2:11" s="1" customFormat="1" ht="15" customHeight="1">
      <c r="B116" s="285"/>
      <c r="C116" s="264" t="s">
        <v>50</v>
      </c>
      <c r="D116" s="264"/>
      <c r="E116" s="264"/>
      <c r="F116" s="284" t="s">
        <v>518</v>
      </c>
      <c r="G116" s="264"/>
      <c r="H116" s="264" t="s">
        <v>563</v>
      </c>
      <c r="I116" s="264" t="s">
        <v>553</v>
      </c>
      <c r="J116" s="264"/>
      <c r="K116" s="276"/>
    </row>
    <row r="117" spans="2:11" s="1" customFormat="1" ht="15" customHeight="1">
      <c r="B117" s="285"/>
      <c r="C117" s="264" t="s">
        <v>59</v>
      </c>
      <c r="D117" s="264"/>
      <c r="E117" s="264"/>
      <c r="F117" s="284" t="s">
        <v>518</v>
      </c>
      <c r="G117" s="264"/>
      <c r="H117" s="264" t="s">
        <v>564</v>
      </c>
      <c r="I117" s="264" t="s">
        <v>565</v>
      </c>
      <c r="J117" s="264"/>
      <c r="K117" s="276"/>
    </row>
    <row r="118" spans="2:11" s="1" customFormat="1" ht="15" customHeight="1">
      <c r="B118" s="288"/>
      <c r="C118" s="294"/>
      <c r="D118" s="294"/>
      <c r="E118" s="294"/>
      <c r="F118" s="294"/>
      <c r="G118" s="294"/>
      <c r="H118" s="294"/>
      <c r="I118" s="294"/>
      <c r="J118" s="294"/>
      <c r="K118" s="290"/>
    </row>
    <row r="119" spans="2:11" s="1" customFormat="1" ht="18.75" customHeight="1">
      <c r="B119" s="295"/>
      <c r="C119" s="261"/>
      <c r="D119" s="261"/>
      <c r="E119" s="261"/>
      <c r="F119" s="296"/>
      <c r="G119" s="261"/>
      <c r="H119" s="261"/>
      <c r="I119" s="261"/>
      <c r="J119" s="261"/>
      <c r="K119" s="295"/>
    </row>
    <row r="120" spans="2:11" s="1" customFormat="1" ht="18.75" customHeight="1">
      <c r="B120" s="271"/>
      <c r="C120" s="271"/>
      <c r="D120" s="271"/>
      <c r="E120" s="271"/>
      <c r="F120" s="271"/>
      <c r="G120" s="271"/>
      <c r="H120" s="271"/>
      <c r="I120" s="271"/>
      <c r="J120" s="271"/>
      <c r="K120" s="271"/>
    </row>
    <row r="121" spans="2:11" s="1" customFormat="1" ht="7.5" customHeight="1">
      <c r="B121" s="297"/>
      <c r="C121" s="298"/>
      <c r="D121" s="298"/>
      <c r="E121" s="298"/>
      <c r="F121" s="298"/>
      <c r="G121" s="298"/>
      <c r="H121" s="298"/>
      <c r="I121" s="298"/>
      <c r="J121" s="298"/>
      <c r="K121" s="299"/>
    </row>
    <row r="122" spans="2:11" s="1" customFormat="1" ht="45" customHeight="1">
      <c r="B122" s="300"/>
      <c r="C122" s="381" t="s">
        <v>566</v>
      </c>
      <c r="D122" s="381"/>
      <c r="E122" s="381"/>
      <c r="F122" s="381"/>
      <c r="G122" s="381"/>
      <c r="H122" s="381"/>
      <c r="I122" s="381"/>
      <c r="J122" s="381"/>
      <c r="K122" s="301"/>
    </row>
    <row r="123" spans="2:11" s="1" customFormat="1" ht="17.25" customHeight="1">
      <c r="B123" s="302"/>
      <c r="C123" s="277" t="s">
        <v>512</v>
      </c>
      <c r="D123" s="277"/>
      <c r="E123" s="277"/>
      <c r="F123" s="277" t="s">
        <v>513</v>
      </c>
      <c r="G123" s="278"/>
      <c r="H123" s="277" t="s">
        <v>56</v>
      </c>
      <c r="I123" s="277" t="s">
        <v>59</v>
      </c>
      <c r="J123" s="277" t="s">
        <v>514</v>
      </c>
      <c r="K123" s="303"/>
    </row>
    <row r="124" spans="2:11" s="1" customFormat="1" ht="17.25" customHeight="1">
      <c r="B124" s="302"/>
      <c r="C124" s="279" t="s">
        <v>515</v>
      </c>
      <c r="D124" s="279"/>
      <c r="E124" s="279"/>
      <c r="F124" s="280" t="s">
        <v>516</v>
      </c>
      <c r="G124" s="281"/>
      <c r="H124" s="279"/>
      <c r="I124" s="279"/>
      <c r="J124" s="279" t="s">
        <v>517</v>
      </c>
      <c r="K124" s="303"/>
    </row>
    <row r="125" spans="2:11" s="1" customFormat="1" ht="5.25" customHeight="1">
      <c r="B125" s="304"/>
      <c r="C125" s="282"/>
      <c r="D125" s="282"/>
      <c r="E125" s="282"/>
      <c r="F125" s="282"/>
      <c r="G125" s="264"/>
      <c r="H125" s="282"/>
      <c r="I125" s="282"/>
      <c r="J125" s="282"/>
      <c r="K125" s="305"/>
    </row>
    <row r="126" spans="2:11" s="1" customFormat="1" ht="15" customHeight="1">
      <c r="B126" s="304"/>
      <c r="C126" s="264" t="s">
        <v>521</v>
      </c>
      <c r="D126" s="282"/>
      <c r="E126" s="282"/>
      <c r="F126" s="284" t="s">
        <v>518</v>
      </c>
      <c r="G126" s="264"/>
      <c r="H126" s="264" t="s">
        <v>558</v>
      </c>
      <c r="I126" s="264" t="s">
        <v>520</v>
      </c>
      <c r="J126" s="264">
        <v>120</v>
      </c>
      <c r="K126" s="306"/>
    </row>
    <row r="127" spans="2:11" s="1" customFormat="1" ht="15" customHeight="1">
      <c r="B127" s="304"/>
      <c r="C127" s="264" t="s">
        <v>567</v>
      </c>
      <c r="D127" s="264"/>
      <c r="E127" s="264"/>
      <c r="F127" s="284" t="s">
        <v>518</v>
      </c>
      <c r="G127" s="264"/>
      <c r="H127" s="264" t="s">
        <v>568</v>
      </c>
      <c r="I127" s="264" t="s">
        <v>520</v>
      </c>
      <c r="J127" s="264" t="s">
        <v>569</v>
      </c>
      <c r="K127" s="306"/>
    </row>
    <row r="128" spans="2:11" s="1" customFormat="1" ht="15" customHeight="1">
      <c r="B128" s="304"/>
      <c r="C128" s="264" t="s">
        <v>87</v>
      </c>
      <c r="D128" s="264"/>
      <c r="E128" s="264"/>
      <c r="F128" s="284" t="s">
        <v>518</v>
      </c>
      <c r="G128" s="264"/>
      <c r="H128" s="264" t="s">
        <v>570</v>
      </c>
      <c r="I128" s="264" t="s">
        <v>520</v>
      </c>
      <c r="J128" s="264" t="s">
        <v>569</v>
      </c>
      <c r="K128" s="306"/>
    </row>
    <row r="129" spans="2:11" s="1" customFormat="1" ht="15" customHeight="1">
      <c r="B129" s="304"/>
      <c r="C129" s="264" t="s">
        <v>529</v>
      </c>
      <c r="D129" s="264"/>
      <c r="E129" s="264"/>
      <c r="F129" s="284" t="s">
        <v>524</v>
      </c>
      <c r="G129" s="264"/>
      <c r="H129" s="264" t="s">
        <v>530</v>
      </c>
      <c r="I129" s="264" t="s">
        <v>520</v>
      </c>
      <c r="J129" s="264">
        <v>15</v>
      </c>
      <c r="K129" s="306"/>
    </row>
    <row r="130" spans="2:11" s="1" customFormat="1" ht="15" customHeight="1">
      <c r="B130" s="304"/>
      <c r="C130" s="286" t="s">
        <v>531</v>
      </c>
      <c r="D130" s="286"/>
      <c r="E130" s="286"/>
      <c r="F130" s="287" t="s">
        <v>524</v>
      </c>
      <c r="G130" s="286"/>
      <c r="H130" s="286" t="s">
        <v>532</v>
      </c>
      <c r="I130" s="286" t="s">
        <v>520</v>
      </c>
      <c r="J130" s="286">
        <v>15</v>
      </c>
      <c r="K130" s="306"/>
    </row>
    <row r="131" spans="2:11" s="1" customFormat="1" ht="15" customHeight="1">
      <c r="B131" s="304"/>
      <c r="C131" s="286" t="s">
        <v>533</v>
      </c>
      <c r="D131" s="286"/>
      <c r="E131" s="286"/>
      <c r="F131" s="287" t="s">
        <v>524</v>
      </c>
      <c r="G131" s="286"/>
      <c r="H131" s="286" t="s">
        <v>534</v>
      </c>
      <c r="I131" s="286" t="s">
        <v>520</v>
      </c>
      <c r="J131" s="286">
        <v>20</v>
      </c>
      <c r="K131" s="306"/>
    </row>
    <row r="132" spans="2:11" s="1" customFormat="1" ht="15" customHeight="1">
      <c r="B132" s="304"/>
      <c r="C132" s="286" t="s">
        <v>535</v>
      </c>
      <c r="D132" s="286"/>
      <c r="E132" s="286"/>
      <c r="F132" s="287" t="s">
        <v>524</v>
      </c>
      <c r="G132" s="286"/>
      <c r="H132" s="286" t="s">
        <v>536</v>
      </c>
      <c r="I132" s="286" t="s">
        <v>520</v>
      </c>
      <c r="J132" s="286">
        <v>20</v>
      </c>
      <c r="K132" s="306"/>
    </row>
    <row r="133" spans="2:11" s="1" customFormat="1" ht="15" customHeight="1">
      <c r="B133" s="304"/>
      <c r="C133" s="264" t="s">
        <v>523</v>
      </c>
      <c r="D133" s="264"/>
      <c r="E133" s="264"/>
      <c r="F133" s="284" t="s">
        <v>524</v>
      </c>
      <c r="G133" s="264"/>
      <c r="H133" s="264" t="s">
        <v>558</v>
      </c>
      <c r="I133" s="264" t="s">
        <v>520</v>
      </c>
      <c r="J133" s="264">
        <v>50</v>
      </c>
      <c r="K133" s="306"/>
    </row>
    <row r="134" spans="2:11" s="1" customFormat="1" ht="15" customHeight="1">
      <c r="B134" s="304"/>
      <c r="C134" s="264" t="s">
        <v>537</v>
      </c>
      <c r="D134" s="264"/>
      <c r="E134" s="264"/>
      <c r="F134" s="284" t="s">
        <v>524</v>
      </c>
      <c r="G134" s="264"/>
      <c r="H134" s="264" t="s">
        <v>558</v>
      </c>
      <c r="I134" s="264" t="s">
        <v>520</v>
      </c>
      <c r="J134" s="264">
        <v>50</v>
      </c>
      <c r="K134" s="306"/>
    </row>
    <row r="135" spans="2:11" s="1" customFormat="1" ht="15" customHeight="1">
      <c r="B135" s="304"/>
      <c r="C135" s="264" t="s">
        <v>543</v>
      </c>
      <c r="D135" s="264"/>
      <c r="E135" s="264"/>
      <c r="F135" s="284" t="s">
        <v>524</v>
      </c>
      <c r="G135" s="264"/>
      <c r="H135" s="264" t="s">
        <v>558</v>
      </c>
      <c r="I135" s="264" t="s">
        <v>520</v>
      </c>
      <c r="J135" s="264">
        <v>50</v>
      </c>
      <c r="K135" s="306"/>
    </row>
    <row r="136" spans="2:11" s="1" customFormat="1" ht="15" customHeight="1">
      <c r="B136" s="304"/>
      <c r="C136" s="264" t="s">
        <v>545</v>
      </c>
      <c r="D136" s="264"/>
      <c r="E136" s="264"/>
      <c r="F136" s="284" t="s">
        <v>524</v>
      </c>
      <c r="G136" s="264"/>
      <c r="H136" s="264" t="s">
        <v>558</v>
      </c>
      <c r="I136" s="264" t="s">
        <v>520</v>
      </c>
      <c r="J136" s="264">
        <v>50</v>
      </c>
      <c r="K136" s="306"/>
    </row>
    <row r="137" spans="2:11" s="1" customFormat="1" ht="15" customHeight="1">
      <c r="B137" s="304"/>
      <c r="C137" s="264" t="s">
        <v>546</v>
      </c>
      <c r="D137" s="264"/>
      <c r="E137" s="264"/>
      <c r="F137" s="284" t="s">
        <v>524</v>
      </c>
      <c r="G137" s="264"/>
      <c r="H137" s="264" t="s">
        <v>571</v>
      </c>
      <c r="I137" s="264" t="s">
        <v>520</v>
      </c>
      <c r="J137" s="264">
        <v>255</v>
      </c>
      <c r="K137" s="306"/>
    </row>
    <row r="138" spans="2:11" s="1" customFormat="1" ht="15" customHeight="1">
      <c r="B138" s="304"/>
      <c r="C138" s="264" t="s">
        <v>548</v>
      </c>
      <c r="D138" s="264"/>
      <c r="E138" s="264"/>
      <c r="F138" s="284" t="s">
        <v>518</v>
      </c>
      <c r="G138" s="264"/>
      <c r="H138" s="264" t="s">
        <v>572</v>
      </c>
      <c r="I138" s="264" t="s">
        <v>550</v>
      </c>
      <c r="J138" s="264"/>
      <c r="K138" s="306"/>
    </row>
    <row r="139" spans="2:11" s="1" customFormat="1" ht="15" customHeight="1">
      <c r="B139" s="304"/>
      <c r="C139" s="264" t="s">
        <v>551</v>
      </c>
      <c r="D139" s="264"/>
      <c r="E139" s="264"/>
      <c r="F139" s="284" t="s">
        <v>518</v>
      </c>
      <c r="G139" s="264"/>
      <c r="H139" s="264" t="s">
        <v>573</v>
      </c>
      <c r="I139" s="264" t="s">
        <v>553</v>
      </c>
      <c r="J139" s="264"/>
      <c r="K139" s="306"/>
    </row>
    <row r="140" spans="2:11" s="1" customFormat="1" ht="15" customHeight="1">
      <c r="B140" s="304"/>
      <c r="C140" s="264" t="s">
        <v>554</v>
      </c>
      <c r="D140" s="264"/>
      <c r="E140" s="264"/>
      <c r="F140" s="284" t="s">
        <v>518</v>
      </c>
      <c r="G140" s="264"/>
      <c r="H140" s="264" t="s">
        <v>554</v>
      </c>
      <c r="I140" s="264" t="s">
        <v>553</v>
      </c>
      <c r="J140" s="264"/>
      <c r="K140" s="306"/>
    </row>
    <row r="141" spans="2:11" s="1" customFormat="1" ht="15" customHeight="1">
      <c r="B141" s="304"/>
      <c r="C141" s="264" t="s">
        <v>40</v>
      </c>
      <c r="D141" s="264"/>
      <c r="E141" s="264"/>
      <c r="F141" s="284" t="s">
        <v>518</v>
      </c>
      <c r="G141" s="264"/>
      <c r="H141" s="264" t="s">
        <v>574</v>
      </c>
      <c r="I141" s="264" t="s">
        <v>553</v>
      </c>
      <c r="J141" s="264"/>
      <c r="K141" s="306"/>
    </row>
    <row r="142" spans="2:11" s="1" customFormat="1" ht="15" customHeight="1">
      <c r="B142" s="304"/>
      <c r="C142" s="264" t="s">
        <v>575</v>
      </c>
      <c r="D142" s="264"/>
      <c r="E142" s="264"/>
      <c r="F142" s="284" t="s">
        <v>518</v>
      </c>
      <c r="G142" s="264"/>
      <c r="H142" s="264" t="s">
        <v>576</v>
      </c>
      <c r="I142" s="264" t="s">
        <v>553</v>
      </c>
      <c r="J142" s="264"/>
      <c r="K142" s="306"/>
    </row>
    <row r="143" spans="2:11" s="1" customFormat="1" ht="15" customHeight="1">
      <c r="B143" s="307"/>
      <c r="C143" s="308"/>
      <c r="D143" s="308"/>
      <c r="E143" s="308"/>
      <c r="F143" s="308"/>
      <c r="G143" s="308"/>
      <c r="H143" s="308"/>
      <c r="I143" s="308"/>
      <c r="J143" s="308"/>
      <c r="K143" s="309"/>
    </row>
    <row r="144" spans="2:11" s="1" customFormat="1" ht="18.75" customHeight="1">
      <c r="B144" s="261"/>
      <c r="C144" s="261"/>
      <c r="D144" s="261"/>
      <c r="E144" s="261"/>
      <c r="F144" s="296"/>
      <c r="G144" s="261"/>
      <c r="H144" s="261"/>
      <c r="I144" s="261"/>
      <c r="J144" s="261"/>
      <c r="K144" s="261"/>
    </row>
    <row r="145" spans="2:11" s="1" customFormat="1" ht="18.75" customHeight="1">
      <c r="B145" s="271"/>
      <c r="C145" s="271"/>
      <c r="D145" s="271"/>
      <c r="E145" s="271"/>
      <c r="F145" s="271"/>
      <c r="G145" s="271"/>
      <c r="H145" s="271"/>
      <c r="I145" s="271"/>
      <c r="J145" s="271"/>
      <c r="K145" s="271"/>
    </row>
    <row r="146" spans="2:11" s="1" customFormat="1" ht="7.5" customHeight="1">
      <c r="B146" s="272"/>
      <c r="C146" s="273"/>
      <c r="D146" s="273"/>
      <c r="E146" s="273"/>
      <c r="F146" s="273"/>
      <c r="G146" s="273"/>
      <c r="H146" s="273"/>
      <c r="I146" s="273"/>
      <c r="J146" s="273"/>
      <c r="K146" s="274"/>
    </row>
    <row r="147" spans="2:11" s="1" customFormat="1" ht="45" customHeight="1">
      <c r="B147" s="275"/>
      <c r="C147" s="382" t="s">
        <v>577</v>
      </c>
      <c r="D147" s="382"/>
      <c r="E147" s="382"/>
      <c r="F147" s="382"/>
      <c r="G147" s="382"/>
      <c r="H147" s="382"/>
      <c r="I147" s="382"/>
      <c r="J147" s="382"/>
      <c r="K147" s="276"/>
    </row>
    <row r="148" spans="2:11" s="1" customFormat="1" ht="17.25" customHeight="1">
      <c r="B148" s="275"/>
      <c r="C148" s="277" t="s">
        <v>512</v>
      </c>
      <c r="D148" s="277"/>
      <c r="E148" s="277"/>
      <c r="F148" s="277" t="s">
        <v>513</v>
      </c>
      <c r="G148" s="278"/>
      <c r="H148" s="277" t="s">
        <v>56</v>
      </c>
      <c r="I148" s="277" t="s">
        <v>59</v>
      </c>
      <c r="J148" s="277" t="s">
        <v>514</v>
      </c>
      <c r="K148" s="276"/>
    </row>
    <row r="149" spans="2:11" s="1" customFormat="1" ht="17.25" customHeight="1">
      <c r="B149" s="275"/>
      <c r="C149" s="279" t="s">
        <v>515</v>
      </c>
      <c r="D149" s="279"/>
      <c r="E149" s="279"/>
      <c r="F149" s="280" t="s">
        <v>516</v>
      </c>
      <c r="G149" s="281"/>
      <c r="H149" s="279"/>
      <c r="I149" s="279"/>
      <c r="J149" s="279" t="s">
        <v>517</v>
      </c>
      <c r="K149" s="276"/>
    </row>
    <row r="150" spans="2:11" s="1" customFormat="1" ht="5.25" customHeight="1">
      <c r="B150" s="285"/>
      <c r="C150" s="282"/>
      <c r="D150" s="282"/>
      <c r="E150" s="282"/>
      <c r="F150" s="282"/>
      <c r="G150" s="283"/>
      <c r="H150" s="282"/>
      <c r="I150" s="282"/>
      <c r="J150" s="282"/>
      <c r="K150" s="306"/>
    </row>
    <row r="151" spans="2:11" s="1" customFormat="1" ht="15" customHeight="1">
      <c r="B151" s="285"/>
      <c r="C151" s="310" t="s">
        <v>521</v>
      </c>
      <c r="D151" s="264"/>
      <c r="E151" s="264"/>
      <c r="F151" s="311" t="s">
        <v>518</v>
      </c>
      <c r="G151" s="264"/>
      <c r="H151" s="310" t="s">
        <v>558</v>
      </c>
      <c r="I151" s="310" t="s">
        <v>520</v>
      </c>
      <c r="J151" s="310">
        <v>120</v>
      </c>
      <c r="K151" s="306"/>
    </row>
    <row r="152" spans="2:11" s="1" customFormat="1" ht="15" customHeight="1">
      <c r="B152" s="285"/>
      <c r="C152" s="310" t="s">
        <v>567</v>
      </c>
      <c r="D152" s="264"/>
      <c r="E152" s="264"/>
      <c r="F152" s="311" t="s">
        <v>518</v>
      </c>
      <c r="G152" s="264"/>
      <c r="H152" s="310" t="s">
        <v>578</v>
      </c>
      <c r="I152" s="310" t="s">
        <v>520</v>
      </c>
      <c r="J152" s="310" t="s">
        <v>569</v>
      </c>
      <c r="K152" s="306"/>
    </row>
    <row r="153" spans="2:11" s="1" customFormat="1" ht="15" customHeight="1">
      <c r="B153" s="285"/>
      <c r="C153" s="310" t="s">
        <v>87</v>
      </c>
      <c r="D153" s="264"/>
      <c r="E153" s="264"/>
      <c r="F153" s="311" t="s">
        <v>518</v>
      </c>
      <c r="G153" s="264"/>
      <c r="H153" s="310" t="s">
        <v>579</v>
      </c>
      <c r="I153" s="310" t="s">
        <v>520</v>
      </c>
      <c r="J153" s="310" t="s">
        <v>569</v>
      </c>
      <c r="K153" s="306"/>
    </row>
    <row r="154" spans="2:11" s="1" customFormat="1" ht="15" customHeight="1">
      <c r="B154" s="285"/>
      <c r="C154" s="310" t="s">
        <v>523</v>
      </c>
      <c r="D154" s="264"/>
      <c r="E154" s="264"/>
      <c r="F154" s="311" t="s">
        <v>524</v>
      </c>
      <c r="G154" s="264"/>
      <c r="H154" s="310" t="s">
        <v>558</v>
      </c>
      <c r="I154" s="310" t="s">
        <v>520</v>
      </c>
      <c r="J154" s="310">
        <v>50</v>
      </c>
      <c r="K154" s="306"/>
    </row>
    <row r="155" spans="2:11" s="1" customFormat="1" ht="15" customHeight="1">
      <c r="B155" s="285"/>
      <c r="C155" s="310" t="s">
        <v>526</v>
      </c>
      <c r="D155" s="264"/>
      <c r="E155" s="264"/>
      <c r="F155" s="311" t="s">
        <v>518</v>
      </c>
      <c r="G155" s="264"/>
      <c r="H155" s="310" t="s">
        <v>558</v>
      </c>
      <c r="I155" s="310" t="s">
        <v>528</v>
      </c>
      <c r="J155" s="310"/>
      <c r="K155" s="306"/>
    </row>
    <row r="156" spans="2:11" s="1" customFormat="1" ht="15" customHeight="1">
      <c r="B156" s="285"/>
      <c r="C156" s="310" t="s">
        <v>537</v>
      </c>
      <c r="D156" s="264"/>
      <c r="E156" s="264"/>
      <c r="F156" s="311" t="s">
        <v>524</v>
      </c>
      <c r="G156" s="264"/>
      <c r="H156" s="310" t="s">
        <v>558</v>
      </c>
      <c r="I156" s="310" t="s">
        <v>520</v>
      </c>
      <c r="J156" s="310">
        <v>50</v>
      </c>
      <c r="K156" s="306"/>
    </row>
    <row r="157" spans="2:11" s="1" customFormat="1" ht="15" customHeight="1">
      <c r="B157" s="285"/>
      <c r="C157" s="310" t="s">
        <v>545</v>
      </c>
      <c r="D157" s="264"/>
      <c r="E157" s="264"/>
      <c r="F157" s="311" t="s">
        <v>524</v>
      </c>
      <c r="G157" s="264"/>
      <c r="H157" s="310" t="s">
        <v>558</v>
      </c>
      <c r="I157" s="310" t="s">
        <v>520</v>
      </c>
      <c r="J157" s="310">
        <v>50</v>
      </c>
      <c r="K157" s="306"/>
    </row>
    <row r="158" spans="2:11" s="1" customFormat="1" ht="15" customHeight="1">
      <c r="B158" s="285"/>
      <c r="C158" s="310" t="s">
        <v>543</v>
      </c>
      <c r="D158" s="264"/>
      <c r="E158" s="264"/>
      <c r="F158" s="311" t="s">
        <v>524</v>
      </c>
      <c r="G158" s="264"/>
      <c r="H158" s="310" t="s">
        <v>558</v>
      </c>
      <c r="I158" s="310" t="s">
        <v>520</v>
      </c>
      <c r="J158" s="310">
        <v>50</v>
      </c>
      <c r="K158" s="306"/>
    </row>
    <row r="159" spans="2:11" s="1" customFormat="1" ht="15" customHeight="1">
      <c r="B159" s="285"/>
      <c r="C159" s="310" t="s">
        <v>122</v>
      </c>
      <c r="D159" s="264"/>
      <c r="E159" s="264"/>
      <c r="F159" s="311" t="s">
        <v>518</v>
      </c>
      <c r="G159" s="264"/>
      <c r="H159" s="310" t="s">
        <v>580</v>
      </c>
      <c r="I159" s="310" t="s">
        <v>520</v>
      </c>
      <c r="J159" s="310" t="s">
        <v>581</v>
      </c>
      <c r="K159" s="306"/>
    </row>
    <row r="160" spans="2:11" s="1" customFormat="1" ht="15" customHeight="1">
      <c r="B160" s="285"/>
      <c r="C160" s="310" t="s">
        <v>582</v>
      </c>
      <c r="D160" s="264"/>
      <c r="E160" s="264"/>
      <c r="F160" s="311" t="s">
        <v>518</v>
      </c>
      <c r="G160" s="264"/>
      <c r="H160" s="310" t="s">
        <v>583</v>
      </c>
      <c r="I160" s="310" t="s">
        <v>553</v>
      </c>
      <c r="J160" s="310"/>
      <c r="K160" s="306"/>
    </row>
    <row r="161" spans="2:11" s="1" customFormat="1" ht="15" customHeight="1">
      <c r="B161" s="312"/>
      <c r="C161" s="294"/>
      <c r="D161" s="294"/>
      <c r="E161" s="294"/>
      <c r="F161" s="294"/>
      <c r="G161" s="294"/>
      <c r="H161" s="294"/>
      <c r="I161" s="294"/>
      <c r="J161" s="294"/>
      <c r="K161" s="313"/>
    </row>
    <row r="162" spans="2:11" s="1" customFormat="1" ht="18.75" customHeight="1">
      <c r="B162" s="261"/>
      <c r="C162" s="264"/>
      <c r="D162" s="264"/>
      <c r="E162" s="264"/>
      <c r="F162" s="284"/>
      <c r="G162" s="264"/>
      <c r="H162" s="264"/>
      <c r="I162" s="264"/>
      <c r="J162" s="264"/>
      <c r="K162" s="261"/>
    </row>
    <row r="163" spans="2:11" s="1" customFormat="1" ht="18.75" customHeight="1">
      <c r="B163" s="271"/>
      <c r="C163" s="271"/>
      <c r="D163" s="271"/>
      <c r="E163" s="271"/>
      <c r="F163" s="271"/>
      <c r="G163" s="271"/>
      <c r="H163" s="271"/>
      <c r="I163" s="271"/>
      <c r="J163" s="271"/>
      <c r="K163" s="271"/>
    </row>
    <row r="164" spans="2:11" s="1" customFormat="1" ht="7.5" customHeight="1">
      <c r="B164" s="253"/>
      <c r="C164" s="254"/>
      <c r="D164" s="254"/>
      <c r="E164" s="254"/>
      <c r="F164" s="254"/>
      <c r="G164" s="254"/>
      <c r="H164" s="254"/>
      <c r="I164" s="254"/>
      <c r="J164" s="254"/>
      <c r="K164" s="255"/>
    </row>
    <row r="165" spans="2:11" s="1" customFormat="1" ht="45" customHeight="1">
      <c r="B165" s="256"/>
      <c r="C165" s="381" t="s">
        <v>584</v>
      </c>
      <c r="D165" s="381"/>
      <c r="E165" s="381"/>
      <c r="F165" s="381"/>
      <c r="G165" s="381"/>
      <c r="H165" s="381"/>
      <c r="I165" s="381"/>
      <c r="J165" s="381"/>
      <c r="K165" s="257"/>
    </row>
    <row r="166" spans="2:11" s="1" customFormat="1" ht="17.25" customHeight="1">
      <c r="B166" s="256"/>
      <c r="C166" s="277" t="s">
        <v>512</v>
      </c>
      <c r="D166" s="277"/>
      <c r="E166" s="277"/>
      <c r="F166" s="277" t="s">
        <v>513</v>
      </c>
      <c r="G166" s="314"/>
      <c r="H166" s="315" t="s">
        <v>56</v>
      </c>
      <c r="I166" s="315" t="s">
        <v>59</v>
      </c>
      <c r="J166" s="277" t="s">
        <v>514</v>
      </c>
      <c r="K166" s="257"/>
    </row>
    <row r="167" spans="2:11" s="1" customFormat="1" ht="17.25" customHeight="1">
      <c r="B167" s="258"/>
      <c r="C167" s="279" t="s">
        <v>515</v>
      </c>
      <c r="D167" s="279"/>
      <c r="E167" s="279"/>
      <c r="F167" s="280" t="s">
        <v>516</v>
      </c>
      <c r="G167" s="316"/>
      <c r="H167" s="317"/>
      <c r="I167" s="317"/>
      <c r="J167" s="279" t="s">
        <v>517</v>
      </c>
      <c r="K167" s="259"/>
    </row>
    <row r="168" spans="2:11" s="1" customFormat="1" ht="5.25" customHeight="1">
      <c r="B168" s="285"/>
      <c r="C168" s="282"/>
      <c r="D168" s="282"/>
      <c r="E168" s="282"/>
      <c r="F168" s="282"/>
      <c r="G168" s="283"/>
      <c r="H168" s="282"/>
      <c r="I168" s="282"/>
      <c r="J168" s="282"/>
      <c r="K168" s="306"/>
    </row>
    <row r="169" spans="2:11" s="1" customFormat="1" ht="15" customHeight="1">
      <c r="B169" s="285"/>
      <c r="C169" s="264" t="s">
        <v>521</v>
      </c>
      <c r="D169" s="264"/>
      <c r="E169" s="264"/>
      <c r="F169" s="284" t="s">
        <v>518</v>
      </c>
      <c r="G169" s="264"/>
      <c r="H169" s="264" t="s">
        <v>558</v>
      </c>
      <c r="I169" s="264" t="s">
        <v>520</v>
      </c>
      <c r="J169" s="264">
        <v>120</v>
      </c>
      <c r="K169" s="306"/>
    </row>
    <row r="170" spans="2:11" s="1" customFormat="1" ht="15" customHeight="1">
      <c r="B170" s="285"/>
      <c r="C170" s="264" t="s">
        <v>567</v>
      </c>
      <c r="D170" s="264"/>
      <c r="E170" s="264"/>
      <c r="F170" s="284" t="s">
        <v>518</v>
      </c>
      <c r="G170" s="264"/>
      <c r="H170" s="264" t="s">
        <v>568</v>
      </c>
      <c r="I170" s="264" t="s">
        <v>520</v>
      </c>
      <c r="J170" s="264" t="s">
        <v>569</v>
      </c>
      <c r="K170" s="306"/>
    </row>
    <row r="171" spans="2:11" s="1" customFormat="1" ht="15" customHeight="1">
      <c r="B171" s="285"/>
      <c r="C171" s="264" t="s">
        <v>87</v>
      </c>
      <c r="D171" s="264"/>
      <c r="E171" s="264"/>
      <c r="F171" s="284" t="s">
        <v>518</v>
      </c>
      <c r="G171" s="264"/>
      <c r="H171" s="264" t="s">
        <v>585</v>
      </c>
      <c r="I171" s="264" t="s">
        <v>520</v>
      </c>
      <c r="J171" s="264" t="s">
        <v>569</v>
      </c>
      <c r="K171" s="306"/>
    </row>
    <row r="172" spans="2:11" s="1" customFormat="1" ht="15" customHeight="1">
      <c r="B172" s="285"/>
      <c r="C172" s="264" t="s">
        <v>523</v>
      </c>
      <c r="D172" s="264"/>
      <c r="E172" s="264"/>
      <c r="F172" s="284" t="s">
        <v>524</v>
      </c>
      <c r="G172" s="264"/>
      <c r="H172" s="264" t="s">
        <v>585</v>
      </c>
      <c r="I172" s="264" t="s">
        <v>520</v>
      </c>
      <c r="J172" s="264">
        <v>50</v>
      </c>
      <c r="K172" s="306"/>
    </row>
    <row r="173" spans="2:11" s="1" customFormat="1" ht="15" customHeight="1">
      <c r="B173" s="285"/>
      <c r="C173" s="264" t="s">
        <v>526</v>
      </c>
      <c r="D173" s="264"/>
      <c r="E173" s="264"/>
      <c r="F173" s="284" t="s">
        <v>518</v>
      </c>
      <c r="G173" s="264"/>
      <c r="H173" s="264" t="s">
        <v>585</v>
      </c>
      <c r="I173" s="264" t="s">
        <v>528</v>
      </c>
      <c r="J173" s="264"/>
      <c r="K173" s="306"/>
    </row>
    <row r="174" spans="2:11" s="1" customFormat="1" ht="15" customHeight="1">
      <c r="B174" s="285"/>
      <c r="C174" s="264" t="s">
        <v>537</v>
      </c>
      <c r="D174" s="264"/>
      <c r="E174" s="264"/>
      <c r="F174" s="284" t="s">
        <v>524</v>
      </c>
      <c r="G174" s="264"/>
      <c r="H174" s="264" t="s">
        <v>585</v>
      </c>
      <c r="I174" s="264" t="s">
        <v>520</v>
      </c>
      <c r="J174" s="264">
        <v>50</v>
      </c>
      <c r="K174" s="306"/>
    </row>
    <row r="175" spans="2:11" s="1" customFormat="1" ht="15" customHeight="1">
      <c r="B175" s="285"/>
      <c r="C175" s="264" t="s">
        <v>545</v>
      </c>
      <c r="D175" s="264"/>
      <c r="E175" s="264"/>
      <c r="F175" s="284" t="s">
        <v>524</v>
      </c>
      <c r="G175" s="264"/>
      <c r="H175" s="264" t="s">
        <v>585</v>
      </c>
      <c r="I175" s="264" t="s">
        <v>520</v>
      </c>
      <c r="J175" s="264">
        <v>50</v>
      </c>
      <c r="K175" s="306"/>
    </row>
    <row r="176" spans="2:11" s="1" customFormat="1" ht="15" customHeight="1">
      <c r="B176" s="285"/>
      <c r="C176" s="264" t="s">
        <v>543</v>
      </c>
      <c r="D176" s="264"/>
      <c r="E176" s="264"/>
      <c r="F176" s="284" t="s">
        <v>524</v>
      </c>
      <c r="G176" s="264"/>
      <c r="H176" s="264" t="s">
        <v>585</v>
      </c>
      <c r="I176" s="264" t="s">
        <v>520</v>
      </c>
      <c r="J176" s="264">
        <v>50</v>
      </c>
      <c r="K176" s="306"/>
    </row>
    <row r="177" spans="2:11" s="1" customFormat="1" ht="15" customHeight="1">
      <c r="B177" s="285"/>
      <c r="C177" s="264" t="s">
        <v>128</v>
      </c>
      <c r="D177" s="264"/>
      <c r="E177" s="264"/>
      <c r="F177" s="284" t="s">
        <v>518</v>
      </c>
      <c r="G177" s="264"/>
      <c r="H177" s="264" t="s">
        <v>586</v>
      </c>
      <c r="I177" s="264" t="s">
        <v>587</v>
      </c>
      <c r="J177" s="264"/>
      <c r="K177" s="306"/>
    </row>
    <row r="178" spans="2:11" s="1" customFormat="1" ht="15" customHeight="1">
      <c r="B178" s="285"/>
      <c r="C178" s="264" t="s">
        <v>59</v>
      </c>
      <c r="D178" s="264"/>
      <c r="E178" s="264"/>
      <c r="F178" s="284" t="s">
        <v>518</v>
      </c>
      <c r="G178" s="264"/>
      <c r="H178" s="264" t="s">
        <v>588</v>
      </c>
      <c r="I178" s="264" t="s">
        <v>589</v>
      </c>
      <c r="J178" s="264">
        <v>1</v>
      </c>
      <c r="K178" s="306"/>
    </row>
    <row r="179" spans="2:11" s="1" customFormat="1" ht="15" customHeight="1">
      <c r="B179" s="285"/>
      <c r="C179" s="264" t="s">
        <v>55</v>
      </c>
      <c r="D179" s="264"/>
      <c r="E179" s="264"/>
      <c r="F179" s="284" t="s">
        <v>518</v>
      </c>
      <c r="G179" s="264"/>
      <c r="H179" s="264" t="s">
        <v>590</v>
      </c>
      <c r="I179" s="264" t="s">
        <v>520</v>
      </c>
      <c r="J179" s="264">
        <v>20</v>
      </c>
      <c r="K179" s="306"/>
    </row>
    <row r="180" spans="2:11" s="1" customFormat="1" ht="15" customHeight="1">
      <c r="B180" s="285"/>
      <c r="C180" s="264" t="s">
        <v>56</v>
      </c>
      <c r="D180" s="264"/>
      <c r="E180" s="264"/>
      <c r="F180" s="284" t="s">
        <v>518</v>
      </c>
      <c r="G180" s="264"/>
      <c r="H180" s="264" t="s">
        <v>591</v>
      </c>
      <c r="I180" s="264" t="s">
        <v>520</v>
      </c>
      <c r="J180" s="264">
        <v>255</v>
      </c>
      <c r="K180" s="306"/>
    </row>
    <row r="181" spans="2:11" s="1" customFormat="1" ht="15" customHeight="1">
      <c r="B181" s="285"/>
      <c r="C181" s="264" t="s">
        <v>129</v>
      </c>
      <c r="D181" s="264"/>
      <c r="E181" s="264"/>
      <c r="F181" s="284" t="s">
        <v>518</v>
      </c>
      <c r="G181" s="264"/>
      <c r="H181" s="264" t="s">
        <v>482</v>
      </c>
      <c r="I181" s="264" t="s">
        <v>520</v>
      </c>
      <c r="J181" s="264">
        <v>10</v>
      </c>
      <c r="K181" s="306"/>
    </row>
    <row r="182" spans="2:11" s="1" customFormat="1" ht="15" customHeight="1">
      <c r="B182" s="285"/>
      <c r="C182" s="264" t="s">
        <v>130</v>
      </c>
      <c r="D182" s="264"/>
      <c r="E182" s="264"/>
      <c r="F182" s="284" t="s">
        <v>518</v>
      </c>
      <c r="G182" s="264"/>
      <c r="H182" s="264" t="s">
        <v>592</v>
      </c>
      <c r="I182" s="264" t="s">
        <v>553</v>
      </c>
      <c r="J182" s="264"/>
      <c r="K182" s="306"/>
    </row>
    <row r="183" spans="2:11" s="1" customFormat="1" ht="15" customHeight="1">
      <c r="B183" s="285"/>
      <c r="C183" s="264" t="s">
        <v>593</v>
      </c>
      <c r="D183" s="264"/>
      <c r="E183" s="264"/>
      <c r="F183" s="284" t="s">
        <v>518</v>
      </c>
      <c r="G183" s="264"/>
      <c r="H183" s="264" t="s">
        <v>594</v>
      </c>
      <c r="I183" s="264" t="s">
        <v>553</v>
      </c>
      <c r="J183" s="264"/>
      <c r="K183" s="306"/>
    </row>
    <row r="184" spans="2:11" s="1" customFormat="1" ht="15" customHeight="1">
      <c r="B184" s="285"/>
      <c r="C184" s="264" t="s">
        <v>582</v>
      </c>
      <c r="D184" s="264"/>
      <c r="E184" s="264"/>
      <c r="F184" s="284" t="s">
        <v>518</v>
      </c>
      <c r="G184" s="264"/>
      <c r="H184" s="264" t="s">
        <v>595</v>
      </c>
      <c r="I184" s="264" t="s">
        <v>553</v>
      </c>
      <c r="J184" s="264"/>
      <c r="K184" s="306"/>
    </row>
    <row r="185" spans="2:11" s="1" customFormat="1" ht="15" customHeight="1">
      <c r="B185" s="285"/>
      <c r="C185" s="264" t="s">
        <v>132</v>
      </c>
      <c r="D185" s="264"/>
      <c r="E185" s="264"/>
      <c r="F185" s="284" t="s">
        <v>524</v>
      </c>
      <c r="G185" s="264"/>
      <c r="H185" s="264" t="s">
        <v>596</v>
      </c>
      <c r="I185" s="264" t="s">
        <v>520</v>
      </c>
      <c r="J185" s="264">
        <v>50</v>
      </c>
      <c r="K185" s="306"/>
    </row>
    <row r="186" spans="2:11" s="1" customFormat="1" ht="15" customHeight="1">
      <c r="B186" s="285"/>
      <c r="C186" s="264" t="s">
        <v>597</v>
      </c>
      <c r="D186" s="264"/>
      <c r="E186" s="264"/>
      <c r="F186" s="284" t="s">
        <v>524</v>
      </c>
      <c r="G186" s="264"/>
      <c r="H186" s="264" t="s">
        <v>598</v>
      </c>
      <c r="I186" s="264" t="s">
        <v>599</v>
      </c>
      <c r="J186" s="264"/>
      <c r="K186" s="306"/>
    </row>
    <row r="187" spans="2:11" s="1" customFormat="1" ht="15" customHeight="1">
      <c r="B187" s="285"/>
      <c r="C187" s="264" t="s">
        <v>600</v>
      </c>
      <c r="D187" s="264"/>
      <c r="E187" s="264"/>
      <c r="F187" s="284" t="s">
        <v>524</v>
      </c>
      <c r="G187" s="264"/>
      <c r="H187" s="264" t="s">
        <v>601</v>
      </c>
      <c r="I187" s="264" t="s">
        <v>599</v>
      </c>
      <c r="J187" s="264"/>
      <c r="K187" s="306"/>
    </row>
    <row r="188" spans="2:11" s="1" customFormat="1" ht="15" customHeight="1">
      <c r="B188" s="285"/>
      <c r="C188" s="264" t="s">
        <v>602</v>
      </c>
      <c r="D188" s="264"/>
      <c r="E188" s="264"/>
      <c r="F188" s="284" t="s">
        <v>524</v>
      </c>
      <c r="G188" s="264"/>
      <c r="H188" s="264" t="s">
        <v>603</v>
      </c>
      <c r="I188" s="264" t="s">
        <v>599</v>
      </c>
      <c r="J188" s="264"/>
      <c r="K188" s="306"/>
    </row>
    <row r="189" spans="2:11" s="1" customFormat="1" ht="15" customHeight="1">
      <c r="B189" s="285"/>
      <c r="C189" s="318" t="s">
        <v>604</v>
      </c>
      <c r="D189" s="264"/>
      <c r="E189" s="264"/>
      <c r="F189" s="284" t="s">
        <v>524</v>
      </c>
      <c r="G189" s="264"/>
      <c r="H189" s="264" t="s">
        <v>605</v>
      </c>
      <c r="I189" s="264" t="s">
        <v>606</v>
      </c>
      <c r="J189" s="319" t="s">
        <v>607</v>
      </c>
      <c r="K189" s="306"/>
    </row>
    <row r="190" spans="2:11" s="1" customFormat="1" ht="15" customHeight="1">
      <c r="B190" s="285"/>
      <c r="C190" s="270" t="s">
        <v>44</v>
      </c>
      <c r="D190" s="264"/>
      <c r="E190" s="264"/>
      <c r="F190" s="284" t="s">
        <v>518</v>
      </c>
      <c r="G190" s="264"/>
      <c r="H190" s="261" t="s">
        <v>608</v>
      </c>
      <c r="I190" s="264" t="s">
        <v>609</v>
      </c>
      <c r="J190" s="264"/>
      <c r="K190" s="306"/>
    </row>
    <row r="191" spans="2:11" s="1" customFormat="1" ht="15" customHeight="1">
      <c r="B191" s="285"/>
      <c r="C191" s="270" t="s">
        <v>610</v>
      </c>
      <c r="D191" s="264"/>
      <c r="E191" s="264"/>
      <c r="F191" s="284" t="s">
        <v>518</v>
      </c>
      <c r="G191" s="264"/>
      <c r="H191" s="264" t="s">
        <v>611</v>
      </c>
      <c r="I191" s="264" t="s">
        <v>553</v>
      </c>
      <c r="J191" s="264"/>
      <c r="K191" s="306"/>
    </row>
    <row r="192" spans="2:11" s="1" customFormat="1" ht="15" customHeight="1">
      <c r="B192" s="285"/>
      <c r="C192" s="270" t="s">
        <v>612</v>
      </c>
      <c r="D192" s="264"/>
      <c r="E192" s="264"/>
      <c r="F192" s="284" t="s">
        <v>518</v>
      </c>
      <c r="G192" s="264"/>
      <c r="H192" s="264" t="s">
        <v>613</v>
      </c>
      <c r="I192" s="264" t="s">
        <v>553</v>
      </c>
      <c r="J192" s="264"/>
      <c r="K192" s="306"/>
    </row>
    <row r="193" spans="2:11" s="1" customFormat="1" ht="15" customHeight="1">
      <c r="B193" s="285"/>
      <c r="C193" s="270" t="s">
        <v>614</v>
      </c>
      <c r="D193" s="264"/>
      <c r="E193" s="264"/>
      <c r="F193" s="284" t="s">
        <v>524</v>
      </c>
      <c r="G193" s="264"/>
      <c r="H193" s="264" t="s">
        <v>615</v>
      </c>
      <c r="I193" s="264" t="s">
        <v>553</v>
      </c>
      <c r="J193" s="264"/>
      <c r="K193" s="306"/>
    </row>
    <row r="194" spans="2:11" s="1" customFormat="1" ht="15" customHeight="1">
      <c r="B194" s="312"/>
      <c r="C194" s="320"/>
      <c r="D194" s="294"/>
      <c r="E194" s="294"/>
      <c r="F194" s="294"/>
      <c r="G194" s="294"/>
      <c r="H194" s="294"/>
      <c r="I194" s="294"/>
      <c r="J194" s="294"/>
      <c r="K194" s="313"/>
    </row>
    <row r="195" spans="2:11" s="1" customFormat="1" ht="18.75" customHeight="1">
      <c r="B195" s="261"/>
      <c r="C195" s="264"/>
      <c r="D195" s="264"/>
      <c r="E195" s="264"/>
      <c r="F195" s="284"/>
      <c r="G195" s="264"/>
      <c r="H195" s="264"/>
      <c r="I195" s="264"/>
      <c r="J195" s="264"/>
      <c r="K195" s="261"/>
    </row>
    <row r="196" spans="2:11" s="1" customFormat="1" ht="18.75" customHeight="1">
      <c r="B196" s="261"/>
      <c r="C196" s="264"/>
      <c r="D196" s="264"/>
      <c r="E196" s="264"/>
      <c r="F196" s="284"/>
      <c r="G196" s="264"/>
      <c r="H196" s="264"/>
      <c r="I196" s="264"/>
      <c r="J196" s="264"/>
      <c r="K196" s="261"/>
    </row>
    <row r="197" spans="2:11" s="1" customFormat="1" ht="18.75" customHeight="1">
      <c r="B197" s="271"/>
      <c r="C197" s="271"/>
      <c r="D197" s="271"/>
      <c r="E197" s="271"/>
      <c r="F197" s="271"/>
      <c r="G197" s="271"/>
      <c r="H197" s="271"/>
      <c r="I197" s="271"/>
      <c r="J197" s="271"/>
      <c r="K197" s="271"/>
    </row>
    <row r="198" spans="2:11" s="1" customFormat="1" ht="12">
      <c r="B198" s="253"/>
      <c r="C198" s="254"/>
      <c r="D198" s="254"/>
      <c r="E198" s="254"/>
      <c r="F198" s="254"/>
      <c r="G198" s="254"/>
      <c r="H198" s="254"/>
      <c r="I198" s="254"/>
      <c r="J198" s="254"/>
      <c r="K198" s="255"/>
    </row>
    <row r="199" spans="2:11" s="1" customFormat="1" ht="22.2">
      <c r="B199" s="256"/>
      <c r="C199" s="381" t="s">
        <v>616</v>
      </c>
      <c r="D199" s="381"/>
      <c r="E199" s="381"/>
      <c r="F199" s="381"/>
      <c r="G199" s="381"/>
      <c r="H199" s="381"/>
      <c r="I199" s="381"/>
      <c r="J199" s="381"/>
      <c r="K199" s="257"/>
    </row>
    <row r="200" spans="2:11" s="1" customFormat="1" ht="25.5" customHeight="1">
      <c r="B200" s="256"/>
      <c r="C200" s="321" t="s">
        <v>617</v>
      </c>
      <c r="D200" s="321"/>
      <c r="E200" s="321"/>
      <c r="F200" s="321" t="s">
        <v>618</v>
      </c>
      <c r="G200" s="322"/>
      <c r="H200" s="380" t="s">
        <v>619</v>
      </c>
      <c r="I200" s="380"/>
      <c r="J200" s="380"/>
      <c r="K200" s="257"/>
    </row>
    <row r="201" spans="2:11" s="1" customFormat="1" ht="5.25" customHeight="1">
      <c r="B201" s="285"/>
      <c r="C201" s="282"/>
      <c r="D201" s="282"/>
      <c r="E201" s="282"/>
      <c r="F201" s="282"/>
      <c r="G201" s="264"/>
      <c r="H201" s="282"/>
      <c r="I201" s="282"/>
      <c r="J201" s="282"/>
      <c r="K201" s="306"/>
    </row>
    <row r="202" spans="2:11" s="1" customFormat="1" ht="15" customHeight="1">
      <c r="B202" s="285"/>
      <c r="C202" s="264" t="s">
        <v>609</v>
      </c>
      <c r="D202" s="264"/>
      <c r="E202" s="264"/>
      <c r="F202" s="284" t="s">
        <v>45</v>
      </c>
      <c r="G202" s="264"/>
      <c r="H202" s="379" t="s">
        <v>620</v>
      </c>
      <c r="I202" s="379"/>
      <c r="J202" s="379"/>
      <c r="K202" s="306"/>
    </row>
    <row r="203" spans="2:11" s="1" customFormat="1" ht="15" customHeight="1">
      <c r="B203" s="285"/>
      <c r="C203" s="291"/>
      <c r="D203" s="264"/>
      <c r="E203" s="264"/>
      <c r="F203" s="284" t="s">
        <v>46</v>
      </c>
      <c r="G203" s="264"/>
      <c r="H203" s="379" t="s">
        <v>621</v>
      </c>
      <c r="I203" s="379"/>
      <c r="J203" s="379"/>
      <c r="K203" s="306"/>
    </row>
    <row r="204" spans="2:11" s="1" customFormat="1" ht="15" customHeight="1">
      <c r="B204" s="285"/>
      <c r="C204" s="291"/>
      <c r="D204" s="264"/>
      <c r="E204" s="264"/>
      <c r="F204" s="284" t="s">
        <v>49</v>
      </c>
      <c r="G204" s="264"/>
      <c r="H204" s="379" t="s">
        <v>622</v>
      </c>
      <c r="I204" s="379"/>
      <c r="J204" s="379"/>
      <c r="K204" s="306"/>
    </row>
    <row r="205" spans="2:11" s="1" customFormat="1" ht="15" customHeight="1">
      <c r="B205" s="285"/>
      <c r="C205" s="264"/>
      <c r="D205" s="264"/>
      <c r="E205" s="264"/>
      <c r="F205" s="284" t="s">
        <v>47</v>
      </c>
      <c r="G205" s="264"/>
      <c r="H205" s="379" t="s">
        <v>623</v>
      </c>
      <c r="I205" s="379"/>
      <c r="J205" s="379"/>
      <c r="K205" s="306"/>
    </row>
    <row r="206" spans="2:11" s="1" customFormat="1" ht="15" customHeight="1">
      <c r="B206" s="285"/>
      <c r="C206" s="264"/>
      <c r="D206" s="264"/>
      <c r="E206" s="264"/>
      <c r="F206" s="284" t="s">
        <v>48</v>
      </c>
      <c r="G206" s="264"/>
      <c r="H206" s="379" t="s">
        <v>624</v>
      </c>
      <c r="I206" s="379"/>
      <c r="J206" s="379"/>
      <c r="K206" s="306"/>
    </row>
    <row r="207" spans="2:11" s="1" customFormat="1" ht="15" customHeight="1">
      <c r="B207" s="285"/>
      <c r="C207" s="264"/>
      <c r="D207" s="264"/>
      <c r="E207" s="264"/>
      <c r="F207" s="284"/>
      <c r="G207" s="264"/>
      <c r="H207" s="264"/>
      <c r="I207" s="264"/>
      <c r="J207" s="264"/>
      <c r="K207" s="306"/>
    </row>
    <row r="208" spans="2:11" s="1" customFormat="1" ht="15" customHeight="1">
      <c r="B208" s="285"/>
      <c r="C208" s="264" t="s">
        <v>565</v>
      </c>
      <c r="D208" s="264"/>
      <c r="E208" s="264"/>
      <c r="F208" s="284" t="s">
        <v>80</v>
      </c>
      <c r="G208" s="264"/>
      <c r="H208" s="379" t="s">
        <v>625</v>
      </c>
      <c r="I208" s="379"/>
      <c r="J208" s="379"/>
      <c r="K208" s="306"/>
    </row>
    <row r="209" spans="2:11" s="1" customFormat="1" ht="15" customHeight="1">
      <c r="B209" s="285"/>
      <c r="C209" s="291"/>
      <c r="D209" s="264"/>
      <c r="E209" s="264"/>
      <c r="F209" s="284" t="s">
        <v>461</v>
      </c>
      <c r="G209" s="264"/>
      <c r="H209" s="379" t="s">
        <v>462</v>
      </c>
      <c r="I209" s="379"/>
      <c r="J209" s="379"/>
      <c r="K209" s="306"/>
    </row>
    <row r="210" spans="2:11" s="1" customFormat="1" ht="15" customHeight="1">
      <c r="B210" s="285"/>
      <c r="C210" s="264"/>
      <c r="D210" s="264"/>
      <c r="E210" s="264"/>
      <c r="F210" s="284" t="s">
        <v>459</v>
      </c>
      <c r="G210" s="264"/>
      <c r="H210" s="379" t="s">
        <v>626</v>
      </c>
      <c r="I210" s="379"/>
      <c r="J210" s="379"/>
      <c r="K210" s="306"/>
    </row>
    <row r="211" spans="2:11" s="1" customFormat="1" ht="15" customHeight="1">
      <c r="B211" s="323"/>
      <c r="C211" s="291"/>
      <c r="D211" s="291"/>
      <c r="E211" s="291"/>
      <c r="F211" s="284" t="s">
        <v>463</v>
      </c>
      <c r="G211" s="270"/>
      <c r="H211" s="378" t="s">
        <v>464</v>
      </c>
      <c r="I211" s="378"/>
      <c r="J211" s="378"/>
      <c r="K211" s="324"/>
    </row>
    <row r="212" spans="2:11" s="1" customFormat="1" ht="15" customHeight="1">
      <c r="B212" s="323"/>
      <c r="C212" s="291"/>
      <c r="D212" s="291"/>
      <c r="E212" s="291"/>
      <c r="F212" s="284" t="s">
        <v>465</v>
      </c>
      <c r="G212" s="270"/>
      <c r="H212" s="378" t="s">
        <v>627</v>
      </c>
      <c r="I212" s="378"/>
      <c r="J212" s="378"/>
      <c r="K212" s="324"/>
    </row>
    <row r="213" spans="2:11" s="1" customFormat="1" ht="15" customHeight="1">
      <c r="B213" s="323"/>
      <c r="C213" s="291"/>
      <c r="D213" s="291"/>
      <c r="E213" s="291"/>
      <c r="F213" s="325"/>
      <c r="G213" s="270"/>
      <c r="H213" s="326"/>
      <c r="I213" s="326"/>
      <c r="J213" s="326"/>
      <c r="K213" s="324"/>
    </row>
    <row r="214" spans="2:11" s="1" customFormat="1" ht="15" customHeight="1">
      <c r="B214" s="323"/>
      <c r="C214" s="264" t="s">
        <v>589</v>
      </c>
      <c r="D214" s="291"/>
      <c r="E214" s="291"/>
      <c r="F214" s="284">
        <v>1</v>
      </c>
      <c r="G214" s="270"/>
      <c r="H214" s="378" t="s">
        <v>628</v>
      </c>
      <c r="I214" s="378"/>
      <c r="J214" s="378"/>
      <c r="K214" s="324"/>
    </row>
    <row r="215" spans="2:11" s="1" customFormat="1" ht="15" customHeight="1">
      <c r="B215" s="323"/>
      <c r="C215" s="291"/>
      <c r="D215" s="291"/>
      <c r="E215" s="291"/>
      <c r="F215" s="284">
        <v>2</v>
      </c>
      <c r="G215" s="270"/>
      <c r="H215" s="378" t="s">
        <v>629</v>
      </c>
      <c r="I215" s="378"/>
      <c r="J215" s="378"/>
      <c r="K215" s="324"/>
    </row>
    <row r="216" spans="2:11" s="1" customFormat="1" ht="15" customHeight="1">
      <c r="B216" s="323"/>
      <c r="C216" s="291"/>
      <c r="D216" s="291"/>
      <c r="E216" s="291"/>
      <c r="F216" s="284">
        <v>3</v>
      </c>
      <c r="G216" s="270"/>
      <c r="H216" s="378" t="s">
        <v>630</v>
      </c>
      <c r="I216" s="378"/>
      <c r="J216" s="378"/>
      <c r="K216" s="324"/>
    </row>
    <row r="217" spans="2:11" s="1" customFormat="1" ht="15" customHeight="1">
      <c r="B217" s="323"/>
      <c r="C217" s="291"/>
      <c r="D217" s="291"/>
      <c r="E217" s="291"/>
      <c r="F217" s="284">
        <v>4</v>
      </c>
      <c r="G217" s="270"/>
      <c r="H217" s="378" t="s">
        <v>631</v>
      </c>
      <c r="I217" s="378"/>
      <c r="J217" s="378"/>
      <c r="K217" s="324"/>
    </row>
    <row r="218" spans="2:11" s="1" customFormat="1" ht="12.75" customHeight="1">
      <c r="B218" s="327"/>
      <c r="C218" s="328"/>
      <c r="D218" s="328"/>
      <c r="E218" s="328"/>
      <c r="F218" s="328"/>
      <c r="G218" s="328"/>
      <c r="H218" s="328"/>
      <c r="I218" s="328"/>
      <c r="J218" s="328"/>
      <c r="K218" s="329"/>
    </row>
  </sheetData>
  <sheetProtection formatCells="0" formatColumns="0" formatRows="0" insertColumns="0" insertRows="0" insertHyperlinks="0" deleteColumns="0" deleteRows="0" sort="0" autoFilter="0" pivotTables="0"/>
  <mergeCells count="77">
    <mergeCell ref="C3:J3"/>
    <mergeCell ref="C9:J9"/>
    <mergeCell ref="D11:J11"/>
    <mergeCell ref="D10:J10"/>
    <mergeCell ref="C4:J4"/>
    <mergeCell ref="C6:J6"/>
    <mergeCell ref="C7:J7"/>
    <mergeCell ref="D16:J16"/>
    <mergeCell ref="D17:J17"/>
    <mergeCell ref="F18:J18"/>
    <mergeCell ref="F19:J19"/>
    <mergeCell ref="D15:J15"/>
    <mergeCell ref="C25:J25"/>
    <mergeCell ref="D27:J27"/>
    <mergeCell ref="C26:J26"/>
    <mergeCell ref="F20:J20"/>
    <mergeCell ref="F23:J23"/>
    <mergeCell ref="F21:J21"/>
    <mergeCell ref="F22:J22"/>
    <mergeCell ref="D33:J33"/>
    <mergeCell ref="D34:J34"/>
    <mergeCell ref="D31:J31"/>
    <mergeCell ref="D30:J30"/>
    <mergeCell ref="D28:J28"/>
    <mergeCell ref="G45:J45"/>
    <mergeCell ref="G44:J44"/>
    <mergeCell ref="D35:J35"/>
    <mergeCell ref="G40:J40"/>
    <mergeCell ref="G41:J41"/>
    <mergeCell ref="G42:J42"/>
    <mergeCell ref="G43:J43"/>
    <mergeCell ref="G36:J36"/>
    <mergeCell ref="G37:J37"/>
    <mergeCell ref="G38:J38"/>
    <mergeCell ref="G39:J39"/>
    <mergeCell ref="D59:J59"/>
    <mergeCell ref="D58:J58"/>
    <mergeCell ref="D47:J47"/>
    <mergeCell ref="C52:J52"/>
    <mergeCell ref="C54:J54"/>
    <mergeCell ref="C55:J55"/>
    <mergeCell ref="C57:J57"/>
    <mergeCell ref="D51:J51"/>
    <mergeCell ref="E50:J50"/>
    <mergeCell ref="E49:J49"/>
    <mergeCell ref="E48:J48"/>
    <mergeCell ref="D61:J61"/>
    <mergeCell ref="D62:J62"/>
    <mergeCell ref="D65:J65"/>
    <mergeCell ref="D63:J63"/>
    <mergeCell ref="D60:J60"/>
    <mergeCell ref="D70:J70"/>
    <mergeCell ref="D68:J68"/>
    <mergeCell ref="D67:J67"/>
    <mergeCell ref="D69:J69"/>
    <mergeCell ref="D66:J66"/>
    <mergeCell ref="C165:J165"/>
    <mergeCell ref="C122:J122"/>
    <mergeCell ref="C147:J147"/>
    <mergeCell ref="C102:J102"/>
    <mergeCell ref="C75:J75"/>
    <mergeCell ref="H200:J200"/>
    <mergeCell ref="C199:J199"/>
    <mergeCell ref="H208:J208"/>
    <mergeCell ref="H206:J206"/>
    <mergeCell ref="H204:J204"/>
    <mergeCell ref="H202:J202"/>
    <mergeCell ref="H217:J217"/>
    <mergeCell ref="H210:J210"/>
    <mergeCell ref="H205:J205"/>
    <mergeCell ref="H203:J203"/>
    <mergeCell ref="H214:J214"/>
    <mergeCell ref="H216:J216"/>
    <mergeCell ref="H215:J215"/>
    <mergeCell ref="H212:J212"/>
    <mergeCell ref="H211:J211"/>
    <mergeCell ref="H209:J209"/>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M10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24"/>
    </row>
    <row r="2" spans="12:46" s="1" customFormat="1" ht="36.9" customHeight="1">
      <c r="L2" s="340"/>
      <c r="M2" s="340"/>
      <c r="N2" s="340"/>
      <c r="O2" s="340"/>
      <c r="P2" s="340"/>
      <c r="Q2" s="340"/>
      <c r="R2" s="340"/>
      <c r="S2" s="340"/>
      <c r="T2" s="340"/>
      <c r="U2" s="340"/>
      <c r="V2" s="340"/>
      <c r="AT2" s="19" t="s">
        <v>88</v>
      </c>
    </row>
    <row r="3" spans="2:46" s="1" customFormat="1" ht="6.9" customHeight="1">
      <c r="B3" s="107"/>
      <c r="C3" s="108"/>
      <c r="D3" s="108"/>
      <c r="E3" s="108"/>
      <c r="F3" s="108"/>
      <c r="G3" s="108"/>
      <c r="H3" s="108"/>
      <c r="I3" s="108"/>
      <c r="J3" s="108"/>
      <c r="K3" s="108"/>
      <c r="L3" s="22"/>
      <c r="AT3" s="19" t="s">
        <v>83</v>
      </c>
    </row>
    <row r="4" spans="2:46" s="1" customFormat="1" ht="24.9" customHeight="1">
      <c r="B4" s="22"/>
      <c r="D4" s="109" t="s">
        <v>116</v>
      </c>
      <c r="L4" s="22"/>
      <c r="M4" s="110" t="s">
        <v>10</v>
      </c>
      <c r="AT4" s="19" t="s">
        <v>4</v>
      </c>
    </row>
    <row r="5" spans="2:12" s="1" customFormat="1" ht="6.9" customHeight="1">
      <c r="B5" s="22"/>
      <c r="L5" s="22"/>
    </row>
    <row r="6" spans="2:12" s="1" customFormat="1" ht="12" customHeight="1">
      <c r="B6" s="22"/>
      <c r="D6" s="111" t="s">
        <v>14</v>
      </c>
      <c r="L6" s="22"/>
    </row>
    <row r="7" spans="2:12" s="1" customFormat="1" ht="16.5" customHeight="1">
      <c r="B7" s="22"/>
      <c r="E7" s="369" t="str">
        <f>'Rekapitulace stavby'!K6</f>
        <v>KOMUNITNÍ CENTRUM JOSEFOV - ZMĚNOVÉ LISTY</v>
      </c>
      <c r="F7" s="370"/>
      <c r="G7" s="370"/>
      <c r="H7" s="370"/>
      <c r="L7" s="22"/>
    </row>
    <row r="8" spans="2:12" s="1" customFormat="1" ht="12" customHeight="1">
      <c r="B8" s="22"/>
      <c r="D8" s="111" t="s">
        <v>117</v>
      </c>
      <c r="L8" s="22"/>
    </row>
    <row r="9" spans="1:31" s="2" customFormat="1" ht="16.5" customHeight="1">
      <c r="A9" s="33"/>
      <c r="B9" s="38"/>
      <c r="C9" s="33"/>
      <c r="D9" s="33"/>
      <c r="E9" s="369" t="s">
        <v>118</v>
      </c>
      <c r="F9" s="371"/>
      <c r="G9" s="371"/>
      <c r="H9" s="371"/>
      <c r="I9" s="33"/>
      <c r="J9" s="33"/>
      <c r="K9" s="33"/>
      <c r="L9" s="112"/>
      <c r="S9" s="33"/>
      <c r="T9" s="33"/>
      <c r="U9" s="33"/>
      <c r="V9" s="33"/>
      <c r="W9" s="33"/>
      <c r="X9" s="33"/>
      <c r="Y9" s="33"/>
      <c r="Z9" s="33"/>
      <c r="AA9" s="33"/>
      <c r="AB9" s="33"/>
      <c r="AC9" s="33"/>
      <c r="AD9" s="33"/>
      <c r="AE9" s="33"/>
    </row>
    <row r="10" spans="1:31" s="2" customFormat="1" ht="12" customHeight="1">
      <c r="A10" s="33"/>
      <c r="B10" s="38"/>
      <c r="C10" s="33"/>
      <c r="D10" s="111" t="s">
        <v>119</v>
      </c>
      <c r="E10" s="33"/>
      <c r="F10" s="33"/>
      <c r="G10" s="33"/>
      <c r="H10" s="33"/>
      <c r="I10" s="33"/>
      <c r="J10" s="33"/>
      <c r="K10" s="33"/>
      <c r="L10" s="112"/>
      <c r="S10" s="33"/>
      <c r="T10" s="33"/>
      <c r="U10" s="33"/>
      <c r="V10" s="33"/>
      <c r="W10" s="33"/>
      <c r="X10" s="33"/>
      <c r="Y10" s="33"/>
      <c r="Z10" s="33"/>
      <c r="AA10" s="33"/>
      <c r="AB10" s="33"/>
      <c r="AC10" s="33"/>
      <c r="AD10" s="33"/>
      <c r="AE10" s="33"/>
    </row>
    <row r="11" spans="1:31" s="2" customFormat="1" ht="16.5" customHeight="1">
      <c r="A11" s="33"/>
      <c r="B11" s="38"/>
      <c r="C11" s="33"/>
      <c r="D11" s="33"/>
      <c r="E11" s="372" t="s">
        <v>120</v>
      </c>
      <c r="F11" s="371"/>
      <c r="G11" s="371"/>
      <c r="H11" s="371"/>
      <c r="I11" s="33"/>
      <c r="J11" s="33"/>
      <c r="K11" s="33"/>
      <c r="L11" s="112"/>
      <c r="S11" s="33"/>
      <c r="T11" s="33"/>
      <c r="U11" s="33"/>
      <c r="V11" s="33"/>
      <c r="W11" s="33"/>
      <c r="X11" s="33"/>
      <c r="Y11" s="33"/>
      <c r="Z11" s="33"/>
      <c r="AA11" s="33"/>
      <c r="AB11" s="33"/>
      <c r="AC11" s="33"/>
      <c r="AD11" s="33"/>
      <c r="AE11" s="33"/>
    </row>
    <row r="12" spans="1:31" s="2" customFormat="1" ht="10.2">
      <c r="A12" s="33"/>
      <c r="B12" s="38"/>
      <c r="C12" s="33"/>
      <c r="D12" s="33"/>
      <c r="E12" s="33"/>
      <c r="F12" s="33"/>
      <c r="G12" s="33"/>
      <c r="H12" s="33"/>
      <c r="I12" s="33"/>
      <c r="J12" s="33"/>
      <c r="K12" s="33"/>
      <c r="L12" s="112"/>
      <c r="S12" s="33"/>
      <c r="T12" s="33"/>
      <c r="U12" s="33"/>
      <c r="V12" s="33"/>
      <c r="W12" s="33"/>
      <c r="X12" s="33"/>
      <c r="Y12" s="33"/>
      <c r="Z12" s="33"/>
      <c r="AA12" s="33"/>
      <c r="AB12" s="33"/>
      <c r="AC12" s="33"/>
      <c r="AD12" s="33"/>
      <c r="AE12" s="33"/>
    </row>
    <row r="13" spans="1:31" s="2" customFormat="1" ht="12" customHeight="1">
      <c r="A13" s="33"/>
      <c r="B13" s="38"/>
      <c r="C13" s="33"/>
      <c r="D13" s="111" t="s">
        <v>16</v>
      </c>
      <c r="E13" s="33"/>
      <c r="F13" s="102" t="s">
        <v>17</v>
      </c>
      <c r="G13" s="33"/>
      <c r="H13" s="33"/>
      <c r="I13" s="111" t="s">
        <v>18</v>
      </c>
      <c r="J13" s="102" t="s">
        <v>17</v>
      </c>
      <c r="K13" s="33"/>
      <c r="L13" s="112"/>
      <c r="S13" s="33"/>
      <c r="T13" s="33"/>
      <c r="U13" s="33"/>
      <c r="V13" s="33"/>
      <c r="W13" s="33"/>
      <c r="X13" s="33"/>
      <c r="Y13" s="33"/>
      <c r="Z13" s="33"/>
      <c r="AA13" s="33"/>
      <c r="AB13" s="33"/>
      <c r="AC13" s="33"/>
      <c r="AD13" s="33"/>
      <c r="AE13" s="33"/>
    </row>
    <row r="14" spans="1:31" s="2" customFormat="1" ht="12" customHeight="1">
      <c r="A14" s="33"/>
      <c r="B14" s="38"/>
      <c r="C14" s="33"/>
      <c r="D14" s="111" t="s">
        <v>19</v>
      </c>
      <c r="E14" s="33"/>
      <c r="F14" s="102" t="s">
        <v>20</v>
      </c>
      <c r="G14" s="33"/>
      <c r="H14" s="33"/>
      <c r="I14" s="111" t="s">
        <v>21</v>
      </c>
      <c r="J14" s="113" t="str">
        <f>'Rekapitulace stavby'!AN8</f>
        <v>7. 1. 2020</v>
      </c>
      <c r="K14" s="33"/>
      <c r="L14" s="112"/>
      <c r="S14" s="33"/>
      <c r="T14" s="33"/>
      <c r="U14" s="33"/>
      <c r="V14" s="33"/>
      <c r="W14" s="33"/>
      <c r="X14" s="33"/>
      <c r="Y14" s="33"/>
      <c r="Z14" s="33"/>
      <c r="AA14" s="33"/>
      <c r="AB14" s="33"/>
      <c r="AC14" s="33"/>
      <c r="AD14" s="33"/>
      <c r="AE14" s="33"/>
    </row>
    <row r="15" spans="1:31" s="2" customFormat="1" ht="10.8" customHeight="1">
      <c r="A15" s="33"/>
      <c r="B15" s="38"/>
      <c r="C15" s="33"/>
      <c r="D15" s="33"/>
      <c r="E15" s="33"/>
      <c r="F15" s="33"/>
      <c r="G15" s="33"/>
      <c r="H15" s="33"/>
      <c r="I15" s="33"/>
      <c r="J15" s="33"/>
      <c r="K15" s="33"/>
      <c r="L15" s="112"/>
      <c r="S15" s="33"/>
      <c r="T15" s="33"/>
      <c r="U15" s="33"/>
      <c r="V15" s="33"/>
      <c r="W15" s="33"/>
      <c r="X15" s="33"/>
      <c r="Y15" s="33"/>
      <c r="Z15" s="33"/>
      <c r="AA15" s="33"/>
      <c r="AB15" s="33"/>
      <c r="AC15" s="33"/>
      <c r="AD15" s="33"/>
      <c r="AE15" s="33"/>
    </row>
    <row r="16" spans="1:31" s="2" customFormat="1" ht="12" customHeight="1">
      <c r="A16" s="33"/>
      <c r="B16" s="38"/>
      <c r="C16" s="33"/>
      <c r="D16" s="111" t="s">
        <v>23</v>
      </c>
      <c r="E16" s="33"/>
      <c r="F16" s="33"/>
      <c r="G16" s="33"/>
      <c r="H16" s="33"/>
      <c r="I16" s="111" t="s">
        <v>24</v>
      </c>
      <c r="J16" s="102" t="s">
        <v>25</v>
      </c>
      <c r="K16" s="33"/>
      <c r="L16" s="112"/>
      <c r="S16" s="33"/>
      <c r="T16" s="33"/>
      <c r="U16" s="33"/>
      <c r="V16" s="33"/>
      <c r="W16" s="33"/>
      <c r="X16" s="33"/>
      <c r="Y16" s="33"/>
      <c r="Z16" s="33"/>
      <c r="AA16" s="33"/>
      <c r="AB16" s="33"/>
      <c r="AC16" s="33"/>
      <c r="AD16" s="33"/>
      <c r="AE16" s="33"/>
    </row>
    <row r="17" spans="1:31" s="2" customFormat="1" ht="18" customHeight="1">
      <c r="A17" s="33"/>
      <c r="B17" s="38"/>
      <c r="C17" s="33"/>
      <c r="D17" s="33"/>
      <c r="E17" s="102" t="s">
        <v>26</v>
      </c>
      <c r="F17" s="33"/>
      <c r="G17" s="33"/>
      <c r="H17" s="33"/>
      <c r="I17" s="111" t="s">
        <v>27</v>
      </c>
      <c r="J17" s="102" t="s">
        <v>17</v>
      </c>
      <c r="K17" s="33"/>
      <c r="L17" s="112"/>
      <c r="S17" s="33"/>
      <c r="T17" s="33"/>
      <c r="U17" s="33"/>
      <c r="V17" s="33"/>
      <c r="W17" s="33"/>
      <c r="X17" s="33"/>
      <c r="Y17" s="33"/>
      <c r="Z17" s="33"/>
      <c r="AA17" s="33"/>
      <c r="AB17" s="33"/>
      <c r="AC17" s="33"/>
      <c r="AD17" s="33"/>
      <c r="AE17" s="33"/>
    </row>
    <row r="18" spans="1:31" s="2" customFormat="1" ht="6.9" customHeight="1">
      <c r="A18" s="33"/>
      <c r="B18" s="38"/>
      <c r="C18" s="33"/>
      <c r="D18" s="33"/>
      <c r="E18" s="33"/>
      <c r="F18" s="33"/>
      <c r="G18" s="33"/>
      <c r="H18" s="33"/>
      <c r="I18" s="33"/>
      <c r="J18" s="33"/>
      <c r="K18" s="33"/>
      <c r="L18" s="112"/>
      <c r="S18" s="33"/>
      <c r="T18" s="33"/>
      <c r="U18" s="33"/>
      <c r="V18" s="33"/>
      <c r="W18" s="33"/>
      <c r="X18" s="33"/>
      <c r="Y18" s="33"/>
      <c r="Z18" s="33"/>
      <c r="AA18" s="33"/>
      <c r="AB18" s="33"/>
      <c r="AC18" s="33"/>
      <c r="AD18" s="33"/>
      <c r="AE18" s="33"/>
    </row>
    <row r="19" spans="1:31" s="2" customFormat="1" ht="12" customHeight="1">
      <c r="A19" s="33"/>
      <c r="B19" s="38"/>
      <c r="C19" s="33"/>
      <c r="D19" s="111" t="s">
        <v>28</v>
      </c>
      <c r="E19" s="33"/>
      <c r="F19" s="33"/>
      <c r="G19" s="33"/>
      <c r="H19" s="33"/>
      <c r="I19" s="111" t="s">
        <v>24</v>
      </c>
      <c r="J19" s="102" t="s">
        <v>29</v>
      </c>
      <c r="K19" s="33"/>
      <c r="L19" s="112"/>
      <c r="S19" s="33"/>
      <c r="T19" s="33"/>
      <c r="U19" s="33"/>
      <c r="V19" s="33"/>
      <c r="W19" s="33"/>
      <c r="X19" s="33"/>
      <c r="Y19" s="33"/>
      <c r="Z19" s="33"/>
      <c r="AA19" s="33"/>
      <c r="AB19" s="33"/>
      <c r="AC19" s="33"/>
      <c r="AD19" s="33"/>
      <c r="AE19" s="33"/>
    </row>
    <row r="20" spans="1:31" s="2" customFormat="1" ht="18" customHeight="1">
      <c r="A20" s="33"/>
      <c r="B20" s="38"/>
      <c r="C20" s="33"/>
      <c r="D20" s="33"/>
      <c r="E20" s="102" t="s">
        <v>30</v>
      </c>
      <c r="F20" s="33"/>
      <c r="G20" s="33"/>
      <c r="H20" s="33"/>
      <c r="I20" s="111" t="s">
        <v>27</v>
      </c>
      <c r="J20" s="102" t="s">
        <v>31</v>
      </c>
      <c r="K20" s="33"/>
      <c r="L20" s="112"/>
      <c r="S20" s="33"/>
      <c r="T20" s="33"/>
      <c r="U20" s="33"/>
      <c r="V20" s="33"/>
      <c r="W20" s="33"/>
      <c r="X20" s="33"/>
      <c r="Y20" s="33"/>
      <c r="Z20" s="33"/>
      <c r="AA20" s="33"/>
      <c r="AB20" s="33"/>
      <c r="AC20" s="33"/>
      <c r="AD20" s="33"/>
      <c r="AE20" s="33"/>
    </row>
    <row r="21" spans="1:31" s="2" customFormat="1" ht="6.9" customHeight="1">
      <c r="A21" s="33"/>
      <c r="B21" s="38"/>
      <c r="C21" s="33"/>
      <c r="D21" s="33"/>
      <c r="E21" s="33"/>
      <c r="F21" s="33"/>
      <c r="G21" s="33"/>
      <c r="H21" s="33"/>
      <c r="I21" s="33"/>
      <c r="J21" s="33"/>
      <c r="K21" s="33"/>
      <c r="L21" s="112"/>
      <c r="S21" s="33"/>
      <c r="T21" s="33"/>
      <c r="U21" s="33"/>
      <c r="V21" s="33"/>
      <c r="W21" s="33"/>
      <c r="X21" s="33"/>
      <c r="Y21" s="33"/>
      <c r="Z21" s="33"/>
      <c r="AA21" s="33"/>
      <c r="AB21" s="33"/>
      <c r="AC21" s="33"/>
      <c r="AD21" s="33"/>
      <c r="AE21" s="33"/>
    </row>
    <row r="22" spans="1:31" s="2" customFormat="1" ht="12" customHeight="1">
      <c r="A22" s="33"/>
      <c r="B22" s="38"/>
      <c r="C22" s="33"/>
      <c r="D22" s="111" t="s">
        <v>32</v>
      </c>
      <c r="E22" s="33"/>
      <c r="F22" s="33"/>
      <c r="G22" s="33"/>
      <c r="H22" s="33"/>
      <c r="I22" s="111" t="s">
        <v>24</v>
      </c>
      <c r="J22" s="102" t="s">
        <v>33</v>
      </c>
      <c r="K22" s="33"/>
      <c r="L22" s="112"/>
      <c r="S22" s="33"/>
      <c r="T22" s="33"/>
      <c r="U22" s="33"/>
      <c r="V22" s="33"/>
      <c r="W22" s="33"/>
      <c r="X22" s="33"/>
      <c r="Y22" s="33"/>
      <c r="Z22" s="33"/>
      <c r="AA22" s="33"/>
      <c r="AB22" s="33"/>
      <c r="AC22" s="33"/>
      <c r="AD22" s="33"/>
      <c r="AE22" s="33"/>
    </row>
    <row r="23" spans="1:31" s="2" customFormat="1" ht="18" customHeight="1">
      <c r="A23" s="33"/>
      <c r="B23" s="38"/>
      <c r="C23" s="33"/>
      <c r="D23" s="33"/>
      <c r="E23" s="102" t="s">
        <v>34</v>
      </c>
      <c r="F23" s="33"/>
      <c r="G23" s="33"/>
      <c r="H23" s="33"/>
      <c r="I23" s="111" t="s">
        <v>27</v>
      </c>
      <c r="J23" s="102" t="s">
        <v>35</v>
      </c>
      <c r="K23" s="33"/>
      <c r="L23" s="112"/>
      <c r="S23" s="33"/>
      <c r="T23" s="33"/>
      <c r="U23" s="33"/>
      <c r="V23" s="33"/>
      <c r="W23" s="33"/>
      <c r="X23" s="33"/>
      <c r="Y23" s="33"/>
      <c r="Z23" s="33"/>
      <c r="AA23" s="33"/>
      <c r="AB23" s="33"/>
      <c r="AC23" s="33"/>
      <c r="AD23" s="33"/>
      <c r="AE23" s="33"/>
    </row>
    <row r="24" spans="1:31" s="2" customFormat="1" ht="6.9" customHeight="1">
      <c r="A24" s="33"/>
      <c r="B24" s="38"/>
      <c r="C24" s="33"/>
      <c r="D24" s="33"/>
      <c r="E24" s="33"/>
      <c r="F24" s="33"/>
      <c r="G24" s="33"/>
      <c r="H24" s="33"/>
      <c r="I24" s="33"/>
      <c r="J24" s="33"/>
      <c r="K24" s="33"/>
      <c r="L24" s="112"/>
      <c r="S24" s="33"/>
      <c r="T24" s="33"/>
      <c r="U24" s="33"/>
      <c r="V24" s="33"/>
      <c r="W24" s="33"/>
      <c r="X24" s="33"/>
      <c r="Y24" s="33"/>
      <c r="Z24" s="33"/>
      <c r="AA24" s="33"/>
      <c r="AB24" s="33"/>
      <c r="AC24" s="33"/>
      <c r="AD24" s="33"/>
      <c r="AE24" s="33"/>
    </row>
    <row r="25" spans="1:31" s="2" customFormat="1" ht="12" customHeight="1">
      <c r="A25" s="33"/>
      <c r="B25" s="38"/>
      <c r="C25" s="33"/>
      <c r="D25" s="111" t="s">
        <v>37</v>
      </c>
      <c r="E25" s="33"/>
      <c r="F25" s="33"/>
      <c r="G25" s="33"/>
      <c r="H25" s="33"/>
      <c r="I25" s="111" t="s">
        <v>24</v>
      </c>
      <c r="J25" s="102" t="s">
        <v>29</v>
      </c>
      <c r="K25" s="33"/>
      <c r="L25" s="112"/>
      <c r="S25" s="33"/>
      <c r="T25" s="33"/>
      <c r="U25" s="33"/>
      <c r="V25" s="33"/>
      <c r="W25" s="33"/>
      <c r="X25" s="33"/>
      <c r="Y25" s="33"/>
      <c r="Z25" s="33"/>
      <c r="AA25" s="33"/>
      <c r="AB25" s="33"/>
      <c r="AC25" s="33"/>
      <c r="AD25" s="33"/>
      <c r="AE25" s="33"/>
    </row>
    <row r="26" spans="1:31" s="2" customFormat="1" ht="18" customHeight="1">
      <c r="A26" s="33"/>
      <c r="B26" s="38"/>
      <c r="C26" s="33"/>
      <c r="D26" s="33"/>
      <c r="E26" s="102" t="s">
        <v>30</v>
      </c>
      <c r="F26" s="33"/>
      <c r="G26" s="33"/>
      <c r="H26" s="33"/>
      <c r="I26" s="111" t="s">
        <v>27</v>
      </c>
      <c r="J26" s="102" t="s">
        <v>31</v>
      </c>
      <c r="K26" s="33"/>
      <c r="L26" s="112"/>
      <c r="S26" s="33"/>
      <c r="T26" s="33"/>
      <c r="U26" s="33"/>
      <c r="V26" s="33"/>
      <c r="W26" s="33"/>
      <c r="X26" s="33"/>
      <c r="Y26" s="33"/>
      <c r="Z26" s="33"/>
      <c r="AA26" s="33"/>
      <c r="AB26" s="33"/>
      <c r="AC26" s="33"/>
      <c r="AD26" s="33"/>
      <c r="AE26" s="33"/>
    </row>
    <row r="27" spans="1:31" s="2" customFormat="1" ht="6.9" customHeight="1">
      <c r="A27" s="33"/>
      <c r="B27" s="38"/>
      <c r="C27" s="33"/>
      <c r="D27" s="33"/>
      <c r="E27" s="33"/>
      <c r="F27" s="33"/>
      <c r="G27" s="33"/>
      <c r="H27" s="33"/>
      <c r="I27" s="33"/>
      <c r="J27" s="33"/>
      <c r="K27" s="33"/>
      <c r="L27" s="112"/>
      <c r="S27" s="33"/>
      <c r="T27" s="33"/>
      <c r="U27" s="33"/>
      <c r="V27" s="33"/>
      <c r="W27" s="33"/>
      <c r="X27" s="33"/>
      <c r="Y27" s="33"/>
      <c r="Z27" s="33"/>
      <c r="AA27" s="33"/>
      <c r="AB27" s="33"/>
      <c r="AC27" s="33"/>
      <c r="AD27" s="33"/>
      <c r="AE27" s="33"/>
    </row>
    <row r="28" spans="1:31" s="2" customFormat="1" ht="12" customHeight="1">
      <c r="A28" s="33"/>
      <c r="B28" s="38"/>
      <c r="C28" s="33"/>
      <c r="D28" s="111" t="s">
        <v>38</v>
      </c>
      <c r="E28" s="33"/>
      <c r="F28" s="33"/>
      <c r="G28" s="33"/>
      <c r="H28" s="33"/>
      <c r="I28" s="33"/>
      <c r="J28" s="33"/>
      <c r="K28" s="33"/>
      <c r="L28" s="112"/>
      <c r="S28" s="33"/>
      <c r="T28" s="33"/>
      <c r="U28" s="33"/>
      <c r="V28" s="33"/>
      <c r="W28" s="33"/>
      <c r="X28" s="33"/>
      <c r="Y28" s="33"/>
      <c r="Z28" s="33"/>
      <c r="AA28" s="33"/>
      <c r="AB28" s="33"/>
      <c r="AC28" s="33"/>
      <c r="AD28" s="33"/>
      <c r="AE28" s="33"/>
    </row>
    <row r="29" spans="1:31" s="8" customFormat="1" ht="51" customHeight="1">
      <c r="A29" s="114"/>
      <c r="B29" s="115"/>
      <c r="C29" s="114"/>
      <c r="D29" s="114"/>
      <c r="E29" s="373" t="s">
        <v>39</v>
      </c>
      <c r="F29" s="373"/>
      <c r="G29" s="373"/>
      <c r="H29" s="373"/>
      <c r="I29" s="114"/>
      <c r="J29" s="114"/>
      <c r="K29" s="114"/>
      <c r="L29" s="116"/>
      <c r="S29" s="114"/>
      <c r="T29" s="114"/>
      <c r="U29" s="114"/>
      <c r="V29" s="114"/>
      <c r="W29" s="114"/>
      <c r="X29" s="114"/>
      <c r="Y29" s="114"/>
      <c r="Z29" s="114"/>
      <c r="AA29" s="114"/>
      <c r="AB29" s="114"/>
      <c r="AC29" s="114"/>
      <c r="AD29" s="114"/>
      <c r="AE29" s="114"/>
    </row>
    <row r="30" spans="1:31" s="2" customFormat="1" ht="6.9" customHeight="1">
      <c r="A30" s="33"/>
      <c r="B30" s="38"/>
      <c r="C30" s="33"/>
      <c r="D30" s="33"/>
      <c r="E30" s="33"/>
      <c r="F30" s="33"/>
      <c r="G30" s="33"/>
      <c r="H30" s="33"/>
      <c r="I30" s="33"/>
      <c r="J30" s="33"/>
      <c r="K30" s="33"/>
      <c r="L30" s="112"/>
      <c r="S30" s="33"/>
      <c r="T30" s="33"/>
      <c r="U30" s="33"/>
      <c r="V30" s="33"/>
      <c r="W30" s="33"/>
      <c r="X30" s="33"/>
      <c r="Y30" s="33"/>
      <c r="Z30" s="33"/>
      <c r="AA30" s="33"/>
      <c r="AB30" s="33"/>
      <c r="AC30" s="33"/>
      <c r="AD30" s="33"/>
      <c r="AE30" s="33"/>
    </row>
    <row r="31" spans="1:31" s="2" customFormat="1" ht="6.9" customHeight="1">
      <c r="A31" s="33"/>
      <c r="B31" s="38"/>
      <c r="C31" s="33"/>
      <c r="D31" s="117"/>
      <c r="E31" s="117"/>
      <c r="F31" s="117"/>
      <c r="G31" s="117"/>
      <c r="H31" s="117"/>
      <c r="I31" s="117"/>
      <c r="J31" s="117"/>
      <c r="K31" s="117"/>
      <c r="L31" s="112"/>
      <c r="S31" s="33"/>
      <c r="T31" s="33"/>
      <c r="U31" s="33"/>
      <c r="V31" s="33"/>
      <c r="W31" s="33"/>
      <c r="X31" s="33"/>
      <c r="Y31" s="33"/>
      <c r="Z31" s="33"/>
      <c r="AA31" s="33"/>
      <c r="AB31" s="33"/>
      <c r="AC31" s="33"/>
      <c r="AD31" s="33"/>
      <c r="AE31" s="33"/>
    </row>
    <row r="32" spans="1:31" s="2" customFormat="1" ht="25.35" customHeight="1">
      <c r="A32" s="33"/>
      <c r="B32" s="38"/>
      <c r="C32" s="33"/>
      <c r="D32" s="118" t="s">
        <v>40</v>
      </c>
      <c r="E32" s="33"/>
      <c r="F32" s="33"/>
      <c r="G32" s="33"/>
      <c r="H32" s="33"/>
      <c r="I32" s="33"/>
      <c r="J32" s="119">
        <f>ROUND(J87,2)</f>
        <v>-48682.83</v>
      </c>
      <c r="K32" s="33"/>
      <c r="L32" s="112"/>
      <c r="S32" s="33"/>
      <c r="T32" s="33"/>
      <c r="U32" s="33"/>
      <c r="V32" s="33"/>
      <c r="W32" s="33"/>
      <c r="X32" s="33"/>
      <c r="Y32" s="33"/>
      <c r="Z32" s="33"/>
      <c r="AA32" s="33"/>
      <c r="AB32" s="33"/>
      <c r="AC32" s="33"/>
      <c r="AD32" s="33"/>
      <c r="AE32" s="33"/>
    </row>
    <row r="33" spans="1:31" s="2" customFormat="1" ht="6.9" customHeight="1">
      <c r="A33" s="33"/>
      <c r="B33" s="38"/>
      <c r="C33" s="33"/>
      <c r="D33" s="117"/>
      <c r="E33" s="117"/>
      <c r="F33" s="117"/>
      <c r="G33" s="117"/>
      <c r="H33" s="117"/>
      <c r="I33" s="117"/>
      <c r="J33" s="117"/>
      <c r="K33" s="117"/>
      <c r="L33" s="112"/>
      <c r="S33" s="33"/>
      <c r="T33" s="33"/>
      <c r="U33" s="33"/>
      <c r="V33" s="33"/>
      <c r="W33" s="33"/>
      <c r="X33" s="33"/>
      <c r="Y33" s="33"/>
      <c r="Z33" s="33"/>
      <c r="AA33" s="33"/>
      <c r="AB33" s="33"/>
      <c r="AC33" s="33"/>
      <c r="AD33" s="33"/>
      <c r="AE33" s="33"/>
    </row>
    <row r="34" spans="1:31" s="2" customFormat="1" ht="14.4" customHeight="1">
      <c r="A34" s="33"/>
      <c r="B34" s="38"/>
      <c r="C34" s="33"/>
      <c r="D34" s="33"/>
      <c r="E34" s="33"/>
      <c r="F34" s="120" t="s">
        <v>42</v>
      </c>
      <c r="G34" s="33"/>
      <c r="H34" s="33"/>
      <c r="I34" s="120" t="s">
        <v>41</v>
      </c>
      <c r="J34" s="120" t="s">
        <v>43</v>
      </c>
      <c r="K34" s="33"/>
      <c r="L34" s="112"/>
      <c r="S34" s="33"/>
      <c r="T34" s="33"/>
      <c r="U34" s="33"/>
      <c r="V34" s="33"/>
      <c r="W34" s="33"/>
      <c r="X34" s="33"/>
      <c r="Y34" s="33"/>
      <c r="Z34" s="33"/>
      <c r="AA34" s="33"/>
      <c r="AB34" s="33"/>
      <c r="AC34" s="33"/>
      <c r="AD34" s="33"/>
      <c r="AE34" s="33"/>
    </row>
    <row r="35" spans="1:31" s="2" customFormat="1" ht="14.4" customHeight="1">
      <c r="A35" s="33"/>
      <c r="B35" s="38"/>
      <c r="C35" s="33"/>
      <c r="D35" s="121" t="s">
        <v>44</v>
      </c>
      <c r="E35" s="111" t="s">
        <v>45</v>
      </c>
      <c r="F35" s="122">
        <f>ROUND((SUM(BE87:BE105)),2)</f>
        <v>-48682.83</v>
      </c>
      <c r="G35" s="33"/>
      <c r="H35" s="33"/>
      <c r="I35" s="123">
        <v>0.21</v>
      </c>
      <c r="J35" s="122">
        <f>ROUND(((SUM(BE87:BE105))*I35),2)</f>
        <v>-10223.39</v>
      </c>
      <c r="K35" s="33"/>
      <c r="L35" s="112"/>
      <c r="S35" s="33"/>
      <c r="T35" s="33"/>
      <c r="U35" s="33"/>
      <c r="V35" s="33"/>
      <c r="W35" s="33"/>
      <c r="X35" s="33"/>
      <c r="Y35" s="33"/>
      <c r="Z35" s="33"/>
      <c r="AA35" s="33"/>
      <c r="AB35" s="33"/>
      <c r="AC35" s="33"/>
      <c r="AD35" s="33"/>
      <c r="AE35" s="33"/>
    </row>
    <row r="36" spans="1:31" s="2" customFormat="1" ht="14.4" customHeight="1">
      <c r="A36" s="33"/>
      <c r="B36" s="38"/>
      <c r="C36" s="33"/>
      <c r="D36" s="33"/>
      <c r="E36" s="111" t="s">
        <v>46</v>
      </c>
      <c r="F36" s="122">
        <f>ROUND((SUM(BF87:BF105)),2)</f>
        <v>0</v>
      </c>
      <c r="G36" s="33"/>
      <c r="H36" s="33"/>
      <c r="I36" s="123">
        <v>0.15</v>
      </c>
      <c r="J36" s="122">
        <f>ROUND(((SUM(BF87:BF105))*I36),2)</f>
        <v>0</v>
      </c>
      <c r="K36" s="33"/>
      <c r="L36" s="112"/>
      <c r="S36" s="33"/>
      <c r="T36" s="33"/>
      <c r="U36" s="33"/>
      <c r="V36" s="33"/>
      <c r="W36" s="33"/>
      <c r="X36" s="33"/>
      <c r="Y36" s="33"/>
      <c r="Z36" s="33"/>
      <c r="AA36" s="33"/>
      <c r="AB36" s="33"/>
      <c r="AC36" s="33"/>
      <c r="AD36" s="33"/>
      <c r="AE36" s="33"/>
    </row>
    <row r="37" spans="1:31" s="2" customFormat="1" ht="14.4" customHeight="1" hidden="1">
      <c r="A37" s="33"/>
      <c r="B37" s="38"/>
      <c r="C37" s="33"/>
      <c r="D37" s="33"/>
      <c r="E37" s="111" t="s">
        <v>47</v>
      </c>
      <c r="F37" s="122">
        <f>ROUND((SUM(BG87:BG105)),2)</f>
        <v>0</v>
      </c>
      <c r="G37" s="33"/>
      <c r="H37" s="33"/>
      <c r="I37" s="123">
        <v>0.21</v>
      </c>
      <c r="J37" s="122">
        <f>0</f>
        <v>0</v>
      </c>
      <c r="K37" s="33"/>
      <c r="L37" s="112"/>
      <c r="S37" s="33"/>
      <c r="T37" s="33"/>
      <c r="U37" s="33"/>
      <c r="V37" s="33"/>
      <c r="W37" s="33"/>
      <c r="X37" s="33"/>
      <c r="Y37" s="33"/>
      <c r="Z37" s="33"/>
      <c r="AA37" s="33"/>
      <c r="AB37" s="33"/>
      <c r="AC37" s="33"/>
      <c r="AD37" s="33"/>
      <c r="AE37" s="33"/>
    </row>
    <row r="38" spans="1:31" s="2" customFormat="1" ht="14.4" customHeight="1" hidden="1">
      <c r="A38" s="33"/>
      <c r="B38" s="38"/>
      <c r="C38" s="33"/>
      <c r="D38" s="33"/>
      <c r="E38" s="111" t="s">
        <v>48</v>
      </c>
      <c r="F38" s="122">
        <f>ROUND((SUM(BH87:BH105)),2)</f>
        <v>0</v>
      </c>
      <c r="G38" s="33"/>
      <c r="H38" s="33"/>
      <c r="I38" s="123">
        <v>0.15</v>
      </c>
      <c r="J38" s="122">
        <f>0</f>
        <v>0</v>
      </c>
      <c r="K38" s="33"/>
      <c r="L38" s="112"/>
      <c r="S38" s="33"/>
      <c r="T38" s="33"/>
      <c r="U38" s="33"/>
      <c r="V38" s="33"/>
      <c r="W38" s="33"/>
      <c r="X38" s="33"/>
      <c r="Y38" s="33"/>
      <c r="Z38" s="33"/>
      <c r="AA38" s="33"/>
      <c r="AB38" s="33"/>
      <c r="AC38" s="33"/>
      <c r="AD38" s="33"/>
      <c r="AE38" s="33"/>
    </row>
    <row r="39" spans="1:31" s="2" customFormat="1" ht="14.4" customHeight="1" hidden="1">
      <c r="A39" s="33"/>
      <c r="B39" s="38"/>
      <c r="C39" s="33"/>
      <c r="D39" s="33"/>
      <c r="E39" s="111" t="s">
        <v>49</v>
      </c>
      <c r="F39" s="122">
        <f>ROUND((SUM(BI87:BI105)),2)</f>
        <v>0</v>
      </c>
      <c r="G39" s="33"/>
      <c r="H39" s="33"/>
      <c r="I39" s="123">
        <v>0</v>
      </c>
      <c r="J39" s="122">
        <f>0</f>
        <v>0</v>
      </c>
      <c r="K39" s="33"/>
      <c r="L39" s="112"/>
      <c r="S39" s="33"/>
      <c r="T39" s="33"/>
      <c r="U39" s="33"/>
      <c r="V39" s="33"/>
      <c r="W39" s="33"/>
      <c r="X39" s="33"/>
      <c r="Y39" s="33"/>
      <c r="Z39" s="33"/>
      <c r="AA39" s="33"/>
      <c r="AB39" s="33"/>
      <c r="AC39" s="33"/>
      <c r="AD39" s="33"/>
      <c r="AE39" s="33"/>
    </row>
    <row r="40" spans="1:31" s="2" customFormat="1" ht="6.9" customHeight="1">
      <c r="A40" s="33"/>
      <c r="B40" s="38"/>
      <c r="C40" s="33"/>
      <c r="D40" s="33"/>
      <c r="E40" s="33"/>
      <c r="F40" s="33"/>
      <c r="G40" s="33"/>
      <c r="H40" s="33"/>
      <c r="I40" s="33"/>
      <c r="J40" s="33"/>
      <c r="K40" s="33"/>
      <c r="L40" s="112"/>
      <c r="S40" s="33"/>
      <c r="T40" s="33"/>
      <c r="U40" s="33"/>
      <c r="V40" s="33"/>
      <c r="W40" s="33"/>
      <c r="X40" s="33"/>
      <c r="Y40" s="33"/>
      <c r="Z40" s="33"/>
      <c r="AA40" s="33"/>
      <c r="AB40" s="33"/>
      <c r="AC40" s="33"/>
      <c r="AD40" s="33"/>
      <c r="AE40" s="33"/>
    </row>
    <row r="41" spans="1:31" s="2" customFormat="1" ht="25.35" customHeight="1">
      <c r="A41" s="33"/>
      <c r="B41" s="38"/>
      <c r="C41" s="124"/>
      <c r="D41" s="125" t="s">
        <v>50</v>
      </c>
      <c r="E41" s="126"/>
      <c r="F41" s="126"/>
      <c r="G41" s="127" t="s">
        <v>51</v>
      </c>
      <c r="H41" s="128" t="s">
        <v>52</v>
      </c>
      <c r="I41" s="126"/>
      <c r="J41" s="129">
        <f>SUM(J32:J39)</f>
        <v>-58906.22</v>
      </c>
      <c r="K41" s="130"/>
      <c r="L41" s="112"/>
      <c r="S41" s="33"/>
      <c r="T41" s="33"/>
      <c r="U41" s="33"/>
      <c r="V41" s="33"/>
      <c r="W41" s="33"/>
      <c r="X41" s="33"/>
      <c r="Y41" s="33"/>
      <c r="Z41" s="33"/>
      <c r="AA41" s="33"/>
      <c r="AB41" s="33"/>
      <c r="AC41" s="33"/>
      <c r="AD41" s="33"/>
      <c r="AE41" s="33"/>
    </row>
    <row r="42" spans="1:31" s="2" customFormat="1" ht="14.4" customHeight="1">
      <c r="A42" s="33"/>
      <c r="B42" s="131"/>
      <c r="C42" s="132"/>
      <c r="D42" s="132"/>
      <c r="E42" s="132"/>
      <c r="F42" s="132"/>
      <c r="G42" s="132"/>
      <c r="H42" s="132"/>
      <c r="I42" s="132"/>
      <c r="J42" s="132"/>
      <c r="K42" s="132"/>
      <c r="L42" s="112"/>
      <c r="S42" s="33"/>
      <c r="T42" s="33"/>
      <c r="U42" s="33"/>
      <c r="V42" s="33"/>
      <c r="W42" s="33"/>
      <c r="X42" s="33"/>
      <c r="Y42" s="33"/>
      <c r="Z42" s="33"/>
      <c r="AA42" s="33"/>
      <c r="AB42" s="33"/>
      <c r="AC42" s="33"/>
      <c r="AD42" s="33"/>
      <c r="AE42" s="33"/>
    </row>
    <row r="46" spans="1:31" s="2" customFormat="1" ht="6.9" customHeight="1">
      <c r="A46" s="33"/>
      <c r="B46" s="133"/>
      <c r="C46" s="134"/>
      <c r="D46" s="134"/>
      <c r="E46" s="134"/>
      <c r="F46" s="134"/>
      <c r="G46" s="134"/>
      <c r="H46" s="134"/>
      <c r="I46" s="134"/>
      <c r="J46" s="134"/>
      <c r="K46" s="134"/>
      <c r="L46" s="112"/>
      <c r="S46" s="33"/>
      <c r="T46" s="33"/>
      <c r="U46" s="33"/>
      <c r="V46" s="33"/>
      <c r="W46" s="33"/>
      <c r="X46" s="33"/>
      <c r="Y46" s="33"/>
      <c r="Z46" s="33"/>
      <c r="AA46" s="33"/>
      <c r="AB46" s="33"/>
      <c r="AC46" s="33"/>
      <c r="AD46" s="33"/>
      <c r="AE46" s="33"/>
    </row>
    <row r="47" spans="1:31" s="2" customFormat="1" ht="24.9" customHeight="1">
      <c r="A47" s="33"/>
      <c r="B47" s="34"/>
      <c r="C47" s="25" t="s">
        <v>121</v>
      </c>
      <c r="D47" s="35"/>
      <c r="E47" s="35"/>
      <c r="F47" s="35"/>
      <c r="G47" s="35"/>
      <c r="H47" s="35"/>
      <c r="I47" s="35"/>
      <c r="J47" s="35"/>
      <c r="K47" s="35"/>
      <c r="L47" s="112"/>
      <c r="S47" s="33"/>
      <c r="T47" s="33"/>
      <c r="U47" s="33"/>
      <c r="V47" s="33"/>
      <c r="W47" s="33"/>
      <c r="X47" s="33"/>
      <c r="Y47" s="33"/>
      <c r="Z47" s="33"/>
      <c r="AA47" s="33"/>
      <c r="AB47" s="33"/>
      <c r="AC47" s="33"/>
      <c r="AD47" s="33"/>
      <c r="AE47" s="33"/>
    </row>
    <row r="48" spans="1:31" s="2" customFormat="1" ht="6.9" customHeight="1">
      <c r="A48" s="33"/>
      <c r="B48" s="34"/>
      <c r="C48" s="35"/>
      <c r="D48" s="35"/>
      <c r="E48" s="35"/>
      <c r="F48" s="35"/>
      <c r="G48" s="35"/>
      <c r="H48" s="35"/>
      <c r="I48" s="35"/>
      <c r="J48" s="35"/>
      <c r="K48" s="35"/>
      <c r="L48" s="112"/>
      <c r="S48" s="33"/>
      <c r="T48" s="33"/>
      <c r="U48" s="33"/>
      <c r="V48" s="33"/>
      <c r="W48" s="33"/>
      <c r="X48" s="33"/>
      <c r="Y48" s="33"/>
      <c r="Z48" s="33"/>
      <c r="AA48" s="33"/>
      <c r="AB48" s="33"/>
      <c r="AC48" s="33"/>
      <c r="AD48" s="33"/>
      <c r="AE48" s="33"/>
    </row>
    <row r="49" spans="1:31" s="2" customFormat="1" ht="12" customHeight="1">
      <c r="A49" s="33"/>
      <c r="B49" s="34"/>
      <c r="C49" s="30" t="s">
        <v>14</v>
      </c>
      <c r="D49" s="35"/>
      <c r="E49" s="35"/>
      <c r="F49" s="35"/>
      <c r="G49" s="35"/>
      <c r="H49" s="35"/>
      <c r="I49" s="35"/>
      <c r="J49" s="35"/>
      <c r="K49" s="35"/>
      <c r="L49" s="112"/>
      <c r="S49" s="33"/>
      <c r="T49" s="33"/>
      <c r="U49" s="33"/>
      <c r="V49" s="33"/>
      <c r="W49" s="33"/>
      <c r="X49" s="33"/>
      <c r="Y49" s="33"/>
      <c r="Z49" s="33"/>
      <c r="AA49" s="33"/>
      <c r="AB49" s="33"/>
      <c r="AC49" s="33"/>
      <c r="AD49" s="33"/>
      <c r="AE49" s="33"/>
    </row>
    <row r="50" spans="1:31" s="2" customFormat="1" ht="16.5" customHeight="1">
      <c r="A50" s="33"/>
      <c r="B50" s="34"/>
      <c r="C50" s="35"/>
      <c r="D50" s="35"/>
      <c r="E50" s="374" t="str">
        <f>E7</f>
        <v>KOMUNITNÍ CENTRUM JOSEFOV - ZMĚNOVÉ LISTY</v>
      </c>
      <c r="F50" s="375"/>
      <c r="G50" s="375"/>
      <c r="H50" s="375"/>
      <c r="I50" s="35"/>
      <c r="J50" s="35"/>
      <c r="K50" s="35"/>
      <c r="L50" s="112"/>
      <c r="S50" s="33"/>
      <c r="T50" s="33"/>
      <c r="U50" s="33"/>
      <c r="V50" s="33"/>
      <c r="W50" s="33"/>
      <c r="X50" s="33"/>
      <c r="Y50" s="33"/>
      <c r="Z50" s="33"/>
      <c r="AA50" s="33"/>
      <c r="AB50" s="33"/>
      <c r="AC50" s="33"/>
      <c r="AD50" s="33"/>
      <c r="AE50" s="33"/>
    </row>
    <row r="51" spans="2:12" s="1" customFormat="1" ht="12" customHeight="1">
      <c r="B51" s="23"/>
      <c r="C51" s="30" t="s">
        <v>117</v>
      </c>
      <c r="D51" s="24"/>
      <c r="E51" s="24"/>
      <c r="F51" s="24"/>
      <c r="G51" s="24"/>
      <c r="H51" s="24"/>
      <c r="I51" s="24"/>
      <c r="J51" s="24"/>
      <c r="K51" s="24"/>
      <c r="L51" s="22"/>
    </row>
    <row r="52" spans="1:31" s="2" customFormat="1" ht="16.5" customHeight="1">
      <c r="A52" s="33"/>
      <c r="B52" s="34"/>
      <c r="C52" s="35"/>
      <c r="D52" s="35"/>
      <c r="E52" s="374" t="s">
        <v>118</v>
      </c>
      <c r="F52" s="376"/>
      <c r="G52" s="376"/>
      <c r="H52" s="376"/>
      <c r="I52" s="35"/>
      <c r="J52" s="35"/>
      <c r="K52" s="35"/>
      <c r="L52" s="112"/>
      <c r="S52" s="33"/>
      <c r="T52" s="33"/>
      <c r="U52" s="33"/>
      <c r="V52" s="33"/>
      <c r="W52" s="33"/>
      <c r="X52" s="33"/>
      <c r="Y52" s="33"/>
      <c r="Z52" s="33"/>
      <c r="AA52" s="33"/>
      <c r="AB52" s="33"/>
      <c r="AC52" s="33"/>
      <c r="AD52" s="33"/>
      <c r="AE52" s="33"/>
    </row>
    <row r="53" spans="1:31" s="2" customFormat="1" ht="12" customHeight="1">
      <c r="A53" s="33"/>
      <c r="B53" s="34"/>
      <c r="C53" s="30" t="s">
        <v>119</v>
      </c>
      <c r="D53" s="35"/>
      <c r="E53" s="35"/>
      <c r="F53" s="35"/>
      <c r="G53" s="35"/>
      <c r="H53" s="35"/>
      <c r="I53" s="35"/>
      <c r="J53" s="35"/>
      <c r="K53" s="35"/>
      <c r="L53" s="112"/>
      <c r="S53" s="33"/>
      <c r="T53" s="33"/>
      <c r="U53" s="33"/>
      <c r="V53" s="33"/>
      <c r="W53" s="33"/>
      <c r="X53" s="33"/>
      <c r="Y53" s="33"/>
      <c r="Z53" s="33"/>
      <c r="AA53" s="33"/>
      <c r="AB53" s="33"/>
      <c r="AC53" s="33"/>
      <c r="AD53" s="33"/>
      <c r="AE53" s="33"/>
    </row>
    <row r="54" spans="1:31" s="2" customFormat="1" ht="16.5" customHeight="1">
      <c r="A54" s="33"/>
      <c r="B54" s="34"/>
      <c r="C54" s="35"/>
      <c r="D54" s="35"/>
      <c r="E54" s="365" t="str">
        <f>E11</f>
        <v>ZL1.1-MP1 - MÉNĚPRÁCE - STAVEBNÍ ČÁST (odečet původních odkopávek)</v>
      </c>
      <c r="F54" s="376"/>
      <c r="G54" s="376"/>
      <c r="H54" s="376"/>
      <c r="I54" s="35"/>
      <c r="J54" s="35"/>
      <c r="K54" s="35"/>
      <c r="L54" s="112"/>
      <c r="S54" s="33"/>
      <c r="T54" s="33"/>
      <c r="U54" s="33"/>
      <c r="V54" s="33"/>
      <c r="W54" s="33"/>
      <c r="X54" s="33"/>
      <c r="Y54" s="33"/>
      <c r="Z54" s="33"/>
      <c r="AA54" s="33"/>
      <c r="AB54" s="33"/>
      <c r="AC54" s="33"/>
      <c r="AD54" s="33"/>
      <c r="AE54" s="33"/>
    </row>
    <row r="55" spans="1:31" s="2" customFormat="1" ht="6.9" customHeight="1">
      <c r="A55" s="33"/>
      <c r="B55" s="34"/>
      <c r="C55" s="35"/>
      <c r="D55" s="35"/>
      <c r="E55" s="35"/>
      <c r="F55" s="35"/>
      <c r="G55" s="35"/>
      <c r="H55" s="35"/>
      <c r="I55" s="35"/>
      <c r="J55" s="35"/>
      <c r="K55" s="35"/>
      <c r="L55" s="112"/>
      <c r="S55" s="33"/>
      <c r="T55" s="33"/>
      <c r="U55" s="33"/>
      <c r="V55" s="33"/>
      <c r="W55" s="33"/>
      <c r="X55" s="33"/>
      <c r="Y55" s="33"/>
      <c r="Z55" s="33"/>
      <c r="AA55" s="33"/>
      <c r="AB55" s="33"/>
      <c r="AC55" s="33"/>
      <c r="AD55" s="33"/>
      <c r="AE55" s="33"/>
    </row>
    <row r="56" spans="1:31" s="2" customFormat="1" ht="12" customHeight="1">
      <c r="A56" s="33"/>
      <c r="B56" s="34"/>
      <c r="C56" s="30" t="s">
        <v>19</v>
      </c>
      <c r="D56" s="35"/>
      <c r="E56" s="35"/>
      <c r="F56" s="28" t="str">
        <f>F14</f>
        <v>Josefov</v>
      </c>
      <c r="G56" s="35"/>
      <c r="H56" s="35"/>
      <c r="I56" s="30" t="s">
        <v>21</v>
      </c>
      <c r="J56" s="58" t="str">
        <f>IF(J14="","",J14)</f>
        <v>7. 1. 2020</v>
      </c>
      <c r="K56" s="35"/>
      <c r="L56" s="112"/>
      <c r="S56" s="33"/>
      <c r="T56" s="33"/>
      <c r="U56" s="33"/>
      <c r="V56" s="33"/>
      <c r="W56" s="33"/>
      <c r="X56" s="33"/>
      <c r="Y56" s="33"/>
      <c r="Z56" s="33"/>
      <c r="AA56" s="33"/>
      <c r="AB56" s="33"/>
      <c r="AC56" s="33"/>
      <c r="AD56" s="33"/>
      <c r="AE56" s="33"/>
    </row>
    <row r="57" spans="1:31" s="2" customFormat="1" ht="6.9" customHeight="1">
      <c r="A57" s="33"/>
      <c r="B57" s="34"/>
      <c r="C57" s="35"/>
      <c r="D57" s="35"/>
      <c r="E57" s="35"/>
      <c r="F57" s="35"/>
      <c r="G57" s="35"/>
      <c r="H57" s="35"/>
      <c r="I57" s="35"/>
      <c r="J57" s="35"/>
      <c r="K57" s="35"/>
      <c r="L57" s="112"/>
      <c r="S57" s="33"/>
      <c r="T57" s="33"/>
      <c r="U57" s="33"/>
      <c r="V57" s="33"/>
      <c r="W57" s="33"/>
      <c r="X57" s="33"/>
      <c r="Y57" s="33"/>
      <c r="Z57" s="33"/>
      <c r="AA57" s="33"/>
      <c r="AB57" s="33"/>
      <c r="AC57" s="33"/>
      <c r="AD57" s="33"/>
      <c r="AE57" s="33"/>
    </row>
    <row r="58" spans="1:31" s="2" customFormat="1" ht="27.9" customHeight="1">
      <c r="A58" s="33"/>
      <c r="B58" s="34"/>
      <c r="C58" s="30" t="s">
        <v>23</v>
      </c>
      <c r="D58" s="35"/>
      <c r="E58" s="35"/>
      <c r="F58" s="28" t="str">
        <f>E17</f>
        <v>Obec Josefov</v>
      </c>
      <c r="G58" s="35"/>
      <c r="H58" s="35"/>
      <c r="I58" s="30" t="s">
        <v>32</v>
      </c>
      <c r="J58" s="31" t="str">
        <f>E23</f>
        <v>CENTRA STAV s.r.o.</v>
      </c>
      <c r="K58" s="35"/>
      <c r="L58" s="112"/>
      <c r="S58" s="33"/>
      <c r="T58" s="33"/>
      <c r="U58" s="33"/>
      <c r="V58" s="33"/>
      <c r="W58" s="33"/>
      <c r="X58" s="33"/>
      <c r="Y58" s="33"/>
      <c r="Z58" s="33"/>
      <c r="AA58" s="33"/>
      <c r="AB58" s="33"/>
      <c r="AC58" s="33"/>
      <c r="AD58" s="33"/>
      <c r="AE58" s="33"/>
    </row>
    <row r="59" spans="1:31" s="2" customFormat="1" ht="27.9" customHeight="1">
      <c r="A59" s="33"/>
      <c r="B59" s="34"/>
      <c r="C59" s="30" t="s">
        <v>28</v>
      </c>
      <c r="D59" s="35"/>
      <c r="E59" s="35"/>
      <c r="F59" s="28" t="str">
        <f>IF(E20="","",E20)</f>
        <v>Stavby Trubač s.r.o.</v>
      </c>
      <c r="G59" s="35"/>
      <c r="H59" s="35"/>
      <c r="I59" s="30" t="s">
        <v>37</v>
      </c>
      <c r="J59" s="31" t="str">
        <f>E26</f>
        <v>Stavby Trubač s.r.o.</v>
      </c>
      <c r="K59" s="35"/>
      <c r="L59" s="112"/>
      <c r="S59" s="33"/>
      <c r="T59" s="33"/>
      <c r="U59" s="33"/>
      <c r="V59" s="33"/>
      <c r="W59" s="33"/>
      <c r="X59" s="33"/>
      <c r="Y59" s="33"/>
      <c r="Z59" s="33"/>
      <c r="AA59" s="33"/>
      <c r="AB59" s="33"/>
      <c r="AC59" s="33"/>
      <c r="AD59" s="33"/>
      <c r="AE59" s="33"/>
    </row>
    <row r="60" spans="1:31" s="2" customFormat="1" ht="10.35" customHeight="1">
      <c r="A60" s="33"/>
      <c r="B60" s="34"/>
      <c r="C60" s="35"/>
      <c r="D60" s="35"/>
      <c r="E60" s="35"/>
      <c r="F60" s="35"/>
      <c r="G60" s="35"/>
      <c r="H60" s="35"/>
      <c r="I60" s="35"/>
      <c r="J60" s="35"/>
      <c r="K60" s="35"/>
      <c r="L60" s="112"/>
      <c r="S60" s="33"/>
      <c r="T60" s="33"/>
      <c r="U60" s="33"/>
      <c r="V60" s="33"/>
      <c r="W60" s="33"/>
      <c r="X60" s="33"/>
      <c r="Y60" s="33"/>
      <c r="Z60" s="33"/>
      <c r="AA60" s="33"/>
      <c r="AB60" s="33"/>
      <c r="AC60" s="33"/>
      <c r="AD60" s="33"/>
      <c r="AE60" s="33"/>
    </row>
    <row r="61" spans="1:31" s="2" customFormat="1" ht="29.25" customHeight="1">
      <c r="A61" s="33"/>
      <c r="B61" s="34"/>
      <c r="C61" s="135" t="s">
        <v>122</v>
      </c>
      <c r="D61" s="136"/>
      <c r="E61" s="136"/>
      <c r="F61" s="136"/>
      <c r="G61" s="136"/>
      <c r="H61" s="136"/>
      <c r="I61" s="136"/>
      <c r="J61" s="137" t="s">
        <v>123</v>
      </c>
      <c r="K61" s="136"/>
      <c r="L61" s="112"/>
      <c r="S61" s="33"/>
      <c r="T61" s="33"/>
      <c r="U61" s="33"/>
      <c r="V61" s="33"/>
      <c r="W61" s="33"/>
      <c r="X61" s="33"/>
      <c r="Y61" s="33"/>
      <c r="Z61" s="33"/>
      <c r="AA61" s="33"/>
      <c r="AB61" s="33"/>
      <c r="AC61" s="33"/>
      <c r="AD61" s="33"/>
      <c r="AE61" s="33"/>
    </row>
    <row r="62" spans="1:31" s="2" customFormat="1" ht="10.35" customHeight="1">
      <c r="A62" s="33"/>
      <c r="B62" s="34"/>
      <c r="C62" s="35"/>
      <c r="D62" s="35"/>
      <c r="E62" s="35"/>
      <c r="F62" s="35"/>
      <c r="G62" s="35"/>
      <c r="H62" s="35"/>
      <c r="I62" s="35"/>
      <c r="J62" s="35"/>
      <c r="K62" s="35"/>
      <c r="L62" s="112"/>
      <c r="S62" s="33"/>
      <c r="T62" s="33"/>
      <c r="U62" s="33"/>
      <c r="V62" s="33"/>
      <c r="W62" s="33"/>
      <c r="X62" s="33"/>
      <c r="Y62" s="33"/>
      <c r="Z62" s="33"/>
      <c r="AA62" s="33"/>
      <c r="AB62" s="33"/>
      <c r="AC62" s="33"/>
      <c r="AD62" s="33"/>
      <c r="AE62" s="33"/>
    </row>
    <row r="63" spans="1:47" s="2" customFormat="1" ht="22.8" customHeight="1">
      <c r="A63" s="33"/>
      <c r="B63" s="34"/>
      <c r="C63" s="138" t="s">
        <v>72</v>
      </c>
      <c r="D63" s="35"/>
      <c r="E63" s="35"/>
      <c r="F63" s="35"/>
      <c r="G63" s="35"/>
      <c r="H63" s="35"/>
      <c r="I63" s="35"/>
      <c r="J63" s="76">
        <f>J87</f>
        <v>-48682.83</v>
      </c>
      <c r="K63" s="35"/>
      <c r="L63" s="112"/>
      <c r="S63" s="33"/>
      <c r="T63" s="33"/>
      <c r="U63" s="33"/>
      <c r="V63" s="33"/>
      <c r="W63" s="33"/>
      <c r="X63" s="33"/>
      <c r="Y63" s="33"/>
      <c r="Z63" s="33"/>
      <c r="AA63" s="33"/>
      <c r="AB63" s="33"/>
      <c r="AC63" s="33"/>
      <c r="AD63" s="33"/>
      <c r="AE63" s="33"/>
      <c r="AU63" s="19" t="s">
        <v>124</v>
      </c>
    </row>
    <row r="64" spans="2:12" s="9" customFormat="1" ht="24.9" customHeight="1">
      <c r="B64" s="139"/>
      <c r="C64" s="140"/>
      <c r="D64" s="141" t="s">
        <v>125</v>
      </c>
      <c r="E64" s="142"/>
      <c r="F64" s="142"/>
      <c r="G64" s="142"/>
      <c r="H64" s="142"/>
      <c r="I64" s="142"/>
      <c r="J64" s="143">
        <f>J88</f>
        <v>-48682.83</v>
      </c>
      <c r="K64" s="140"/>
      <c r="L64" s="144"/>
    </row>
    <row r="65" spans="2:12" s="10" customFormat="1" ht="19.95" customHeight="1">
      <c r="B65" s="145"/>
      <c r="C65" s="96"/>
      <c r="D65" s="146" t="s">
        <v>126</v>
      </c>
      <c r="E65" s="147"/>
      <c r="F65" s="147"/>
      <c r="G65" s="147"/>
      <c r="H65" s="147"/>
      <c r="I65" s="147"/>
      <c r="J65" s="148">
        <f>J89</f>
        <v>-48682.83</v>
      </c>
      <c r="K65" s="96"/>
      <c r="L65" s="149"/>
    </row>
    <row r="66" spans="1:31" s="2" customFormat="1" ht="21.75" customHeight="1">
      <c r="A66" s="33"/>
      <c r="B66" s="34"/>
      <c r="C66" s="35"/>
      <c r="D66" s="35"/>
      <c r="E66" s="35"/>
      <c r="F66" s="35"/>
      <c r="G66" s="35"/>
      <c r="H66" s="35"/>
      <c r="I66" s="35"/>
      <c r="J66" s="35"/>
      <c r="K66" s="35"/>
      <c r="L66" s="112"/>
      <c r="S66" s="33"/>
      <c r="T66" s="33"/>
      <c r="U66" s="33"/>
      <c r="V66" s="33"/>
      <c r="W66" s="33"/>
      <c r="X66" s="33"/>
      <c r="Y66" s="33"/>
      <c r="Z66" s="33"/>
      <c r="AA66" s="33"/>
      <c r="AB66" s="33"/>
      <c r="AC66" s="33"/>
      <c r="AD66" s="33"/>
      <c r="AE66" s="33"/>
    </row>
    <row r="67" spans="1:31" s="2" customFormat="1" ht="6.9" customHeight="1">
      <c r="A67" s="33"/>
      <c r="B67" s="46"/>
      <c r="C67" s="47"/>
      <c r="D67" s="47"/>
      <c r="E67" s="47"/>
      <c r="F67" s="47"/>
      <c r="G67" s="47"/>
      <c r="H67" s="47"/>
      <c r="I67" s="47"/>
      <c r="J67" s="47"/>
      <c r="K67" s="47"/>
      <c r="L67" s="112"/>
      <c r="S67" s="33"/>
      <c r="T67" s="33"/>
      <c r="U67" s="33"/>
      <c r="V67" s="33"/>
      <c r="W67" s="33"/>
      <c r="X67" s="33"/>
      <c r="Y67" s="33"/>
      <c r="Z67" s="33"/>
      <c r="AA67" s="33"/>
      <c r="AB67" s="33"/>
      <c r="AC67" s="33"/>
      <c r="AD67" s="33"/>
      <c r="AE67" s="33"/>
    </row>
    <row r="71" spans="1:31" s="2" customFormat="1" ht="6.9" customHeight="1">
      <c r="A71" s="33"/>
      <c r="B71" s="48"/>
      <c r="C71" s="49"/>
      <c r="D71" s="49"/>
      <c r="E71" s="49"/>
      <c r="F71" s="49"/>
      <c r="G71" s="49"/>
      <c r="H71" s="49"/>
      <c r="I71" s="49"/>
      <c r="J71" s="49"/>
      <c r="K71" s="49"/>
      <c r="L71" s="112"/>
      <c r="S71" s="33"/>
      <c r="T71" s="33"/>
      <c r="U71" s="33"/>
      <c r="V71" s="33"/>
      <c r="W71" s="33"/>
      <c r="X71" s="33"/>
      <c r="Y71" s="33"/>
      <c r="Z71" s="33"/>
      <c r="AA71" s="33"/>
      <c r="AB71" s="33"/>
      <c r="AC71" s="33"/>
      <c r="AD71" s="33"/>
      <c r="AE71" s="33"/>
    </row>
    <row r="72" spans="1:31" s="2" customFormat="1" ht="24.9" customHeight="1">
      <c r="A72" s="33"/>
      <c r="B72" s="34"/>
      <c r="C72" s="25" t="s">
        <v>127</v>
      </c>
      <c r="D72" s="35"/>
      <c r="E72" s="35"/>
      <c r="F72" s="35"/>
      <c r="G72" s="35"/>
      <c r="H72" s="35"/>
      <c r="I72" s="35"/>
      <c r="J72" s="35"/>
      <c r="K72" s="35"/>
      <c r="L72" s="112"/>
      <c r="S72" s="33"/>
      <c r="T72" s="33"/>
      <c r="U72" s="33"/>
      <c r="V72" s="33"/>
      <c r="W72" s="33"/>
      <c r="X72" s="33"/>
      <c r="Y72" s="33"/>
      <c r="Z72" s="33"/>
      <c r="AA72" s="33"/>
      <c r="AB72" s="33"/>
      <c r="AC72" s="33"/>
      <c r="AD72" s="33"/>
      <c r="AE72" s="33"/>
    </row>
    <row r="73" spans="1:31" s="2" customFormat="1" ht="6.9" customHeight="1">
      <c r="A73" s="33"/>
      <c r="B73" s="34"/>
      <c r="C73" s="35"/>
      <c r="D73" s="35"/>
      <c r="E73" s="35"/>
      <c r="F73" s="35"/>
      <c r="G73" s="35"/>
      <c r="H73" s="35"/>
      <c r="I73" s="35"/>
      <c r="J73" s="35"/>
      <c r="K73" s="35"/>
      <c r="L73" s="112"/>
      <c r="S73" s="33"/>
      <c r="T73" s="33"/>
      <c r="U73" s="33"/>
      <c r="V73" s="33"/>
      <c r="W73" s="33"/>
      <c r="X73" s="33"/>
      <c r="Y73" s="33"/>
      <c r="Z73" s="33"/>
      <c r="AA73" s="33"/>
      <c r="AB73" s="33"/>
      <c r="AC73" s="33"/>
      <c r="AD73" s="33"/>
      <c r="AE73" s="33"/>
    </row>
    <row r="74" spans="1:31" s="2" customFormat="1" ht="12" customHeight="1">
      <c r="A74" s="33"/>
      <c r="B74" s="34"/>
      <c r="C74" s="30" t="s">
        <v>14</v>
      </c>
      <c r="D74" s="35"/>
      <c r="E74" s="35"/>
      <c r="F74" s="35"/>
      <c r="G74" s="35"/>
      <c r="H74" s="35"/>
      <c r="I74" s="35"/>
      <c r="J74" s="35"/>
      <c r="K74" s="35"/>
      <c r="L74" s="112"/>
      <c r="S74" s="33"/>
      <c r="T74" s="33"/>
      <c r="U74" s="33"/>
      <c r="V74" s="33"/>
      <c r="W74" s="33"/>
      <c r="X74" s="33"/>
      <c r="Y74" s="33"/>
      <c r="Z74" s="33"/>
      <c r="AA74" s="33"/>
      <c r="AB74" s="33"/>
      <c r="AC74" s="33"/>
      <c r="AD74" s="33"/>
      <c r="AE74" s="33"/>
    </row>
    <row r="75" spans="1:31" s="2" customFormat="1" ht="16.5" customHeight="1">
      <c r="A75" s="33"/>
      <c r="B75" s="34"/>
      <c r="C75" s="35"/>
      <c r="D75" s="35"/>
      <c r="E75" s="374" t="str">
        <f>E7</f>
        <v>KOMUNITNÍ CENTRUM JOSEFOV - ZMĚNOVÉ LISTY</v>
      </c>
      <c r="F75" s="375"/>
      <c r="G75" s="375"/>
      <c r="H75" s="375"/>
      <c r="I75" s="35"/>
      <c r="J75" s="35"/>
      <c r="K75" s="35"/>
      <c r="L75" s="112"/>
      <c r="S75" s="33"/>
      <c r="T75" s="33"/>
      <c r="U75" s="33"/>
      <c r="V75" s="33"/>
      <c r="W75" s="33"/>
      <c r="X75" s="33"/>
      <c r="Y75" s="33"/>
      <c r="Z75" s="33"/>
      <c r="AA75" s="33"/>
      <c r="AB75" s="33"/>
      <c r="AC75" s="33"/>
      <c r="AD75" s="33"/>
      <c r="AE75" s="33"/>
    </row>
    <row r="76" spans="2:12" s="1" customFormat="1" ht="12" customHeight="1">
      <c r="B76" s="23"/>
      <c r="C76" s="30" t="s">
        <v>117</v>
      </c>
      <c r="D76" s="24"/>
      <c r="E76" s="24"/>
      <c r="F76" s="24"/>
      <c r="G76" s="24"/>
      <c r="H76" s="24"/>
      <c r="I76" s="24"/>
      <c r="J76" s="24"/>
      <c r="K76" s="24"/>
      <c r="L76" s="22"/>
    </row>
    <row r="77" spans="1:31" s="2" customFormat="1" ht="16.5" customHeight="1">
      <c r="A77" s="33"/>
      <c r="B77" s="34"/>
      <c r="C77" s="35"/>
      <c r="D77" s="35"/>
      <c r="E77" s="374" t="s">
        <v>118</v>
      </c>
      <c r="F77" s="376"/>
      <c r="G77" s="376"/>
      <c r="H77" s="376"/>
      <c r="I77" s="35"/>
      <c r="J77" s="35"/>
      <c r="K77" s="35"/>
      <c r="L77" s="112"/>
      <c r="S77" s="33"/>
      <c r="T77" s="33"/>
      <c r="U77" s="33"/>
      <c r="V77" s="33"/>
      <c r="W77" s="33"/>
      <c r="X77" s="33"/>
      <c r="Y77" s="33"/>
      <c r="Z77" s="33"/>
      <c r="AA77" s="33"/>
      <c r="AB77" s="33"/>
      <c r="AC77" s="33"/>
      <c r="AD77" s="33"/>
      <c r="AE77" s="33"/>
    </row>
    <row r="78" spans="1:31" s="2" customFormat="1" ht="12" customHeight="1">
      <c r="A78" s="33"/>
      <c r="B78" s="34"/>
      <c r="C78" s="30" t="s">
        <v>119</v>
      </c>
      <c r="D78" s="35"/>
      <c r="E78" s="35"/>
      <c r="F78" s="35"/>
      <c r="G78" s="35"/>
      <c r="H78" s="35"/>
      <c r="I78" s="35"/>
      <c r="J78" s="35"/>
      <c r="K78" s="35"/>
      <c r="L78" s="112"/>
      <c r="S78" s="33"/>
      <c r="T78" s="33"/>
      <c r="U78" s="33"/>
      <c r="V78" s="33"/>
      <c r="W78" s="33"/>
      <c r="X78" s="33"/>
      <c r="Y78" s="33"/>
      <c r="Z78" s="33"/>
      <c r="AA78" s="33"/>
      <c r="AB78" s="33"/>
      <c r="AC78" s="33"/>
      <c r="AD78" s="33"/>
      <c r="AE78" s="33"/>
    </row>
    <row r="79" spans="1:31" s="2" customFormat="1" ht="16.5" customHeight="1">
      <c r="A79" s="33"/>
      <c r="B79" s="34"/>
      <c r="C79" s="35"/>
      <c r="D79" s="35"/>
      <c r="E79" s="365" t="str">
        <f>E11</f>
        <v>ZL1.1-MP1 - MÉNĚPRÁCE - STAVEBNÍ ČÁST (odečet původních odkopávek)</v>
      </c>
      <c r="F79" s="376"/>
      <c r="G79" s="376"/>
      <c r="H79" s="376"/>
      <c r="I79" s="35"/>
      <c r="J79" s="35"/>
      <c r="K79" s="35"/>
      <c r="L79" s="112"/>
      <c r="S79" s="33"/>
      <c r="T79" s="33"/>
      <c r="U79" s="33"/>
      <c r="V79" s="33"/>
      <c r="W79" s="33"/>
      <c r="X79" s="33"/>
      <c r="Y79" s="33"/>
      <c r="Z79" s="33"/>
      <c r="AA79" s="33"/>
      <c r="AB79" s="33"/>
      <c r="AC79" s="33"/>
      <c r="AD79" s="33"/>
      <c r="AE79" s="33"/>
    </row>
    <row r="80" spans="1:31" s="2" customFormat="1" ht="6.9" customHeight="1">
      <c r="A80" s="33"/>
      <c r="B80" s="34"/>
      <c r="C80" s="35"/>
      <c r="D80" s="35"/>
      <c r="E80" s="35"/>
      <c r="F80" s="35"/>
      <c r="G80" s="35"/>
      <c r="H80" s="35"/>
      <c r="I80" s="35"/>
      <c r="J80" s="35"/>
      <c r="K80" s="35"/>
      <c r="L80" s="112"/>
      <c r="S80" s="33"/>
      <c r="T80" s="33"/>
      <c r="U80" s="33"/>
      <c r="V80" s="33"/>
      <c r="W80" s="33"/>
      <c r="X80" s="33"/>
      <c r="Y80" s="33"/>
      <c r="Z80" s="33"/>
      <c r="AA80" s="33"/>
      <c r="AB80" s="33"/>
      <c r="AC80" s="33"/>
      <c r="AD80" s="33"/>
      <c r="AE80" s="33"/>
    </row>
    <row r="81" spans="1:31" s="2" customFormat="1" ht="12" customHeight="1">
      <c r="A81" s="33"/>
      <c r="B81" s="34"/>
      <c r="C81" s="30" t="s">
        <v>19</v>
      </c>
      <c r="D81" s="35"/>
      <c r="E81" s="35"/>
      <c r="F81" s="28" t="str">
        <f>F14</f>
        <v>Josefov</v>
      </c>
      <c r="G81" s="35"/>
      <c r="H81" s="35"/>
      <c r="I81" s="30" t="s">
        <v>21</v>
      </c>
      <c r="J81" s="58" t="str">
        <f>IF(J14="","",J14)</f>
        <v>7. 1. 2020</v>
      </c>
      <c r="K81" s="35"/>
      <c r="L81" s="112"/>
      <c r="S81" s="33"/>
      <c r="T81" s="33"/>
      <c r="U81" s="33"/>
      <c r="V81" s="33"/>
      <c r="W81" s="33"/>
      <c r="X81" s="33"/>
      <c r="Y81" s="33"/>
      <c r="Z81" s="33"/>
      <c r="AA81" s="33"/>
      <c r="AB81" s="33"/>
      <c r="AC81" s="33"/>
      <c r="AD81" s="33"/>
      <c r="AE81" s="33"/>
    </row>
    <row r="82" spans="1:31" s="2" customFormat="1" ht="6.9" customHeight="1">
      <c r="A82" s="33"/>
      <c r="B82" s="34"/>
      <c r="C82" s="35"/>
      <c r="D82" s="35"/>
      <c r="E82" s="35"/>
      <c r="F82" s="35"/>
      <c r="G82" s="35"/>
      <c r="H82" s="35"/>
      <c r="I82" s="35"/>
      <c r="J82" s="35"/>
      <c r="K82" s="35"/>
      <c r="L82" s="112"/>
      <c r="S82" s="33"/>
      <c r="T82" s="33"/>
      <c r="U82" s="33"/>
      <c r="V82" s="33"/>
      <c r="W82" s="33"/>
      <c r="X82" s="33"/>
      <c r="Y82" s="33"/>
      <c r="Z82" s="33"/>
      <c r="AA82" s="33"/>
      <c r="AB82" s="33"/>
      <c r="AC82" s="33"/>
      <c r="AD82" s="33"/>
      <c r="AE82" s="33"/>
    </row>
    <row r="83" spans="1:31" s="2" customFormat="1" ht="27.9" customHeight="1">
      <c r="A83" s="33"/>
      <c r="B83" s="34"/>
      <c r="C83" s="30" t="s">
        <v>23</v>
      </c>
      <c r="D83" s="35"/>
      <c r="E83" s="35"/>
      <c r="F83" s="28" t="str">
        <f>E17</f>
        <v>Obec Josefov</v>
      </c>
      <c r="G83" s="35"/>
      <c r="H83" s="35"/>
      <c r="I83" s="30" t="s">
        <v>32</v>
      </c>
      <c r="J83" s="31" t="str">
        <f>E23</f>
        <v>CENTRA STAV s.r.o.</v>
      </c>
      <c r="K83" s="35"/>
      <c r="L83" s="112"/>
      <c r="S83" s="33"/>
      <c r="T83" s="33"/>
      <c r="U83" s="33"/>
      <c r="V83" s="33"/>
      <c r="W83" s="33"/>
      <c r="X83" s="33"/>
      <c r="Y83" s="33"/>
      <c r="Z83" s="33"/>
      <c r="AA83" s="33"/>
      <c r="AB83" s="33"/>
      <c r="AC83" s="33"/>
      <c r="AD83" s="33"/>
      <c r="AE83" s="33"/>
    </row>
    <row r="84" spans="1:31" s="2" customFormat="1" ht="27.9" customHeight="1">
      <c r="A84" s="33"/>
      <c r="B84" s="34"/>
      <c r="C84" s="30" t="s">
        <v>28</v>
      </c>
      <c r="D84" s="35"/>
      <c r="E84" s="35"/>
      <c r="F84" s="28" t="str">
        <f>IF(E20="","",E20)</f>
        <v>Stavby Trubač s.r.o.</v>
      </c>
      <c r="G84" s="35"/>
      <c r="H84" s="35"/>
      <c r="I84" s="30" t="s">
        <v>37</v>
      </c>
      <c r="J84" s="31" t="str">
        <f>E26</f>
        <v>Stavby Trubač s.r.o.</v>
      </c>
      <c r="K84" s="35"/>
      <c r="L84" s="112"/>
      <c r="S84" s="33"/>
      <c r="T84" s="33"/>
      <c r="U84" s="33"/>
      <c r="V84" s="33"/>
      <c r="W84" s="33"/>
      <c r="X84" s="33"/>
      <c r="Y84" s="33"/>
      <c r="Z84" s="33"/>
      <c r="AA84" s="33"/>
      <c r="AB84" s="33"/>
      <c r="AC84" s="33"/>
      <c r="AD84" s="33"/>
      <c r="AE84" s="33"/>
    </row>
    <row r="85" spans="1:31" s="2" customFormat="1" ht="10.35" customHeight="1">
      <c r="A85" s="33"/>
      <c r="B85" s="34"/>
      <c r="C85" s="35"/>
      <c r="D85" s="35"/>
      <c r="E85" s="35"/>
      <c r="F85" s="35"/>
      <c r="G85" s="35"/>
      <c r="H85" s="35"/>
      <c r="I85" s="35"/>
      <c r="J85" s="35"/>
      <c r="K85" s="35"/>
      <c r="L85" s="112"/>
      <c r="S85" s="33"/>
      <c r="T85" s="33"/>
      <c r="U85" s="33"/>
      <c r="V85" s="33"/>
      <c r="W85" s="33"/>
      <c r="X85" s="33"/>
      <c r="Y85" s="33"/>
      <c r="Z85" s="33"/>
      <c r="AA85" s="33"/>
      <c r="AB85" s="33"/>
      <c r="AC85" s="33"/>
      <c r="AD85" s="33"/>
      <c r="AE85" s="33"/>
    </row>
    <row r="86" spans="1:31" s="11" customFormat="1" ht="29.25" customHeight="1">
      <c r="A86" s="150"/>
      <c r="B86" s="151"/>
      <c r="C86" s="152" t="s">
        <v>128</v>
      </c>
      <c r="D86" s="153" t="s">
        <v>59</v>
      </c>
      <c r="E86" s="153" t="s">
        <v>55</v>
      </c>
      <c r="F86" s="153" t="s">
        <v>56</v>
      </c>
      <c r="G86" s="153" t="s">
        <v>129</v>
      </c>
      <c r="H86" s="153" t="s">
        <v>130</v>
      </c>
      <c r="I86" s="153" t="s">
        <v>131</v>
      </c>
      <c r="J86" s="153" t="s">
        <v>123</v>
      </c>
      <c r="K86" s="154" t="s">
        <v>132</v>
      </c>
      <c r="L86" s="155"/>
      <c r="M86" s="67" t="s">
        <v>17</v>
      </c>
      <c r="N86" s="68" t="s">
        <v>44</v>
      </c>
      <c r="O86" s="68" t="s">
        <v>133</v>
      </c>
      <c r="P86" s="68" t="s">
        <v>134</v>
      </c>
      <c r="Q86" s="68" t="s">
        <v>135</v>
      </c>
      <c r="R86" s="68" t="s">
        <v>136</v>
      </c>
      <c r="S86" s="68" t="s">
        <v>137</v>
      </c>
      <c r="T86" s="69" t="s">
        <v>138</v>
      </c>
      <c r="U86" s="150"/>
      <c r="V86" s="150"/>
      <c r="W86" s="150"/>
      <c r="X86" s="150"/>
      <c r="Y86" s="150"/>
      <c r="Z86" s="150"/>
      <c r="AA86" s="150"/>
      <c r="AB86" s="150"/>
      <c r="AC86" s="150"/>
      <c r="AD86" s="150"/>
      <c r="AE86" s="150"/>
    </row>
    <row r="87" spans="1:63" s="2" customFormat="1" ht="22.8" customHeight="1">
      <c r="A87" s="33"/>
      <c r="B87" s="34"/>
      <c r="C87" s="74" t="s">
        <v>139</v>
      </c>
      <c r="D87" s="35"/>
      <c r="E87" s="35"/>
      <c r="F87" s="35"/>
      <c r="G87" s="35"/>
      <c r="H87" s="35"/>
      <c r="I87" s="35"/>
      <c r="J87" s="156">
        <f>BK87</f>
        <v>-48682.83</v>
      </c>
      <c r="K87" s="35"/>
      <c r="L87" s="38"/>
      <c r="M87" s="70"/>
      <c r="N87" s="157"/>
      <c r="O87" s="71"/>
      <c r="P87" s="158">
        <f>P88</f>
        <v>-29.016412000000003</v>
      </c>
      <c r="Q87" s="71"/>
      <c r="R87" s="158">
        <f>R88</f>
        <v>0</v>
      </c>
      <c r="S87" s="71"/>
      <c r="T87" s="159">
        <f>T88</f>
        <v>0</v>
      </c>
      <c r="U87" s="33"/>
      <c r="V87" s="33"/>
      <c r="W87" s="33"/>
      <c r="X87" s="33"/>
      <c r="Y87" s="33"/>
      <c r="Z87" s="33"/>
      <c r="AA87" s="33"/>
      <c r="AB87" s="33"/>
      <c r="AC87" s="33"/>
      <c r="AD87" s="33"/>
      <c r="AE87" s="33"/>
      <c r="AT87" s="19" t="s">
        <v>73</v>
      </c>
      <c r="AU87" s="19" t="s">
        <v>124</v>
      </c>
      <c r="BK87" s="160">
        <f>BK88</f>
        <v>-48682.83</v>
      </c>
    </row>
    <row r="88" spans="2:63" s="12" customFormat="1" ht="25.95" customHeight="1">
      <c r="B88" s="161"/>
      <c r="C88" s="162"/>
      <c r="D88" s="163" t="s">
        <v>73</v>
      </c>
      <c r="E88" s="164" t="s">
        <v>140</v>
      </c>
      <c r="F88" s="164" t="s">
        <v>141</v>
      </c>
      <c r="G88" s="162"/>
      <c r="H88" s="162"/>
      <c r="I88" s="162"/>
      <c r="J88" s="165">
        <f>BK88</f>
        <v>-48682.83</v>
      </c>
      <c r="K88" s="162"/>
      <c r="L88" s="166"/>
      <c r="M88" s="167"/>
      <c r="N88" s="168"/>
      <c r="O88" s="168"/>
      <c r="P88" s="169">
        <f>P89</f>
        <v>-29.016412000000003</v>
      </c>
      <c r="Q88" s="168"/>
      <c r="R88" s="169">
        <f>R89</f>
        <v>0</v>
      </c>
      <c r="S88" s="168"/>
      <c r="T88" s="170">
        <f>T89</f>
        <v>0</v>
      </c>
      <c r="AR88" s="171" t="s">
        <v>81</v>
      </c>
      <c r="AT88" s="172" t="s">
        <v>73</v>
      </c>
      <c r="AU88" s="172" t="s">
        <v>74</v>
      </c>
      <c r="AY88" s="171" t="s">
        <v>142</v>
      </c>
      <c r="BK88" s="173">
        <f>BK89</f>
        <v>-48682.83</v>
      </c>
    </row>
    <row r="89" spans="2:63" s="12" customFormat="1" ht="22.8" customHeight="1">
      <c r="B89" s="161"/>
      <c r="C89" s="162"/>
      <c r="D89" s="163" t="s">
        <v>73</v>
      </c>
      <c r="E89" s="174" t="s">
        <v>81</v>
      </c>
      <c r="F89" s="174" t="s">
        <v>143</v>
      </c>
      <c r="G89" s="162"/>
      <c r="H89" s="162"/>
      <c r="I89" s="162"/>
      <c r="J89" s="175">
        <f>BK89</f>
        <v>-48682.83</v>
      </c>
      <c r="K89" s="162"/>
      <c r="L89" s="166"/>
      <c r="M89" s="167"/>
      <c r="N89" s="168"/>
      <c r="O89" s="168"/>
      <c r="P89" s="169">
        <f>SUM(P90:P105)</f>
        <v>-29.016412000000003</v>
      </c>
      <c r="Q89" s="168"/>
      <c r="R89" s="169">
        <f>SUM(R90:R105)</f>
        <v>0</v>
      </c>
      <c r="S89" s="168"/>
      <c r="T89" s="170">
        <f>SUM(T90:T105)</f>
        <v>0</v>
      </c>
      <c r="AR89" s="171" t="s">
        <v>81</v>
      </c>
      <c r="AT89" s="172" t="s">
        <v>73</v>
      </c>
      <c r="AU89" s="172" t="s">
        <v>81</v>
      </c>
      <c r="AY89" s="171" t="s">
        <v>142</v>
      </c>
      <c r="BK89" s="173">
        <f>SUM(BK90:BK105)</f>
        <v>-48682.83</v>
      </c>
    </row>
    <row r="90" spans="1:65" s="2" customFormat="1" ht="24" customHeight="1">
      <c r="A90" s="33"/>
      <c r="B90" s="34"/>
      <c r="C90" s="176" t="s">
        <v>81</v>
      </c>
      <c r="D90" s="176" t="s">
        <v>144</v>
      </c>
      <c r="E90" s="177" t="s">
        <v>145</v>
      </c>
      <c r="F90" s="178" t="s">
        <v>146</v>
      </c>
      <c r="G90" s="179" t="s">
        <v>147</v>
      </c>
      <c r="H90" s="180">
        <v>-94.516</v>
      </c>
      <c r="I90" s="181">
        <v>88.27</v>
      </c>
      <c r="J90" s="181">
        <f>ROUND(I90*H90,2)</f>
        <v>-8342.93</v>
      </c>
      <c r="K90" s="178" t="s">
        <v>148</v>
      </c>
      <c r="L90" s="38"/>
      <c r="M90" s="182" t="s">
        <v>17</v>
      </c>
      <c r="N90" s="183" t="s">
        <v>45</v>
      </c>
      <c r="O90" s="184">
        <v>0.187</v>
      </c>
      <c r="P90" s="184">
        <f>O90*H90</f>
        <v>-17.674492</v>
      </c>
      <c r="Q90" s="184">
        <v>0</v>
      </c>
      <c r="R90" s="184">
        <f>Q90*H90</f>
        <v>0</v>
      </c>
      <c r="S90" s="184">
        <v>0</v>
      </c>
      <c r="T90" s="185">
        <f>S90*H90</f>
        <v>0</v>
      </c>
      <c r="U90" s="33"/>
      <c r="V90" s="33"/>
      <c r="W90" s="33"/>
      <c r="X90" s="33"/>
      <c r="Y90" s="33"/>
      <c r="Z90" s="33"/>
      <c r="AA90" s="33"/>
      <c r="AB90" s="33"/>
      <c r="AC90" s="33"/>
      <c r="AD90" s="33"/>
      <c r="AE90" s="33"/>
      <c r="AR90" s="186" t="s">
        <v>149</v>
      </c>
      <c r="AT90" s="186" t="s">
        <v>144</v>
      </c>
      <c r="AU90" s="186" t="s">
        <v>83</v>
      </c>
      <c r="AY90" s="19" t="s">
        <v>142</v>
      </c>
      <c r="BE90" s="187">
        <f>IF(N90="základní",J90,0)</f>
        <v>-8342.93</v>
      </c>
      <c r="BF90" s="187">
        <f>IF(N90="snížená",J90,0)</f>
        <v>0</v>
      </c>
      <c r="BG90" s="187">
        <f>IF(N90="zákl. přenesená",J90,0)</f>
        <v>0</v>
      </c>
      <c r="BH90" s="187">
        <f>IF(N90="sníž. přenesená",J90,0)</f>
        <v>0</v>
      </c>
      <c r="BI90" s="187">
        <f>IF(N90="nulová",J90,0)</f>
        <v>0</v>
      </c>
      <c r="BJ90" s="19" t="s">
        <v>81</v>
      </c>
      <c r="BK90" s="187">
        <f>ROUND(I90*H90,2)</f>
        <v>-8342.93</v>
      </c>
      <c r="BL90" s="19" t="s">
        <v>149</v>
      </c>
      <c r="BM90" s="186" t="s">
        <v>150</v>
      </c>
    </row>
    <row r="91" spans="1:47" s="2" customFormat="1" ht="76.8">
      <c r="A91" s="33"/>
      <c r="B91" s="34"/>
      <c r="C91" s="35"/>
      <c r="D91" s="188" t="s">
        <v>151</v>
      </c>
      <c r="E91" s="35"/>
      <c r="F91" s="189" t="s">
        <v>152</v>
      </c>
      <c r="G91" s="35"/>
      <c r="H91" s="35"/>
      <c r="I91" s="35"/>
      <c r="J91" s="35"/>
      <c r="K91" s="35"/>
      <c r="L91" s="38"/>
      <c r="M91" s="190"/>
      <c r="N91" s="191"/>
      <c r="O91" s="63"/>
      <c r="P91" s="63"/>
      <c r="Q91" s="63"/>
      <c r="R91" s="63"/>
      <c r="S91" s="63"/>
      <c r="T91" s="64"/>
      <c r="U91" s="33"/>
      <c r="V91" s="33"/>
      <c r="W91" s="33"/>
      <c r="X91" s="33"/>
      <c r="Y91" s="33"/>
      <c r="Z91" s="33"/>
      <c r="AA91" s="33"/>
      <c r="AB91" s="33"/>
      <c r="AC91" s="33"/>
      <c r="AD91" s="33"/>
      <c r="AE91" s="33"/>
      <c r="AT91" s="19" t="s">
        <v>151</v>
      </c>
      <c r="AU91" s="19" t="s">
        <v>83</v>
      </c>
    </row>
    <row r="92" spans="2:51" s="13" customFormat="1" ht="10.2">
      <c r="B92" s="192"/>
      <c r="C92" s="193"/>
      <c r="D92" s="188" t="s">
        <v>153</v>
      </c>
      <c r="E92" s="194" t="s">
        <v>17</v>
      </c>
      <c r="F92" s="195" t="s">
        <v>154</v>
      </c>
      <c r="G92" s="193"/>
      <c r="H92" s="194" t="s">
        <v>17</v>
      </c>
      <c r="I92" s="193"/>
      <c r="J92" s="193"/>
      <c r="K92" s="193"/>
      <c r="L92" s="196"/>
      <c r="M92" s="197"/>
      <c r="N92" s="198"/>
      <c r="O92" s="198"/>
      <c r="P92" s="198"/>
      <c r="Q92" s="198"/>
      <c r="R92" s="198"/>
      <c r="S92" s="198"/>
      <c r="T92" s="199"/>
      <c r="AT92" s="200" t="s">
        <v>153</v>
      </c>
      <c r="AU92" s="200" t="s">
        <v>83</v>
      </c>
      <c r="AV92" s="13" t="s">
        <v>81</v>
      </c>
      <c r="AW92" s="13" t="s">
        <v>36</v>
      </c>
      <c r="AX92" s="13" t="s">
        <v>74</v>
      </c>
      <c r="AY92" s="200" t="s">
        <v>142</v>
      </c>
    </row>
    <row r="93" spans="2:51" s="14" customFormat="1" ht="10.2">
      <c r="B93" s="201"/>
      <c r="C93" s="202"/>
      <c r="D93" s="188" t="s">
        <v>153</v>
      </c>
      <c r="E93" s="203" t="s">
        <v>17</v>
      </c>
      <c r="F93" s="204" t="s">
        <v>155</v>
      </c>
      <c r="G93" s="202"/>
      <c r="H93" s="205">
        <v>-94.516</v>
      </c>
      <c r="I93" s="202"/>
      <c r="J93" s="202"/>
      <c r="K93" s="202"/>
      <c r="L93" s="206"/>
      <c r="M93" s="207"/>
      <c r="N93" s="208"/>
      <c r="O93" s="208"/>
      <c r="P93" s="208"/>
      <c r="Q93" s="208"/>
      <c r="R93" s="208"/>
      <c r="S93" s="208"/>
      <c r="T93" s="209"/>
      <c r="AT93" s="210" t="s">
        <v>153</v>
      </c>
      <c r="AU93" s="210" t="s">
        <v>83</v>
      </c>
      <c r="AV93" s="14" t="s">
        <v>83</v>
      </c>
      <c r="AW93" s="14" t="s">
        <v>36</v>
      </c>
      <c r="AX93" s="14" t="s">
        <v>81</v>
      </c>
      <c r="AY93" s="210" t="s">
        <v>142</v>
      </c>
    </row>
    <row r="94" spans="1:65" s="2" customFormat="1" ht="24" customHeight="1">
      <c r="A94" s="33"/>
      <c r="B94" s="34"/>
      <c r="C94" s="176" t="s">
        <v>83</v>
      </c>
      <c r="D94" s="176" t="s">
        <v>144</v>
      </c>
      <c r="E94" s="177" t="s">
        <v>156</v>
      </c>
      <c r="F94" s="178" t="s">
        <v>157</v>
      </c>
      <c r="G94" s="179" t="s">
        <v>147</v>
      </c>
      <c r="H94" s="180">
        <v>-47.258</v>
      </c>
      <c r="I94" s="181">
        <v>29.07</v>
      </c>
      <c r="J94" s="181">
        <f>ROUND(I94*H94,2)</f>
        <v>-1373.79</v>
      </c>
      <c r="K94" s="178" t="s">
        <v>148</v>
      </c>
      <c r="L94" s="38"/>
      <c r="M94" s="182" t="s">
        <v>17</v>
      </c>
      <c r="N94" s="183" t="s">
        <v>45</v>
      </c>
      <c r="O94" s="184">
        <v>0.058</v>
      </c>
      <c r="P94" s="184">
        <f>O94*H94</f>
        <v>-2.7409640000000004</v>
      </c>
      <c r="Q94" s="184">
        <v>0</v>
      </c>
      <c r="R94" s="184">
        <f>Q94*H94</f>
        <v>0</v>
      </c>
      <c r="S94" s="184">
        <v>0</v>
      </c>
      <c r="T94" s="185">
        <f>S94*H94</f>
        <v>0</v>
      </c>
      <c r="U94" s="33"/>
      <c r="V94" s="33"/>
      <c r="W94" s="33"/>
      <c r="X94" s="33"/>
      <c r="Y94" s="33"/>
      <c r="Z94" s="33"/>
      <c r="AA94" s="33"/>
      <c r="AB94" s="33"/>
      <c r="AC94" s="33"/>
      <c r="AD94" s="33"/>
      <c r="AE94" s="33"/>
      <c r="AR94" s="186" t="s">
        <v>149</v>
      </c>
      <c r="AT94" s="186" t="s">
        <v>144</v>
      </c>
      <c r="AU94" s="186" t="s">
        <v>83</v>
      </c>
      <c r="AY94" s="19" t="s">
        <v>142</v>
      </c>
      <c r="BE94" s="187">
        <f>IF(N94="základní",J94,0)</f>
        <v>-1373.79</v>
      </c>
      <c r="BF94" s="187">
        <f>IF(N94="snížená",J94,0)</f>
        <v>0</v>
      </c>
      <c r="BG94" s="187">
        <f>IF(N94="zákl. přenesená",J94,0)</f>
        <v>0</v>
      </c>
      <c r="BH94" s="187">
        <f>IF(N94="sníž. přenesená",J94,0)</f>
        <v>0</v>
      </c>
      <c r="BI94" s="187">
        <f>IF(N94="nulová",J94,0)</f>
        <v>0</v>
      </c>
      <c r="BJ94" s="19" t="s">
        <v>81</v>
      </c>
      <c r="BK94" s="187">
        <f>ROUND(I94*H94,2)</f>
        <v>-1373.79</v>
      </c>
      <c r="BL94" s="19" t="s">
        <v>149</v>
      </c>
      <c r="BM94" s="186" t="s">
        <v>158</v>
      </c>
    </row>
    <row r="95" spans="1:47" s="2" customFormat="1" ht="76.8">
      <c r="A95" s="33"/>
      <c r="B95" s="34"/>
      <c r="C95" s="35"/>
      <c r="D95" s="188" t="s">
        <v>151</v>
      </c>
      <c r="E95" s="35"/>
      <c r="F95" s="189" t="s">
        <v>152</v>
      </c>
      <c r="G95" s="35"/>
      <c r="H95" s="35"/>
      <c r="I95" s="35"/>
      <c r="J95" s="35"/>
      <c r="K95" s="35"/>
      <c r="L95" s="38"/>
      <c r="M95" s="190"/>
      <c r="N95" s="191"/>
      <c r="O95" s="63"/>
      <c r="P95" s="63"/>
      <c r="Q95" s="63"/>
      <c r="R95" s="63"/>
      <c r="S95" s="63"/>
      <c r="T95" s="64"/>
      <c r="U95" s="33"/>
      <c r="V95" s="33"/>
      <c r="W95" s="33"/>
      <c r="X95" s="33"/>
      <c r="Y95" s="33"/>
      <c r="Z95" s="33"/>
      <c r="AA95" s="33"/>
      <c r="AB95" s="33"/>
      <c r="AC95" s="33"/>
      <c r="AD95" s="33"/>
      <c r="AE95" s="33"/>
      <c r="AT95" s="19" t="s">
        <v>151</v>
      </c>
      <c r="AU95" s="19" t="s">
        <v>83</v>
      </c>
    </row>
    <row r="96" spans="2:51" s="13" customFormat="1" ht="10.2">
      <c r="B96" s="192"/>
      <c r="C96" s="193"/>
      <c r="D96" s="188" t="s">
        <v>153</v>
      </c>
      <c r="E96" s="194" t="s">
        <v>17</v>
      </c>
      <c r="F96" s="195" t="s">
        <v>159</v>
      </c>
      <c r="G96" s="193"/>
      <c r="H96" s="194" t="s">
        <v>17</v>
      </c>
      <c r="I96" s="193"/>
      <c r="J96" s="193"/>
      <c r="K96" s="193"/>
      <c r="L96" s="196"/>
      <c r="M96" s="197"/>
      <c r="N96" s="198"/>
      <c r="O96" s="198"/>
      <c r="P96" s="198"/>
      <c r="Q96" s="198"/>
      <c r="R96" s="198"/>
      <c r="S96" s="198"/>
      <c r="T96" s="199"/>
      <c r="AT96" s="200" t="s">
        <v>153</v>
      </c>
      <c r="AU96" s="200" t="s">
        <v>83</v>
      </c>
      <c r="AV96" s="13" t="s">
        <v>81</v>
      </c>
      <c r="AW96" s="13" t="s">
        <v>36</v>
      </c>
      <c r="AX96" s="13" t="s">
        <v>74</v>
      </c>
      <c r="AY96" s="200" t="s">
        <v>142</v>
      </c>
    </row>
    <row r="97" spans="2:51" s="14" customFormat="1" ht="10.2">
      <c r="B97" s="201"/>
      <c r="C97" s="202"/>
      <c r="D97" s="188" t="s">
        <v>153</v>
      </c>
      <c r="E97" s="203" t="s">
        <v>17</v>
      </c>
      <c r="F97" s="204" t="s">
        <v>160</v>
      </c>
      <c r="G97" s="202"/>
      <c r="H97" s="205">
        <v>-47.258</v>
      </c>
      <c r="I97" s="202"/>
      <c r="J97" s="202"/>
      <c r="K97" s="202"/>
      <c r="L97" s="206"/>
      <c r="M97" s="207"/>
      <c r="N97" s="208"/>
      <c r="O97" s="208"/>
      <c r="P97" s="208"/>
      <c r="Q97" s="208"/>
      <c r="R97" s="208"/>
      <c r="S97" s="208"/>
      <c r="T97" s="209"/>
      <c r="AT97" s="210" t="s">
        <v>153</v>
      </c>
      <c r="AU97" s="210" t="s">
        <v>83</v>
      </c>
      <c r="AV97" s="14" t="s">
        <v>83</v>
      </c>
      <c r="AW97" s="14" t="s">
        <v>36</v>
      </c>
      <c r="AX97" s="14" t="s">
        <v>81</v>
      </c>
      <c r="AY97" s="210" t="s">
        <v>142</v>
      </c>
    </row>
    <row r="98" spans="1:65" s="2" customFormat="1" ht="24" customHeight="1">
      <c r="A98" s="33"/>
      <c r="B98" s="34"/>
      <c r="C98" s="176" t="s">
        <v>161</v>
      </c>
      <c r="D98" s="176" t="s">
        <v>144</v>
      </c>
      <c r="E98" s="177" t="s">
        <v>162</v>
      </c>
      <c r="F98" s="178" t="s">
        <v>163</v>
      </c>
      <c r="G98" s="179" t="s">
        <v>147</v>
      </c>
      <c r="H98" s="180">
        <v>-94.516</v>
      </c>
      <c r="I98" s="181">
        <v>243</v>
      </c>
      <c r="J98" s="181">
        <f>ROUND(I98*H98,2)</f>
        <v>-22967.39</v>
      </c>
      <c r="K98" s="178" t="s">
        <v>164</v>
      </c>
      <c r="L98" s="38"/>
      <c r="M98" s="182" t="s">
        <v>17</v>
      </c>
      <c r="N98" s="183" t="s">
        <v>45</v>
      </c>
      <c r="O98" s="184">
        <v>0.083</v>
      </c>
      <c r="P98" s="184">
        <f>O98*H98</f>
        <v>-7.844828000000001</v>
      </c>
      <c r="Q98" s="184">
        <v>0</v>
      </c>
      <c r="R98" s="184">
        <f>Q98*H98</f>
        <v>0</v>
      </c>
      <c r="S98" s="184">
        <v>0</v>
      </c>
      <c r="T98" s="185">
        <f>S98*H98</f>
        <v>0</v>
      </c>
      <c r="U98" s="33"/>
      <c r="V98" s="33"/>
      <c r="W98" s="33"/>
      <c r="X98" s="33"/>
      <c r="Y98" s="33"/>
      <c r="Z98" s="33"/>
      <c r="AA98" s="33"/>
      <c r="AB98" s="33"/>
      <c r="AC98" s="33"/>
      <c r="AD98" s="33"/>
      <c r="AE98" s="33"/>
      <c r="AR98" s="186" t="s">
        <v>149</v>
      </c>
      <c r="AT98" s="186" t="s">
        <v>144</v>
      </c>
      <c r="AU98" s="186" t="s">
        <v>83</v>
      </c>
      <c r="AY98" s="19" t="s">
        <v>142</v>
      </c>
      <c r="BE98" s="187">
        <f>IF(N98="základní",J98,0)</f>
        <v>-22967.39</v>
      </c>
      <c r="BF98" s="187">
        <f>IF(N98="snížená",J98,0)</f>
        <v>0</v>
      </c>
      <c r="BG98" s="187">
        <f>IF(N98="zákl. přenesená",J98,0)</f>
        <v>0</v>
      </c>
      <c r="BH98" s="187">
        <f>IF(N98="sníž. přenesená",J98,0)</f>
        <v>0</v>
      </c>
      <c r="BI98" s="187">
        <f>IF(N98="nulová",J98,0)</f>
        <v>0</v>
      </c>
      <c r="BJ98" s="19" t="s">
        <v>81</v>
      </c>
      <c r="BK98" s="187">
        <f>ROUND(I98*H98,2)</f>
        <v>-22967.39</v>
      </c>
      <c r="BL98" s="19" t="s">
        <v>149</v>
      </c>
      <c r="BM98" s="186" t="s">
        <v>165</v>
      </c>
    </row>
    <row r="99" spans="1:47" s="2" customFormat="1" ht="144">
      <c r="A99" s="33"/>
      <c r="B99" s="34"/>
      <c r="C99" s="35"/>
      <c r="D99" s="188" t="s">
        <v>151</v>
      </c>
      <c r="E99" s="35"/>
      <c r="F99" s="189" t="s">
        <v>166</v>
      </c>
      <c r="G99" s="35"/>
      <c r="H99" s="35"/>
      <c r="I99" s="35"/>
      <c r="J99" s="35"/>
      <c r="K99" s="35"/>
      <c r="L99" s="38"/>
      <c r="M99" s="190"/>
      <c r="N99" s="191"/>
      <c r="O99" s="63"/>
      <c r="P99" s="63"/>
      <c r="Q99" s="63"/>
      <c r="R99" s="63"/>
      <c r="S99" s="63"/>
      <c r="T99" s="64"/>
      <c r="U99" s="33"/>
      <c r="V99" s="33"/>
      <c r="W99" s="33"/>
      <c r="X99" s="33"/>
      <c r="Y99" s="33"/>
      <c r="Z99" s="33"/>
      <c r="AA99" s="33"/>
      <c r="AB99" s="33"/>
      <c r="AC99" s="33"/>
      <c r="AD99" s="33"/>
      <c r="AE99" s="33"/>
      <c r="AT99" s="19" t="s">
        <v>151</v>
      </c>
      <c r="AU99" s="19" t="s">
        <v>83</v>
      </c>
    </row>
    <row r="100" spans="1:65" s="2" customFormat="1" ht="36" customHeight="1">
      <c r="A100" s="33"/>
      <c r="B100" s="34"/>
      <c r="C100" s="176" t="s">
        <v>149</v>
      </c>
      <c r="D100" s="176" t="s">
        <v>144</v>
      </c>
      <c r="E100" s="177" t="s">
        <v>167</v>
      </c>
      <c r="F100" s="178" t="s">
        <v>168</v>
      </c>
      <c r="G100" s="179" t="s">
        <v>147</v>
      </c>
      <c r="H100" s="180">
        <v>-189.032</v>
      </c>
      <c r="I100" s="181">
        <v>11.94</v>
      </c>
      <c r="J100" s="181">
        <f>ROUND(I100*H100,2)</f>
        <v>-2257.04</v>
      </c>
      <c r="K100" s="178" t="s">
        <v>164</v>
      </c>
      <c r="L100" s="38"/>
      <c r="M100" s="182" t="s">
        <v>17</v>
      </c>
      <c r="N100" s="183" t="s">
        <v>45</v>
      </c>
      <c r="O100" s="184">
        <v>0.004</v>
      </c>
      <c r="P100" s="184">
        <f>O100*H100</f>
        <v>-0.756128</v>
      </c>
      <c r="Q100" s="184">
        <v>0</v>
      </c>
      <c r="R100" s="184">
        <f>Q100*H100</f>
        <v>0</v>
      </c>
      <c r="S100" s="184">
        <v>0</v>
      </c>
      <c r="T100" s="185">
        <f>S100*H100</f>
        <v>0</v>
      </c>
      <c r="U100" s="33"/>
      <c r="V100" s="33"/>
      <c r="W100" s="33"/>
      <c r="X100" s="33"/>
      <c r="Y100" s="33"/>
      <c r="Z100" s="33"/>
      <c r="AA100" s="33"/>
      <c r="AB100" s="33"/>
      <c r="AC100" s="33"/>
      <c r="AD100" s="33"/>
      <c r="AE100" s="33"/>
      <c r="AR100" s="186" t="s">
        <v>149</v>
      </c>
      <c r="AT100" s="186" t="s">
        <v>144</v>
      </c>
      <c r="AU100" s="186" t="s">
        <v>83</v>
      </c>
      <c r="AY100" s="19" t="s">
        <v>142</v>
      </c>
      <c r="BE100" s="187">
        <f>IF(N100="základní",J100,0)</f>
        <v>-2257.04</v>
      </c>
      <c r="BF100" s="187">
        <f>IF(N100="snížená",J100,0)</f>
        <v>0</v>
      </c>
      <c r="BG100" s="187">
        <f>IF(N100="zákl. přenesená",J100,0)</f>
        <v>0</v>
      </c>
      <c r="BH100" s="187">
        <f>IF(N100="sníž. přenesená",J100,0)</f>
        <v>0</v>
      </c>
      <c r="BI100" s="187">
        <f>IF(N100="nulová",J100,0)</f>
        <v>0</v>
      </c>
      <c r="BJ100" s="19" t="s">
        <v>81</v>
      </c>
      <c r="BK100" s="187">
        <f>ROUND(I100*H100,2)</f>
        <v>-2257.04</v>
      </c>
      <c r="BL100" s="19" t="s">
        <v>149</v>
      </c>
      <c r="BM100" s="186" t="s">
        <v>169</v>
      </c>
    </row>
    <row r="101" spans="1:47" s="2" customFormat="1" ht="144">
      <c r="A101" s="33"/>
      <c r="B101" s="34"/>
      <c r="C101" s="35"/>
      <c r="D101" s="188" t="s">
        <v>151</v>
      </c>
      <c r="E101" s="35"/>
      <c r="F101" s="189" t="s">
        <v>166</v>
      </c>
      <c r="G101" s="35"/>
      <c r="H101" s="35"/>
      <c r="I101" s="35"/>
      <c r="J101" s="35"/>
      <c r="K101" s="35"/>
      <c r="L101" s="38"/>
      <c r="M101" s="190"/>
      <c r="N101" s="191"/>
      <c r="O101" s="63"/>
      <c r="P101" s="63"/>
      <c r="Q101" s="63"/>
      <c r="R101" s="63"/>
      <c r="S101" s="63"/>
      <c r="T101" s="64"/>
      <c r="U101" s="33"/>
      <c r="V101" s="33"/>
      <c r="W101" s="33"/>
      <c r="X101" s="33"/>
      <c r="Y101" s="33"/>
      <c r="Z101" s="33"/>
      <c r="AA101" s="33"/>
      <c r="AB101" s="33"/>
      <c r="AC101" s="33"/>
      <c r="AD101" s="33"/>
      <c r="AE101" s="33"/>
      <c r="AT101" s="19" t="s">
        <v>151</v>
      </c>
      <c r="AU101" s="19" t="s">
        <v>83</v>
      </c>
    </row>
    <row r="102" spans="2:51" s="14" customFormat="1" ht="10.2">
      <c r="B102" s="201"/>
      <c r="C102" s="202"/>
      <c r="D102" s="188" t="s">
        <v>153</v>
      </c>
      <c r="E102" s="202"/>
      <c r="F102" s="204" t="s">
        <v>170</v>
      </c>
      <c r="G102" s="202"/>
      <c r="H102" s="205">
        <v>-189.032</v>
      </c>
      <c r="I102" s="202"/>
      <c r="J102" s="202"/>
      <c r="K102" s="202"/>
      <c r="L102" s="206"/>
      <c r="M102" s="207"/>
      <c r="N102" s="208"/>
      <c r="O102" s="208"/>
      <c r="P102" s="208"/>
      <c r="Q102" s="208"/>
      <c r="R102" s="208"/>
      <c r="S102" s="208"/>
      <c r="T102" s="209"/>
      <c r="AT102" s="210" t="s">
        <v>153</v>
      </c>
      <c r="AU102" s="210" t="s">
        <v>83</v>
      </c>
      <c r="AV102" s="14" t="s">
        <v>83</v>
      </c>
      <c r="AW102" s="14" t="s">
        <v>4</v>
      </c>
      <c r="AX102" s="14" t="s">
        <v>81</v>
      </c>
      <c r="AY102" s="210" t="s">
        <v>142</v>
      </c>
    </row>
    <row r="103" spans="1:65" s="2" customFormat="1" ht="24" customHeight="1">
      <c r="A103" s="33"/>
      <c r="B103" s="34"/>
      <c r="C103" s="176" t="s">
        <v>171</v>
      </c>
      <c r="D103" s="176" t="s">
        <v>144</v>
      </c>
      <c r="E103" s="177" t="s">
        <v>172</v>
      </c>
      <c r="F103" s="178" t="s">
        <v>173</v>
      </c>
      <c r="G103" s="179" t="s">
        <v>174</v>
      </c>
      <c r="H103" s="180">
        <v>-94.516</v>
      </c>
      <c r="I103" s="181">
        <v>145.39</v>
      </c>
      <c r="J103" s="181">
        <f>ROUND(I103*H103,2)</f>
        <v>-13741.68</v>
      </c>
      <c r="K103" s="178" t="s">
        <v>164</v>
      </c>
      <c r="L103" s="38"/>
      <c r="M103" s="182" t="s">
        <v>17</v>
      </c>
      <c r="N103" s="183" t="s">
        <v>45</v>
      </c>
      <c r="O103" s="184">
        <v>0</v>
      </c>
      <c r="P103" s="184">
        <f>O103*H103</f>
        <v>0</v>
      </c>
      <c r="Q103" s="184">
        <v>0</v>
      </c>
      <c r="R103" s="184">
        <f>Q103*H103</f>
        <v>0</v>
      </c>
      <c r="S103" s="184">
        <v>0</v>
      </c>
      <c r="T103" s="185">
        <f>S103*H103</f>
        <v>0</v>
      </c>
      <c r="U103" s="33"/>
      <c r="V103" s="33"/>
      <c r="W103" s="33"/>
      <c r="X103" s="33"/>
      <c r="Y103" s="33"/>
      <c r="Z103" s="33"/>
      <c r="AA103" s="33"/>
      <c r="AB103" s="33"/>
      <c r="AC103" s="33"/>
      <c r="AD103" s="33"/>
      <c r="AE103" s="33"/>
      <c r="AR103" s="186" t="s">
        <v>149</v>
      </c>
      <c r="AT103" s="186" t="s">
        <v>144</v>
      </c>
      <c r="AU103" s="186" t="s">
        <v>83</v>
      </c>
      <c r="AY103" s="19" t="s">
        <v>142</v>
      </c>
      <c r="BE103" s="187">
        <f>IF(N103="základní",J103,0)</f>
        <v>-13741.68</v>
      </c>
      <c r="BF103" s="187">
        <f>IF(N103="snížená",J103,0)</f>
        <v>0</v>
      </c>
      <c r="BG103" s="187">
        <f>IF(N103="zákl. přenesená",J103,0)</f>
        <v>0</v>
      </c>
      <c r="BH103" s="187">
        <f>IF(N103="sníž. přenesená",J103,0)</f>
        <v>0</v>
      </c>
      <c r="BI103" s="187">
        <f>IF(N103="nulová",J103,0)</f>
        <v>0</v>
      </c>
      <c r="BJ103" s="19" t="s">
        <v>81</v>
      </c>
      <c r="BK103" s="187">
        <f>ROUND(I103*H103,2)</f>
        <v>-13741.68</v>
      </c>
      <c r="BL103" s="19" t="s">
        <v>149</v>
      </c>
      <c r="BM103" s="186" t="s">
        <v>175</v>
      </c>
    </row>
    <row r="104" spans="1:47" s="2" customFormat="1" ht="28.8">
      <c r="A104" s="33"/>
      <c r="B104" s="34"/>
      <c r="C104" s="35"/>
      <c r="D104" s="188" t="s">
        <v>151</v>
      </c>
      <c r="E104" s="35"/>
      <c r="F104" s="189" t="s">
        <v>176</v>
      </c>
      <c r="G104" s="35"/>
      <c r="H104" s="35"/>
      <c r="I104" s="35"/>
      <c r="J104" s="35"/>
      <c r="K104" s="35"/>
      <c r="L104" s="38"/>
      <c r="M104" s="190"/>
      <c r="N104" s="191"/>
      <c r="O104" s="63"/>
      <c r="P104" s="63"/>
      <c r="Q104" s="63"/>
      <c r="R104" s="63"/>
      <c r="S104" s="63"/>
      <c r="T104" s="64"/>
      <c r="U104" s="33"/>
      <c r="V104" s="33"/>
      <c r="W104" s="33"/>
      <c r="X104" s="33"/>
      <c r="Y104" s="33"/>
      <c r="Z104" s="33"/>
      <c r="AA104" s="33"/>
      <c r="AB104" s="33"/>
      <c r="AC104" s="33"/>
      <c r="AD104" s="33"/>
      <c r="AE104" s="33"/>
      <c r="AT104" s="19" t="s">
        <v>151</v>
      </c>
      <c r="AU104" s="19" t="s">
        <v>83</v>
      </c>
    </row>
    <row r="105" spans="2:51" s="14" customFormat="1" ht="10.2">
      <c r="B105" s="201"/>
      <c r="C105" s="202"/>
      <c r="D105" s="188" t="s">
        <v>153</v>
      </c>
      <c r="E105" s="202"/>
      <c r="F105" s="204" t="s">
        <v>177</v>
      </c>
      <c r="G105" s="202"/>
      <c r="H105" s="205">
        <v>-94.516</v>
      </c>
      <c r="I105" s="202"/>
      <c r="J105" s="202"/>
      <c r="K105" s="202"/>
      <c r="L105" s="206"/>
      <c r="M105" s="211"/>
      <c r="N105" s="212"/>
      <c r="O105" s="212"/>
      <c r="P105" s="212"/>
      <c r="Q105" s="212"/>
      <c r="R105" s="212"/>
      <c r="S105" s="212"/>
      <c r="T105" s="213"/>
      <c r="AT105" s="210" t="s">
        <v>153</v>
      </c>
      <c r="AU105" s="210" t="s">
        <v>83</v>
      </c>
      <c r="AV105" s="14" t="s">
        <v>83</v>
      </c>
      <c r="AW105" s="14" t="s">
        <v>4</v>
      </c>
      <c r="AX105" s="14" t="s">
        <v>81</v>
      </c>
      <c r="AY105" s="210" t="s">
        <v>142</v>
      </c>
    </row>
    <row r="106" spans="1:31" s="2" customFormat="1" ht="6.9" customHeight="1">
      <c r="A106" s="33"/>
      <c r="B106" s="46"/>
      <c r="C106" s="47"/>
      <c r="D106" s="47"/>
      <c r="E106" s="47"/>
      <c r="F106" s="47"/>
      <c r="G106" s="47"/>
      <c r="H106" s="47"/>
      <c r="I106" s="47"/>
      <c r="J106" s="47"/>
      <c r="K106" s="47"/>
      <c r="L106" s="38"/>
      <c r="M106" s="33"/>
      <c r="O106" s="33"/>
      <c r="P106" s="33"/>
      <c r="Q106" s="33"/>
      <c r="R106" s="33"/>
      <c r="S106" s="33"/>
      <c r="T106" s="33"/>
      <c r="U106" s="33"/>
      <c r="V106" s="33"/>
      <c r="W106" s="33"/>
      <c r="X106" s="33"/>
      <c r="Y106" s="33"/>
      <c r="Z106" s="33"/>
      <c r="AA106" s="33"/>
      <c r="AB106" s="33"/>
      <c r="AC106" s="33"/>
      <c r="AD106" s="33"/>
      <c r="AE106" s="33"/>
    </row>
  </sheetData>
  <sheetProtection algorithmName="SHA-512" hashValue="sMPX1TA6SvZ5xg/+tQ/wul/nOFAgqWTtFzPMS2wwm+0I3445OXATEIBtJ1mwQjMYoxrpWDrf7yLyUWifLMgD3g==" saltValue="Pr1ujOvAhMB6gg1izAQIJ7A75qxXz5nMHJ1F+EQhAfsXXyxNVPeXrRaRH/Qj8leIuO9IU4rOnrBkUUPT/3waag==" spinCount="100000" sheet="1" objects="1" scenarios="1" formatColumns="0" formatRows="0" autoFilter="0"/>
  <autoFilter ref="C86:K105"/>
  <mergeCells count="11">
    <mergeCell ref="L2:V2"/>
    <mergeCell ref="E52:H52"/>
    <mergeCell ref="E54:H54"/>
    <mergeCell ref="E75:H75"/>
    <mergeCell ref="E77:H77"/>
    <mergeCell ref="E79:H79"/>
    <mergeCell ref="E7:H7"/>
    <mergeCell ref="E9:H9"/>
    <mergeCell ref="E11:H11"/>
    <mergeCell ref="E29:H29"/>
    <mergeCell ref="E50:H50"/>
  </mergeCells>
  <printOptions/>
  <pageMargins left="0.3937007874015748" right="0.3937007874015748" top="0.3937007874015748" bottom="0.3937007874015748" header="0" footer="0"/>
  <pageSetup fitToHeight="100" fitToWidth="1" horizontalDpi="600" verticalDpi="600" orientation="landscape" paperSize="9" scale="86"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11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24"/>
    </row>
    <row r="2" spans="12:46" s="1" customFormat="1" ht="36.9" customHeight="1">
      <c r="L2" s="340"/>
      <c r="M2" s="340"/>
      <c r="N2" s="340"/>
      <c r="O2" s="340"/>
      <c r="P2" s="340"/>
      <c r="Q2" s="340"/>
      <c r="R2" s="340"/>
      <c r="S2" s="340"/>
      <c r="T2" s="340"/>
      <c r="U2" s="340"/>
      <c r="V2" s="340"/>
      <c r="AT2" s="19" t="s">
        <v>91</v>
      </c>
    </row>
    <row r="3" spans="2:46" s="1" customFormat="1" ht="6.9" customHeight="1">
      <c r="B3" s="107"/>
      <c r="C3" s="108"/>
      <c r="D3" s="108"/>
      <c r="E3" s="108"/>
      <c r="F3" s="108"/>
      <c r="G3" s="108"/>
      <c r="H3" s="108"/>
      <c r="I3" s="108"/>
      <c r="J3" s="108"/>
      <c r="K3" s="108"/>
      <c r="L3" s="22"/>
      <c r="AT3" s="19" t="s">
        <v>83</v>
      </c>
    </row>
    <row r="4" spans="2:46" s="1" customFormat="1" ht="24.9" customHeight="1">
      <c r="B4" s="22"/>
      <c r="D4" s="109" t="s">
        <v>116</v>
      </c>
      <c r="L4" s="22"/>
      <c r="M4" s="110" t="s">
        <v>10</v>
      </c>
      <c r="AT4" s="19" t="s">
        <v>4</v>
      </c>
    </row>
    <row r="5" spans="2:12" s="1" customFormat="1" ht="6.9" customHeight="1">
      <c r="B5" s="22"/>
      <c r="L5" s="22"/>
    </row>
    <row r="6" spans="2:12" s="1" customFormat="1" ht="12" customHeight="1">
      <c r="B6" s="22"/>
      <c r="D6" s="111" t="s">
        <v>14</v>
      </c>
      <c r="L6" s="22"/>
    </row>
    <row r="7" spans="2:12" s="1" customFormat="1" ht="16.5" customHeight="1">
      <c r="B7" s="22"/>
      <c r="E7" s="369" t="str">
        <f>'Rekapitulace stavby'!K6</f>
        <v>KOMUNITNÍ CENTRUM JOSEFOV - ZMĚNOVÉ LISTY</v>
      </c>
      <c r="F7" s="370"/>
      <c r="G7" s="370"/>
      <c r="H7" s="370"/>
      <c r="L7" s="22"/>
    </row>
    <row r="8" spans="2:12" s="1" customFormat="1" ht="12" customHeight="1">
      <c r="B8" s="22"/>
      <c r="D8" s="111" t="s">
        <v>117</v>
      </c>
      <c r="L8" s="22"/>
    </row>
    <row r="9" spans="1:31" s="2" customFormat="1" ht="16.5" customHeight="1">
      <c r="A9" s="33"/>
      <c r="B9" s="38"/>
      <c r="C9" s="33"/>
      <c r="D9" s="33"/>
      <c r="E9" s="369" t="s">
        <v>118</v>
      </c>
      <c r="F9" s="371"/>
      <c r="G9" s="371"/>
      <c r="H9" s="371"/>
      <c r="I9" s="33"/>
      <c r="J9" s="33"/>
      <c r="K9" s="33"/>
      <c r="L9" s="112"/>
      <c r="S9" s="33"/>
      <c r="T9" s="33"/>
      <c r="U9" s="33"/>
      <c r="V9" s="33"/>
      <c r="W9" s="33"/>
      <c r="X9" s="33"/>
      <c r="Y9" s="33"/>
      <c r="Z9" s="33"/>
      <c r="AA9" s="33"/>
      <c r="AB9" s="33"/>
      <c r="AC9" s="33"/>
      <c r="AD9" s="33"/>
      <c r="AE9" s="33"/>
    </row>
    <row r="10" spans="1:31" s="2" customFormat="1" ht="12" customHeight="1">
      <c r="A10" s="33"/>
      <c r="B10" s="38"/>
      <c r="C10" s="33"/>
      <c r="D10" s="111" t="s">
        <v>119</v>
      </c>
      <c r="E10" s="33"/>
      <c r="F10" s="33"/>
      <c r="G10" s="33"/>
      <c r="H10" s="33"/>
      <c r="I10" s="33"/>
      <c r="J10" s="33"/>
      <c r="K10" s="33"/>
      <c r="L10" s="112"/>
      <c r="S10" s="33"/>
      <c r="T10" s="33"/>
      <c r="U10" s="33"/>
      <c r="V10" s="33"/>
      <c r="W10" s="33"/>
      <c r="X10" s="33"/>
      <c r="Y10" s="33"/>
      <c r="Z10" s="33"/>
      <c r="AA10" s="33"/>
      <c r="AB10" s="33"/>
      <c r="AC10" s="33"/>
      <c r="AD10" s="33"/>
      <c r="AE10" s="33"/>
    </row>
    <row r="11" spans="1:31" s="2" customFormat="1" ht="16.5" customHeight="1">
      <c r="A11" s="33"/>
      <c r="B11" s="38"/>
      <c r="C11" s="33"/>
      <c r="D11" s="33"/>
      <c r="E11" s="372" t="s">
        <v>178</v>
      </c>
      <c r="F11" s="371"/>
      <c r="G11" s="371"/>
      <c r="H11" s="371"/>
      <c r="I11" s="33"/>
      <c r="J11" s="33"/>
      <c r="K11" s="33"/>
      <c r="L11" s="112"/>
      <c r="S11" s="33"/>
      <c r="T11" s="33"/>
      <c r="U11" s="33"/>
      <c r="V11" s="33"/>
      <c r="W11" s="33"/>
      <c r="X11" s="33"/>
      <c r="Y11" s="33"/>
      <c r="Z11" s="33"/>
      <c r="AA11" s="33"/>
      <c r="AB11" s="33"/>
      <c r="AC11" s="33"/>
      <c r="AD11" s="33"/>
      <c r="AE11" s="33"/>
    </row>
    <row r="12" spans="1:31" s="2" customFormat="1" ht="10.2">
      <c r="A12" s="33"/>
      <c r="B12" s="38"/>
      <c r="C12" s="33"/>
      <c r="D12" s="33"/>
      <c r="E12" s="33"/>
      <c r="F12" s="33"/>
      <c r="G12" s="33"/>
      <c r="H12" s="33"/>
      <c r="I12" s="33"/>
      <c r="J12" s="33"/>
      <c r="K12" s="33"/>
      <c r="L12" s="112"/>
      <c r="S12" s="33"/>
      <c r="T12" s="33"/>
      <c r="U12" s="33"/>
      <c r="V12" s="33"/>
      <c r="W12" s="33"/>
      <c r="X12" s="33"/>
      <c r="Y12" s="33"/>
      <c r="Z12" s="33"/>
      <c r="AA12" s="33"/>
      <c r="AB12" s="33"/>
      <c r="AC12" s="33"/>
      <c r="AD12" s="33"/>
      <c r="AE12" s="33"/>
    </row>
    <row r="13" spans="1:31" s="2" customFormat="1" ht="12" customHeight="1">
      <c r="A13" s="33"/>
      <c r="B13" s="38"/>
      <c r="C13" s="33"/>
      <c r="D13" s="111" t="s">
        <v>16</v>
      </c>
      <c r="E13" s="33"/>
      <c r="F13" s="102" t="s">
        <v>17</v>
      </c>
      <c r="G13" s="33"/>
      <c r="H13" s="33"/>
      <c r="I13" s="111" t="s">
        <v>18</v>
      </c>
      <c r="J13" s="102" t="s">
        <v>17</v>
      </c>
      <c r="K13" s="33"/>
      <c r="L13" s="112"/>
      <c r="S13" s="33"/>
      <c r="T13" s="33"/>
      <c r="U13" s="33"/>
      <c r="V13" s="33"/>
      <c r="W13" s="33"/>
      <c r="X13" s="33"/>
      <c r="Y13" s="33"/>
      <c r="Z13" s="33"/>
      <c r="AA13" s="33"/>
      <c r="AB13" s="33"/>
      <c r="AC13" s="33"/>
      <c r="AD13" s="33"/>
      <c r="AE13" s="33"/>
    </row>
    <row r="14" spans="1:31" s="2" customFormat="1" ht="12" customHeight="1">
      <c r="A14" s="33"/>
      <c r="B14" s="38"/>
      <c r="C14" s="33"/>
      <c r="D14" s="111" t="s">
        <v>19</v>
      </c>
      <c r="E14" s="33"/>
      <c r="F14" s="102" t="s">
        <v>20</v>
      </c>
      <c r="G14" s="33"/>
      <c r="H14" s="33"/>
      <c r="I14" s="111" t="s">
        <v>21</v>
      </c>
      <c r="J14" s="113" t="str">
        <f>'Rekapitulace stavby'!AN8</f>
        <v>7. 1. 2020</v>
      </c>
      <c r="K14" s="33"/>
      <c r="L14" s="112"/>
      <c r="S14" s="33"/>
      <c r="T14" s="33"/>
      <c r="U14" s="33"/>
      <c r="V14" s="33"/>
      <c r="W14" s="33"/>
      <c r="X14" s="33"/>
      <c r="Y14" s="33"/>
      <c r="Z14" s="33"/>
      <c r="AA14" s="33"/>
      <c r="AB14" s="33"/>
      <c r="AC14" s="33"/>
      <c r="AD14" s="33"/>
      <c r="AE14" s="33"/>
    </row>
    <row r="15" spans="1:31" s="2" customFormat="1" ht="10.8" customHeight="1">
      <c r="A15" s="33"/>
      <c r="B15" s="38"/>
      <c r="C15" s="33"/>
      <c r="D15" s="33"/>
      <c r="E15" s="33"/>
      <c r="F15" s="33"/>
      <c r="G15" s="33"/>
      <c r="H15" s="33"/>
      <c r="I15" s="33"/>
      <c r="J15" s="33"/>
      <c r="K15" s="33"/>
      <c r="L15" s="112"/>
      <c r="S15" s="33"/>
      <c r="T15" s="33"/>
      <c r="U15" s="33"/>
      <c r="V15" s="33"/>
      <c r="W15" s="33"/>
      <c r="X15" s="33"/>
      <c r="Y15" s="33"/>
      <c r="Z15" s="33"/>
      <c r="AA15" s="33"/>
      <c r="AB15" s="33"/>
      <c r="AC15" s="33"/>
      <c r="AD15" s="33"/>
      <c r="AE15" s="33"/>
    </row>
    <row r="16" spans="1:31" s="2" customFormat="1" ht="12" customHeight="1">
      <c r="A16" s="33"/>
      <c r="B16" s="38"/>
      <c r="C16" s="33"/>
      <c r="D16" s="111" t="s">
        <v>23</v>
      </c>
      <c r="E16" s="33"/>
      <c r="F16" s="33"/>
      <c r="G16" s="33"/>
      <c r="H16" s="33"/>
      <c r="I16" s="111" t="s">
        <v>24</v>
      </c>
      <c r="J16" s="102" t="s">
        <v>25</v>
      </c>
      <c r="K16" s="33"/>
      <c r="L16" s="112"/>
      <c r="S16" s="33"/>
      <c r="T16" s="33"/>
      <c r="U16" s="33"/>
      <c r="V16" s="33"/>
      <c r="W16" s="33"/>
      <c r="X16" s="33"/>
      <c r="Y16" s="33"/>
      <c r="Z16" s="33"/>
      <c r="AA16" s="33"/>
      <c r="AB16" s="33"/>
      <c r="AC16" s="33"/>
      <c r="AD16" s="33"/>
      <c r="AE16" s="33"/>
    </row>
    <row r="17" spans="1:31" s="2" customFormat="1" ht="18" customHeight="1">
      <c r="A17" s="33"/>
      <c r="B17" s="38"/>
      <c r="C17" s="33"/>
      <c r="D17" s="33"/>
      <c r="E17" s="102" t="s">
        <v>26</v>
      </c>
      <c r="F17" s="33"/>
      <c r="G17" s="33"/>
      <c r="H17" s="33"/>
      <c r="I17" s="111" t="s">
        <v>27</v>
      </c>
      <c r="J17" s="102" t="s">
        <v>17</v>
      </c>
      <c r="K17" s="33"/>
      <c r="L17" s="112"/>
      <c r="S17" s="33"/>
      <c r="T17" s="33"/>
      <c r="U17" s="33"/>
      <c r="V17" s="33"/>
      <c r="W17" s="33"/>
      <c r="X17" s="33"/>
      <c r="Y17" s="33"/>
      <c r="Z17" s="33"/>
      <c r="AA17" s="33"/>
      <c r="AB17" s="33"/>
      <c r="AC17" s="33"/>
      <c r="AD17" s="33"/>
      <c r="AE17" s="33"/>
    </row>
    <row r="18" spans="1:31" s="2" customFormat="1" ht="6.9" customHeight="1">
      <c r="A18" s="33"/>
      <c r="B18" s="38"/>
      <c r="C18" s="33"/>
      <c r="D18" s="33"/>
      <c r="E18" s="33"/>
      <c r="F18" s="33"/>
      <c r="G18" s="33"/>
      <c r="H18" s="33"/>
      <c r="I18" s="33"/>
      <c r="J18" s="33"/>
      <c r="K18" s="33"/>
      <c r="L18" s="112"/>
      <c r="S18" s="33"/>
      <c r="T18" s="33"/>
      <c r="U18" s="33"/>
      <c r="V18" s="33"/>
      <c r="W18" s="33"/>
      <c r="X18" s="33"/>
      <c r="Y18" s="33"/>
      <c r="Z18" s="33"/>
      <c r="AA18" s="33"/>
      <c r="AB18" s="33"/>
      <c r="AC18" s="33"/>
      <c r="AD18" s="33"/>
      <c r="AE18" s="33"/>
    </row>
    <row r="19" spans="1:31" s="2" customFormat="1" ht="12" customHeight="1">
      <c r="A19" s="33"/>
      <c r="B19" s="38"/>
      <c r="C19" s="33"/>
      <c r="D19" s="111" t="s">
        <v>28</v>
      </c>
      <c r="E19" s="33"/>
      <c r="F19" s="33"/>
      <c r="G19" s="33"/>
      <c r="H19" s="33"/>
      <c r="I19" s="111" t="s">
        <v>24</v>
      </c>
      <c r="J19" s="102" t="s">
        <v>29</v>
      </c>
      <c r="K19" s="33"/>
      <c r="L19" s="112"/>
      <c r="S19" s="33"/>
      <c r="T19" s="33"/>
      <c r="U19" s="33"/>
      <c r="V19" s="33"/>
      <c r="W19" s="33"/>
      <c r="X19" s="33"/>
      <c r="Y19" s="33"/>
      <c r="Z19" s="33"/>
      <c r="AA19" s="33"/>
      <c r="AB19" s="33"/>
      <c r="AC19" s="33"/>
      <c r="AD19" s="33"/>
      <c r="AE19" s="33"/>
    </row>
    <row r="20" spans="1:31" s="2" customFormat="1" ht="18" customHeight="1">
      <c r="A20" s="33"/>
      <c r="B20" s="38"/>
      <c r="C20" s="33"/>
      <c r="D20" s="33"/>
      <c r="E20" s="102" t="s">
        <v>30</v>
      </c>
      <c r="F20" s="33"/>
      <c r="G20" s="33"/>
      <c r="H20" s="33"/>
      <c r="I20" s="111" t="s">
        <v>27</v>
      </c>
      <c r="J20" s="102" t="s">
        <v>31</v>
      </c>
      <c r="K20" s="33"/>
      <c r="L20" s="112"/>
      <c r="S20" s="33"/>
      <c r="T20" s="33"/>
      <c r="U20" s="33"/>
      <c r="V20" s="33"/>
      <c r="W20" s="33"/>
      <c r="X20" s="33"/>
      <c r="Y20" s="33"/>
      <c r="Z20" s="33"/>
      <c r="AA20" s="33"/>
      <c r="AB20" s="33"/>
      <c r="AC20" s="33"/>
      <c r="AD20" s="33"/>
      <c r="AE20" s="33"/>
    </row>
    <row r="21" spans="1:31" s="2" customFormat="1" ht="6.9" customHeight="1">
      <c r="A21" s="33"/>
      <c r="B21" s="38"/>
      <c r="C21" s="33"/>
      <c r="D21" s="33"/>
      <c r="E21" s="33"/>
      <c r="F21" s="33"/>
      <c r="G21" s="33"/>
      <c r="H21" s="33"/>
      <c r="I21" s="33"/>
      <c r="J21" s="33"/>
      <c r="K21" s="33"/>
      <c r="L21" s="112"/>
      <c r="S21" s="33"/>
      <c r="T21" s="33"/>
      <c r="U21" s="33"/>
      <c r="V21" s="33"/>
      <c r="W21" s="33"/>
      <c r="X21" s="33"/>
      <c r="Y21" s="33"/>
      <c r="Z21" s="33"/>
      <c r="AA21" s="33"/>
      <c r="AB21" s="33"/>
      <c r="AC21" s="33"/>
      <c r="AD21" s="33"/>
      <c r="AE21" s="33"/>
    </row>
    <row r="22" spans="1:31" s="2" customFormat="1" ht="12" customHeight="1">
      <c r="A22" s="33"/>
      <c r="B22" s="38"/>
      <c r="C22" s="33"/>
      <c r="D22" s="111" t="s">
        <v>32</v>
      </c>
      <c r="E22" s="33"/>
      <c r="F22" s="33"/>
      <c r="G22" s="33"/>
      <c r="H22" s="33"/>
      <c r="I22" s="111" t="s">
        <v>24</v>
      </c>
      <c r="J22" s="102" t="s">
        <v>33</v>
      </c>
      <c r="K22" s="33"/>
      <c r="L22" s="112"/>
      <c r="S22" s="33"/>
      <c r="T22" s="33"/>
      <c r="U22" s="33"/>
      <c r="V22" s="33"/>
      <c r="W22" s="33"/>
      <c r="X22" s="33"/>
      <c r="Y22" s="33"/>
      <c r="Z22" s="33"/>
      <c r="AA22" s="33"/>
      <c r="AB22" s="33"/>
      <c r="AC22" s="33"/>
      <c r="AD22" s="33"/>
      <c r="AE22" s="33"/>
    </row>
    <row r="23" spans="1:31" s="2" customFormat="1" ht="18" customHeight="1">
      <c r="A23" s="33"/>
      <c r="B23" s="38"/>
      <c r="C23" s="33"/>
      <c r="D23" s="33"/>
      <c r="E23" s="102" t="s">
        <v>34</v>
      </c>
      <c r="F23" s="33"/>
      <c r="G23" s="33"/>
      <c r="H23" s="33"/>
      <c r="I23" s="111" t="s">
        <v>27</v>
      </c>
      <c r="J23" s="102" t="s">
        <v>35</v>
      </c>
      <c r="K23" s="33"/>
      <c r="L23" s="112"/>
      <c r="S23" s="33"/>
      <c r="T23" s="33"/>
      <c r="U23" s="33"/>
      <c r="V23" s="33"/>
      <c r="W23" s="33"/>
      <c r="X23" s="33"/>
      <c r="Y23" s="33"/>
      <c r="Z23" s="33"/>
      <c r="AA23" s="33"/>
      <c r="AB23" s="33"/>
      <c r="AC23" s="33"/>
      <c r="AD23" s="33"/>
      <c r="AE23" s="33"/>
    </row>
    <row r="24" spans="1:31" s="2" customFormat="1" ht="6.9" customHeight="1">
      <c r="A24" s="33"/>
      <c r="B24" s="38"/>
      <c r="C24" s="33"/>
      <c r="D24" s="33"/>
      <c r="E24" s="33"/>
      <c r="F24" s="33"/>
      <c r="G24" s="33"/>
      <c r="H24" s="33"/>
      <c r="I24" s="33"/>
      <c r="J24" s="33"/>
      <c r="K24" s="33"/>
      <c r="L24" s="112"/>
      <c r="S24" s="33"/>
      <c r="T24" s="33"/>
      <c r="U24" s="33"/>
      <c r="V24" s="33"/>
      <c r="W24" s="33"/>
      <c r="X24" s="33"/>
      <c r="Y24" s="33"/>
      <c r="Z24" s="33"/>
      <c r="AA24" s="33"/>
      <c r="AB24" s="33"/>
      <c r="AC24" s="33"/>
      <c r="AD24" s="33"/>
      <c r="AE24" s="33"/>
    </row>
    <row r="25" spans="1:31" s="2" customFormat="1" ht="12" customHeight="1">
      <c r="A25" s="33"/>
      <c r="B25" s="38"/>
      <c r="C25" s="33"/>
      <c r="D25" s="111" t="s">
        <v>37</v>
      </c>
      <c r="E25" s="33"/>
      <c r="F25" s="33"/>
      <c r="G25" s="33"/>
      <c r="H25" s="33"/>
      <c r="I25" s="111" t="s">
        <v>24</v>
      </c>
      <c r="J25" s="102" t="s">
        <v>29</v>
      </c>
      <c r="K25" s="33"/>
      <c r="L25" s="112"/>
      <c r="S25" s="33"/>
      <c r="T25" s="33"/>
      <c r="U25" s="33"/>
      <c r="V25" s="33"/>
      <c r="W25" s="33"/>
      <c r="X25" s="33"/>
      <c r="Y25" s="33"/>
      <c r="Z25" s="33"/>
      <c r="AA25" s="33"/>
      <c r="AB25" s="33"/>
      <c r="AC25" s="33"/>
      <c r="AD25" s="33"/>
      <c r="AE25" s="33"/>
    </row>
    <row r="26" spans="1:31" s="2" customFormat="1" ht="18" customHeight="1">
      <c r="A26" s="33"/>
      <c r="B26" s="38"/>
      <c r="C26" s="33"/>
      <c r="D26" s="33"/>
      <c r="E26" s="102" t="s">
        <v>30</v>
      </c>
      <c r="F26" s="33"/>
      <c r="G26" s="33"/>
      <c r="H26" s="33"/>
      <c r="I26" s="111" t="s">
        <v>27</v>
      </c>
      <c r="J26" s="102" t="s">
        <v>31</v>
      </c>
      <c r="K26" s="33"/>
      <c r="L26" s="112"/>
      <c r="S26" s="33"/>
      <c r="T26" s="33"/>
      <c r="U26" s="33"/>
      <c r="V26" s="33"/>
      <c r="W26" s="33"/>
      <c r="X26" s="33"/>
      <c r="Y26" s="33"/>
      <c r="Z26" s="33"/>
      <c r="AA26" s="33"/>
      <c r="AB26" s="33"/>
      <c r="AC26" s="33"/>
      <c r="AD26" s="33"/>
      <c r="AE26" s="33"/>
    </row>
    <row r="27" spans="1:31" s="2" customFormat="1" ht="6.9" customHeight="1">
      <c r="A27" s="33"/>
      <c r="B27" s="38"/>
      <c r="C27" s="33"/>
      <c r="D27" s="33"/>
      <c r="E27" s="33"/>
      <c r="F27" s="33"/>
      <c r="G27" s="33"/>
      <c r="H27" s="33"/>
      <c r="I27" s="33"/>
      <c r="J27" s="33"/>
      <c r="K27" s="33"/>
      <c r="L27" s="112"/>
      <c r="S27" s="33"/>
      <c r="T27" s="33"/>
      <c r="U27" s="33"/>
      <c r="V27" s="33"/>
      <c r="W27" s="33"/>
      <c r="X27" s="33"/>
      <c r="Y27" s="33"/>
      <c r="Z27" s="33"/>
      <c r="AA27" s="33"/>
      <c r="AB27" s="33"/>
      <c r="AC27" s="33"/>
      <c r="AD27" s="33"/>
      <c r="AE27" s="33"/>
    </row>
    <row r="28" spans="1:31" s="2" customFormat="1" ht="12" customHeight="1">
      <c r="A28" s="33"/>
      <c r="B28" s="38"/>
      <c r="C28" s="33"/>
      <c r="D28" s="111" t="s">
        <v>38</v>
      </c>
      <c r="E28" s="33"/>
      <c r="F28" s="33"/>
      <c r="G28" s="33"/>
      <c r="H28" s="33"/>
      <c r="I28" s="33"/>
      <c r="J28" s="33"/>
      <c r="K28" s="33"/>
      <c r="L28" s="112"/>
      <c r="S28" s="33"/>
      <c r="T28" s="33"/>
      <c r="U28" s="33"/>
      <c r="V28" s="33"/>
      <c r="W28" s="33"/>
      <c r="X28" s="33"/>
      <c r="Y28" s="33"/>
      <c r="Z28" s="33"/>
      <c r="AA28" s="33"/>
      <c r="AB28" s="33"/>
      <c r="AC28" s="33"/>
      <c r="AD28" s="33"/>
      <c r="AE28" s="33"/>
    </row>
    <row r="29" spans="1:31" s="8" customFormat="1" ht="51" customHeight="1">
      <c r="A29" s="114"/>
      <c r="B29" s="115"/>
      <c r="C29" s="114"/>
      <c r="D29" s="114"/>
      <c r="E29" s="373" t="s">
        <v>39</v>
      </c>
      <c r="F29" s="373"/>
      <c r="G29" s="373"/>
      <c r="H29" s="373"/>
      <c r="I29" s="114"/>
      <c r="J29" s="114"/>
      <c r="K29" s="114"/>
      <c r="L29" s="116"/>
      <c r="S29" s="114"/>
      <c r="T29" s="114"/>
      <c r="U29" s="114"/>
      <c r="V29" s="114"/>
      <c r="W29" s="114"/>
      <c r="X29" s="114"/>
      <c r="Y29" s="114"/>
      <c r="Z29" s="114"/>
      <c r="AA29" s="114"/>
      <c r="AB29" s="114"/>
      <c r="AC29" s="114"/>
      <c r="AD29" s="114"/>
      <c r="AE29" s="114"/>
    </row>
    <row r="30" spans="1:31" s="2" customFormat="1" ht="6.9" customHeight="1">
      <c r="A30" s="33"/>
      <c r="B30" s="38"/>
      <c r="C30" s="33"/>
      <c r="D30" s="33"/>
      <c r="E30" s="33"/>
      <c r="F30" s="33"/>
      <c r="G30" s="33"/>
      <c r="H30" s="33"/>
      <c r="I30" s="33"/>
      <c r="J30" s="33"/>
      <c r="K30" s="33"/>
      <c r="L30" s="112"/>
      <c r="S30" s="33"/>
      <c r="T30" s="33"/>
      <c r="U30" s="33"/>
      <c r="V30" s="33"/>
      <c r="W30" s="33"/>
      <c r="X30" s="33"/>
      <c r="Y30" s="33"/>
      <c r="Z30" s="33"/>
      <c r="AA30" s="33"/>
      <c r="AB30" s="33"/>
      <c r="AC30" s="33"/>
      <c r="AD30" s="33"/>
      <c r="AE30" s="33"/>
    </row>
    <row r="31" spans="1:31" s="2" customFormat="1" ht="6.9" customHeight="1">
      <c r="A31" s="33"/>
      <c r="B31" s="38"/>
      <c r="C31" s="33"/>
      <c r="D31" s="117"/>
      <c r="E31" s="117"/>
      <c r="F31" s="117"/>
      <c r="G31" s="117"/>
      <c r="H31" s="117"/>
      <c r="I31" s="117"/>
      <c r="J31" s="117"/>
      <c r="K31" s="117"/>
      <c r="L31" s="112"/>
      <c r="S31" s="33"/>
      <c r="T31" s="33"/>
      <c r="U31" s="33"/>
      <c r="V31" s="33"/>
      <c r="W31" s="33"/>
      <c r="X31" s="33"/>
      <c r="Y31" s="33"/>
      <c r="Z31" s="33"/>
      <c r="AA31" s="33"/>
      <c r="AB31" s="33"/>
      <c r="AC31" s="33"/>
      <c r="AD31" s="33"/>
      <c r="AE31" s="33"/>
    </row>
    <row r="32" spans="1:31" s="2" customFormat="1" ht="25.35" customHeight="1">
      <c r="A32" s="33"/>
      <c r="B32" s="38"/>
      <c r="C32" s="33"/>
      <c r="D32" s="118" t="s">
        <v>40</v>
      </c>
      <c r="E32" s="33"/>
      <c r="F32" s="33"/>
      <c r="G32" s="33"/>
      <c r="H32" s="33"/>
      <c r="I32" s="33"/>
      <c r="J32" s="119">
        <f>ROUND(J87,2)</f>
        <v>-47540.37</v>
      </c>
      <c r="K32" s="33"/>
      <c r="L32" s="112"/>
      <c r="S32" s="33"/>
      <c r="T32" s="33"/>
      <c r="U32" s="33"/>
      <c r="V32" s="33"/>
      <c r="W32" s="33"/>
      <c r="X32" s="33"/>
      <c r="Y32" s="33"/>
      <c r="Z32" s="33"/>
      <c r="AA32" s="33"/>
      <c r="AB32" s="33"/>
      <c r="AC32" s="33"/>
      <c r="AD32" s="33"/>
      <c r="AE32" s="33"/>
    </row>
    <row r="33" spans="1:31" s="2" customFormat="1" ht="6.9" customHeight="1">
      <c r="A33" s="33"/>
      <c r="B33" s="38"/>
      <c r="C33" s="33"/>
      <c r="D33" s="117"/>
      <c r="E33" s="117"/>
      <c r="F33" s="117"/>
      <c r="G33" s="117"/>
      <c r="H33" s="117"/>
      <c r="I33" s="117"/>
      <c r="J33" s="117"/>
      <c r="K33" s="117"/>
      <c r="L33" s="112"/>
      <c r="S33" s="33"/>
      <c r="T33" s="33"/>
      <c r="U33" s="33"/>
      <c r="V33" s="33"/>
      <c r="W33" s="33"/>
      <c r="X33" s="33"/>
      <c r="Y33" s="33"/>
      <c r="Z33" s="33"/>
      <c r="AA33" s="33"/>
      <c r="AB33" s="33"/>
      <c r="AC33" s="33"/>
      <c r="AD33" s="33"/>
      <c r="AE33" s="33"/>
    </row>
    <row r="34" spans="1:31" s="2" customFormat="1" ht="14.4" customHeight="1">
      <c r="A34" s="33"/>
      <c r="B34" s="38"/>
      <c r="C34" s="33"/>
      <c r="D34" s="33"/>
      <c r="E34" s="33"/>
      <c r="F34" s="120" t="s">
        <v>42</v>
      </c>
      <c r="G34" s="33"/>
      <c r="H34" s="33"/>
      <c r="I34" s="120" t="s">
        <v>41</v>
      </c>
      <c r="J34" s="120" t="s">
        <v>43</v>
      </c>
      <c r="K34" s="33"/>
      <c r="L34" s="112"/>
      <c r="S34" s="33"/>
      <c r="T34" s="33"/>
      <c r="U34" s="33"/>
      <c r="V34" s="33"/>
      <c r="W34" s="33"/>
      <c r="X34" s="33"/>
      <c r="Y34" s="33"/>
      <c r="Z34" s="33"/>
      <c r="AA34" s="33"/>
      <c r="AB34" s="33"/>
      <c r="AC34" s="33"/>
      <c r="AD34" s="33"/>
      <c r="AE34" s="33"/>
    </row>
    <row r="35" spans="1:31" s="2" customFormat="1" ht="14.4" customHeight="1">
      <c r="A35" s="33"/>
      <c r="B35" s="38"/>
      <c r="C35" s="33"/>
      <c r="D35" s="121" t="s">
        <v>44</v>
      </c>
      <c r="E35" s="111" t="s">
        <v>45</v>
      </c>
      <c r="F35" s="122">
        <f>ROUND((SUM(BE87:BE109)),2)</f>
        <v>-47540.37</v>
      </c>
      <c r="G35" s="33"/>
      <c r="H35" s="33"/>
      <c r="I35" s="123">
        <v>0.21</v>
      </c>
      <c r="J35" s="122">
        <f>ROUND(((SUM(BE87:BE109))*I35),2)</f>
        <v>-9983.48</v>
      </c>
      <c r="K35" s="33"/>
      <c r="L35" s="112"/>
      <c r="S35" s="33"/>
      <c r="T35" s="33"/>
      <c r="U35" s="33"/>
      <c r="V35" s="33"/>
      <c r="W35" s="33"/>
      <c r="X35" s="33"/>
      <c r="Y35" s="33"/>
      <c r="Z35" s="33"/>
      <c r="AA35" s="33"/>
      <c r="AB35" s="33"/>
      <c r="AC35" s="33"/>
      <c r="AD35" s="33"/>
      <c r="AE35" s="33"/>
    </row>
    <row r="36" spans="1:31" s="2" customFormat="1" ht="14.4" customHeight="1">
      <c r="A36" s="33"/>
      <c r="B36" s="38"/>
      <c r="C36" s="33"/>
      <c r="D36" s="33"/>
      <c r="E36" s="111" t="s">
        <v>46</v>
      </c>
      <c r="F36" s="122">
        <f>ROUND((SUM(BF87:BF109)),2)</f>
        <v>0</v>
      </c>
      <c r="G36" s="33"/>
      <c r="H36" s="33"/>
      <c r="I36" s="123">
        <v>0.15</v>
      </c>
      <c r="J36" s="122">
        <f>ROUND(((SUM(BF87:BF109))*I36),2)</f>
        <v>0</v>
      </c>
      <c r="K36" s="33"/>
      <c r="L36" s="112"/>
      <c r="S36" s="33"/>
      <c r="T36" s="33"/>
      <c r="U36" s="33"/>
      <c r="V36" s="33"/>
      <c r="W36" s="33"/>
      <c r="X36" s="33"/>
      <c r="Y36" s="33"/>
      <c r="Z36" s="33"/>
      <c r="AA36" s="33"/>
      <c r="AB36" s="33"/>
      <c r="AC36" s="33"/>
      <c r="AD36" s="33"/>
      <c r="AE36" s="33"/>
    </row>
    <row r="37" spans="1:31" s="2" customFormat="1" ht="14.4" customHeight="1" hidden="1">
      <c r="A37" s="33"/>
      <c r="B37" s="38"/>
      <c r="C37" s="33"/>
      <c r="D37" s="33"/>
      <c r="E37" s="111" t="s">
        <v>47</v>
      </c>
      <c r="F37" s="122">
        <f>ROUND((SUM(BG87:BG109)),2)</f>
        <v>0</v>
      </c>
      <c r="G37" s="33"/>
      <c r="H37" s="33"/>
      <c r="I37" s="123">
        <v>0.21</v>
      </c>
      <c r="J37" s="122">
        <f>0</f>
        <v>0</v>
      </c>
      <c r="K37" s="33"/>
      <c r="L37" s="112"/>
      <c r="S37" s="33"/>
      <c r="T37" s="33"/>
      <c r="U37" s="33"/>
      <c r="V37" s="33"/>
      <c r="W37" s="33"/>
      <c r="X37" s="33"/>
      <c r="Y37" s="33"/>
      <c r="Z37" s="33"/>
      <c r="AA37" s="33"/>
      <c r="AB37" s="33"/>
      <c r="AC37" s="33"/>
      <c r="AD37" s="33"/>
      <c r="AE37" s="33"/>
    </row>
    <row r="38" spans="1:31" s="2" customFormat="1" ht="14.4" customHeight="1" hidden="1">
      <c r="A38" s="33"/>
      <c r="B38" s="38"/>
      <c r="C38" s="33"/>
      <c r="D38" s="33"/>
      <c r="E38" s="111" t="s">
        <v>48</v>
      </c>
      <c r="F38" s="122">
        <f>ROUND((SUM(BH87:BH109)),2)</f>
        <v>0</v>
      </c>
      <c r="G38" s="33"/>
      <c r="H38" s="33"/>
      <c r="I38" s="123">
        <v>0.15</v>
      </c>
      <c r="J38" s="122">
        <f>0</f>
        <v>0</v>
      </c>
      <c r="K38" s="33"/>
      <c r="L38" s="112"/>
      <c r="S38" s="33"/>
      <c r="T38" s="33"/>
      <c r="U38" s="33"/>
      <c r="V38" s="33"/>
      <c r="W38" s="33"/>
      <c r="X38" s="33"/>
      <c r="Y38" s="33"/>
      <c r="Z38" s="33"/>
      <c r="AA38" s="33"/>
      <c r="AB38" s="33"/>
      <c r="AC38" s="33"/>
      <c r="AD38" s="33"/>
      <c r="AE38" s="33"/>
    </row>
    <row r="39" spans="1:31" s="2" customFormat="1" ht="14.4" customHeight="1" hidden="1">
      <c r="A39" s="33"/>
      <c r="B39" s="38"/>
      <c r="C39" s="33"/>
      <c r="D39" s="33"/>
      <c r="E39" s="111" t="s">
        <v>49</v>
      </c>
      <c r="F39" s="122">
        <f>ROUND((SUM(BI87:BI109)),2)</f>
        <v>0</v>
      </c>
      <c r="G39" s="33"/>
      <c r="H39" s="33"/>
      <c r="I39" s="123">
        <v>0</v>
      </c>
      <c r="J39" s="122">
        <f>0</f>
        <v>0</v>
      </c>
      <c r="K39" s="33"/>
      <c r="L39" s="112"/>
      <c r="S39" s="33"/>
      <c r="T39" s="33"/>
      <c r="U39" s="33"/>
      <c r="V39" s="33"/>
      <c r="W39" s="33"/>
      <c r="X39" s="33"/>
      <c r="Y39" s="33"/>
      <c r="Z39" s="33"/>
      <c r="AA39" s="33"/>
      <c r="AB39" s="33"/>
      <c r="AC39" s="33"/>
      <c r="AD39" s="33"/>
      <c r="AE39" s="33"/>
    </row>
    <row r="40" spans="1:31" s="2" customFormat="1" ht="6.9" customHeight="1">
      <c r="A40" s="33"/>
      <c r="B40" s="38"/>
      <c r="C40" s="33"/>
      <c r="D40" s="33"/>
      <c r="E40" s="33"/>
      <c r="F40" s="33"/>
      <c r="G40" s="33"/>
      <c r="H40" s="33"/>
      <c r="I40" s="33"/>
      <c r="J40" s="33"/>
      <c r="K40" s="33"/>
      <c r="L40" s="112"/>
      <c r="S40" s="33"/>
      <c r="T40" s="33"/>
      <c r="U40" s="33"/>
      <c r="V40" s="33"/>
      <c r="W40" s="33"/>
      <c r="X40" s="33"/>
      <c r="Y40" s="33"/>
      <c r="Z40" s="33"/>
      <c r="AA40" s="33"/>
      <c r="AB40" s="33"/>
      <c r="AC40" s="33"/>
      <c r="AD40" s="33"/>
      <c r="AE40" s="33"/>
    </row>
    <row r="41" spans="1:31" s="2" customFormat="1" ht="25.35" customHeight="1">
      <c r="A41" s="33"/>
      <c r="B41" s="38"/>
      <c r="C41" s="124"/>
      <c r="D41" s="125" t="s">
        <v>50</v>
      </c>
      <c r="E41" s="126"/>
      <c r="F41" s="126"/>
      <c r="G41" s="127" t="s">
        <v>51</v>
      </c>
      <c r="H41" s="128" t="s">
        <v>52</v>
      </c>
      <c r="I41" s="126"/>
      <c r="J41" s="129">
        <f>SUM(J32:J39)</f>
        <v>-57523.850000000006</v>
      </c>
      <c r="K41" s="130"/>
      <c r="L41" s="112"/>
      <c r="S41" s="33"/>
      <c r="T41" s="33"/>
      <c r="U41" s="33"/>
      <c r="V41" s="33"/>
      <c r="W41" s="33"/>
      <c r="X41" s="33"/>
      <c r="Y41" s="33"/>
      <c r="Z41" s="33"/>
      <c r="AA41" s="33"/>
      <c r="AB41" s="33"/>
      <c r="AC41" s="33"/>
      <c r="AD41" s="33"/>
      <c r="AE41" s="33"/>
    </row>
    <row r="42" spans="1:31" s="2" customFormat="1" ht="14.4" customHeight="1">
      <c r="A42" s="33"/>
      <c r="B42" s="131"/>
      <c r="C42" s="132"/>
      <c r="D42" s="132"/>
      <c r="E42" s="132"/>
      <c r="F42" s="132"/>
      <c r="G42" s="132"/>
      <c r="H42" s="132"/>
      <c r="I42" s="132"/>
      <c r="J42" s="132"/>
      <c r="K42" s="132"/>
      <c r="L42" s="112"/>
      <c r="S42" s="33"/>
      <c r="T42" s="33"/>
      <c r="U42" s="33"/>
      <c r="V42" s="33"/>
      <c r="W42" s="33"/>
      <c r="X42" s="33"/>
      <c r="Y42" s="33"/>
      <c r="Z42" s="33"/>
      <c r="AA42" s="33"/>
      <c r="AB42" s="33"/>
      <c r="AC42" s="33"/>
      <c r="AD42" s="33"/>
      <c r="AE42" s="33"/>
    </row>
    <row r="46" spans="1:31" s="2" customFormat="1" ht="6.9" customHeight="1">
      <c r="A46" s="33"/>
      <c r="B46" s="133"/>
      <c r="C46" s="134"/>
      <c r="D46" s="134"/>
      <c r="E46" s="134"/>
      <c r="F46" s="134"/>
      <c r="G46" s="134"/>
      <c r="H46" s="134"/>
      <c r="I46" s="134"/>
      <c r="J46" s="134"/>
      <c r="K46" s="134"/>
      <c r="L46" s="112"/>
      <c r="S46" s="33"/>
      <c r="T46" s="33"/>
      <c r="U46" s="33"/>
      <c r="V46" s="33"/>
      <c r="W46" s="33"/>
      <c r="X46" s="33"/>
      <c r="Y46" s="33"/>
      <c r="Z46" s="33"/>
      <c r="AA46" s="33"/>
      <c r="AB46" s="33"/>
      <c r="AC46" s="33"/>
      <c r="AD46" s="33"/>
      <c r="AE46" s="33"/>
    </row>
    <row r="47" spans="1:31" s="2" customFormat="1" ht="24.9" customHeight="1">
      <c r="A47" s="33"/>
      <c r="B47" s="34"/>
      <c r="C47" s="25" t="s">
        <v>121</v>
      </c>
      <c r="D47" s="35"/>
      <c r="E47" s="35"/>
      <c r="F47" s="35"/>
      <c r="G47" s="35"/>
      <c r="H47" s="35"/>
      <c r="I47" s="35"/>
      <c r="J47" s="35"/>
      <c r="K47" s="35"/>
      <c r="L47" s="112"/>
      <c r="S47" s="33"/>
      <c r="T47" s="33"/>
      <c r="U47" s="33"/>
      <c r="V47" s="33"/>
      <c r="W47" s="33"/>
      <c r="X47" s="33"/>
      <c r="Y47" s="33"/>
      <c r="Z47" s="33"/>
      <c r="AA47" s="33"/>
      <c r="AB47" s="33"/>
      <c r="AC47" s="33"/>
      <c r="AD47" s="33"/>
      <c r="AE47" s="33"/>
    </row>
    <row r="48" spans="1:31" s="2" customFormat="1" ht="6.9" customHeight="1">
      <c r="A48" s="33"/>
      <c r="B48" s="34"/>
      <c r="C48" s="35"/>
      <c r="D48" s="35"/>
      <c r="E48" s="35"/>
      <c r="F48" s="35"/>
      <c r="G48" s="35"/>
      <c r="H48" s="35"/>
      <c r="I48" s="35"/>
      <c r="J48" s="35"/>
      <c r="K48" s="35"/>
      <c r="L48" s="112"/>
      <c r="S48" s="33"/>
      <c r="T48" s="33"/>
      <c r="U48" s="33"/>
      <c r="V48" s="33"/>
      <c r="W48" s="33"/>
      <c r="X48" s="33"/>
      <c r="Y48" s="33"/>
      <c r="Z48" s="33"/>
      <c r="AA48" s="33"/>
      <c r="AB48" s="33"/>
      <c r="AC48" s="33"/>
      <c r="AD48" s="33"/>
      <c r="AE48" s="33"/>
    </row>
    <row r="49" spans="1:31" s="2" customFormat="1" ht="12" customHeight="1">
      <c r="A49" s="33"/>
      <c r="B49" s="34"/>
      <c r="C49" s="30" t="s">
        <v>14</v>
      </c>
      <c r="D49" s="35"/>
      <c r="E49" s="35"/>
      <c r="F49" s="35"/>
      <c r="G49" s="35"/>
      <c r="H49" s="35"/>
      <c r="I49" s="35"/>
      <c r="J49" s="35"/>
      <c r="K49" s="35"/>
      <c r="L49" s="112"/>
      <c r="S49" s="33"/>
      <c r="T49" s="33"/>
      <c r="U49" s="33"/>
      <c r="V49" s="33"/>
      <c r="W49" s="33"/>
      <c r="X49" s="33"/>
      <c r="Y49" s="33"/>
      <c r="Z49" s="33"/>
      <c r="AA49" s="33"/>
      <c r="AB49" s="33"/>
      <c r="AC49" s="33"/>
      <c r="AD49" s="33"/>
      <c r="AE49" s="33"/>
    </row>
    <row r="50" spans="1:31" s="2" customFormat="1" ht="16.5" customHeight="1">
      <c r="A50" s="33"/>
      <c r="B50" s="34"/>
      <c r="C50" s="35"/>
      <c r="D50" s="35"/>
      <c r="E50" s="374" t="str">
        <f>E7</f>
        <v>KOMUNITNÍ CENTRUM JOSEFOV - ZMĚNOVÉ LISTY</v>
      </c>
      <c r="F50" s="375"/>
      <c r="G50" s="375"/>
      <c r="H50" s="375"/>
      <c r="I50" s="35"/>
      <c r="J50" s="35"/>
      <c r="K50" s="35"/>
      <c r="L50" s="112"/>
      <c r="S50" s="33"/>
      <c r="T50" s="33"/>
      <c r="U50" s="33"/>
      <c r="V50" s="33"/>
      <c r="W50" s="33"/>
      <c r="X50" s="33"/>
      <c r="Y50" s="33"/>
      <c r="Z50" s="33"/>
      <c r="AA50" s="33"/>
      <c r="AB50" s="33"/>
      <c r="AC50" s="33"/>
      <c r="AD50" s="33"/>
      <c r="AE50" s="33"/>
    </row>
    <row r="51" spans="2:12" s="1" customFormat="1" ht="12" customHeight="1">
      <c r="B51" s="23"/>
      <c r="C51" s="30" t="s">
        <v>117</v>
      </c>
      <c r="D51" s="24"/>
      <c r="E51" s="24"/>
      <c r="F51" s="24"/>
      <c r="G51" s="24"/>
      <c r="H51" s="24"/>
      <c r="I51" s="24"/>
      <c r="J51" s="24"/>
      <c r="K51" s="24"/>
      <c r="L51" s="22"/>
    </row>
    <row r="52" spans="1:31" s="2" customFormat="1" ht="16.5" customHeight="1">
      <c r="A52" s="33"/>
      <c r="B52" s="34"/>
      <c r="C52" s="35"/>
      <c r="D52" s="35"/>
      <c r="E52" s="374" t="s">
        <v>118</v>
      </c>
      <c r="F52" s="376"/>
      <c r="G52" s="376"/>
      <c r="H52" s="376"/>
      <c r="I52" s="35"/>
      <c r="J52" s="35"/>
      <c r="K52" s="35"/>
      <c r="L52" s="112"/>
      <c r="S52" s="33"/>
      <c r="T52" s="33"/>
      <c r="U52" s="33"/>
      <c r="V52" s="33"/>
      <c r="W52" s="33"/>
      <c r="X52" s="33"/>
      <c r="Y52" s="33"/>
      <c r="Z52" s="33"/>
      <c r="AA52" s="33"/>
      <c r="AB52" s="33"/>
      <c r="AC52" s="33"/>
      <c r="AD52" s="33"/>
      <c r="AE52" s="33"/>
    </row>
    <row r="53" spans="1:31" s="2" customFormat="1" ht="12" customHeight="1">
      <c r="A53" s="33"/>
      <c r="B53" s="34"/>
      <c r="C53" s="30" t="s">
        <v>119</v>
      </c>
      <c r="D53" s="35"/>
      <c r="E53" s="35"/>
      <c r="F53" s="35"/>
      <c r="G53" s="35"/>
      <c r="H53" s="35"/>
      <c r="I53" s="35"/>
      <c r="J53" s="35"/>
      <c r="K53" s="35"/>
      <c r="L53" s="112"/>
      <c r="S53" s="33"/>
      <c r="T53" s="33"/>
      <c r="U53" s="33"/>
      <c r="V53" s="33"/>
      <c r="W53" s="33"/>
      <c r="X53" s="33"/>
      <c r="Y53" s="33"/>
      <c r="Z53" s="33"/>
      <c r="AA53" s="33"/>
      <c r="AB53" s="33"/>
      <c r="AC53" s="33"/>
      <c r="AD53" s="33"/>
      <c r="AE53" s="33"/>
    </row>
    <row r="54" spans="1:31" s="2" customFormat="1" ht="16.5" customHeight="1">
      <c r="A54" s="33"/>
      <c r="B54" s="34"/>
      <c r="C54" s="35"/>
      <c r="D54" s="35"/>
      <c r="E54" s="365" t="str">
        <f>E11</f>
        <v>ZL1.2-MP2 - MÉNĚPRÁCE - ZPEVNĚNÉ PLOCHY (odečet původních odkopávek)</v>
      </c>
      <c r="F54" s="376"/>
      <c r="G54" s="376"/>
      <c r="H54" s="376"/>
      <c r="I54" s="35"/>
      <c r="J54" s="35"/>
      <c r="K54" s="35"/>
      <c r="L54" s="112"/>
      <c r="S54" s="33"/>
      <c r="T54" s="33"/>
      <c r="U54" s="33"/>
      <c r="V54" s="33"/>
      <c r="W54" s="33"/>
      <c r="X54" s="33"/>
      <c r="Y54" s="33"/>
      <c r="Z54" s="33"/>
      <c r="AA54" s="33"/>
      <c r="AB54" s="33"/>
      <c r="AC54" s="33"/>
      <c r="AD54" s="33"/>
      <c r="AE54" s="33"/>
    </row>
    <row r="55" spans="1:31" s="2" customFormat="1" ht="6.9" customHeight="1">
      <c r="A55" s="33"/>
      <c r="B55" s="34"/>
      <c r="C55" s="35"/>
      <c r="D55" s="35"/>
      <c r="E55" s="35"/>
      <c r="F55" s="35"/>
      <c r="G55" s="35"/>
      <c r="H55" s="35"/>
      <c r="I55" s="35"/>
      <c r="J55" s="35"/>
      <c r="K55" s="35"/>
      <c r="L55" s="112"/>
      <c r="S55" s="33"/>
      <c r="T55" s="33"/>
      <c r="U55" s="33"/>
      <c r="V55" s="33"/>
      <c r="W55" s="33"/>
      <c r="X55" s="33"/>
      <c r="Y55" s="33"/>
      <c r="Z55" s="33"/>
      <c r="AA55" s="33"/>
      <c r="AB55" s="33"/>
      <c r="AC55" s="33"/>
      <c r="AD55" s="33"/>
      <c r="AE55" s="33"/>
    </row>
    <row r="56" spans="1:31" s="2" customFormat="1" ht="12" customHeight="1">
      <c r="A56" s="33"/>
      <c r="B56" s="34"/>
      <c r="C56" s="30" t="s">
        <v>19</v>
      </c>
      <c r="D56" s="35"/>
      <c r="E56" s="35"/>
      <c r="F56" s="28" t="str">
        <f>F14</f>
        <v>Josefov</v>
      </c>
      <c r="G56" s="35"/>
      <c r="H56" s="35"/>
      <c r="I56" s="30" t="s">
        <v>21</v>
      </c>
      <c r="J56" s="58" t="str">
        <f>IF(J14="","",J14)</f>
        <v>7. 1. 2020</v>
      </c>
      <c r="K56" s="35"/>
      <c r="L56" s="112"/>
      <c r="S56" s="33"/>
      <c r="T56" s="33"/>
      <c r="U56" s="33"/>
      <c r="V56" s="33"/>
      <c r="W56" s="33"/>
      <c r="X56" s="33"/>
      <c r="Y56" s="33"/>
      <c r="Z56" s="33"/>
      <c r="AA56" s="33"/>
      <c r="AB56" s="33"/>
      <c r="AC56" s="33"/>
      <c r="AD56" s="33"/>
      <c r="AE56" s="33"/>
    </row>
    <row r="57" spans="1:31" s="2" customFormat="1" ht="6.9" customHeight="1">
      <c r="A57" s="33"/>
      <c r="B57" s="34"/>
      <c r="C57" s="35"/>
      <c r="D57" s="35"/>
      <c r="E57" s="35"/>
      <c r="F57" s="35"/>
      <c r="G57" s="35"/>
      <c r="H57" s="35"/>
      <c r="I57" s="35"/>
      <c r="J57" s="35"/>
      <c r="K57" s="35"/>
      <c r="L57" s="112"/>
      <c r="S57" s="33"/>
      <c r="T57" s="33"/>
      <c r="U57" s="33"/>
      <c r="V57" s="33"/>
      <c r="W57" s="33"/>
      <c r="X57" s="33"/>
      <c r="Y57" s="33"/>
      <c r="Z57" s="33"/>
      <c r="AA57" s="33"/>
      <c r="AB57" s="33"/>
      <c r="AC57" s="33"/>
      <c r="AD57" s="33"/>
      <c r="AE57" s="33"/>
    </row>
    <row r="58" spans="1:31" s="2" customFormat="1" ht="27.9" customHeight="1">
      <c r="A58" s="33"/>
      <c r="B58" s="34"/>
      <c r="C58" s="30" t="s">
        <v>23</v>
      </c>
      <c r="D58" s="35"/>
      <c r="E58" s="35"/>
      <c r="F58" s="28" t="str">
        <f>E17</f>
        <v>Obec Josefov</v>
      </c>
      <c r="G58" s="35"/>
      <c r="H58" s="35"/>
      <c r="I58" s="30" t="s">
        <v>32</v>
      </c>
      <c r="J58" s="31" t="str">
        <f>E23</f>
        <v>CENTRA STAV s.r.o.</v>
      </c>
      <c r="K58" s="35"/>
      <c r="L58" s="112"/>
      <c r="S58" s="33"/>
      <c r="T58" s="33"/>
      <c r="U58" s="33"/>
      <c r="V58" s="33"/>
      <c r="W58" s="33"/>
      <c r="X58" s="33"/>
      <c r="Y58" s="33"/>
      <c r="Z58" s="33"/>
      <c r="AA58" s="33"/>
      <c r="AB58" s="33"/>
      <c r="AC58" s="33"/>
      <c r="AD58" s="33"/>
      <c r="AE58" s="33"/>
    </row>
    <row r="59" spans="1:31" s="2" customFormat="1" ht="27.9" customHeight="1">
      <c r="A59" s="33"/>
      <c r="B59" s="34"/>
      <c r="C59" s="30" t="s">
        <v>28</v>
      </c>
      <c r="D59" s="35"/>
      <c r="E59" s="35"/>
      <c r="F59" s="28" t="str">
        <f>IF(E20="","",E20)</f>
        <v>Stavby Trubač s.r.o.</v>
      </c>
      <c r="G59" s="35"/>
      <c r="H59" s="35"/>
      <c r="I59" s="30" t="s">
        <v>37</v>
      </c>
      <c r="J59" s="31" t="str">
        <f>E26</f>
        <v>Stavby Trubač s.r.o.</v>
      </c>
      <c r="K59" s="35"/>
      <c r="L59" s="112"/>
      <c r="S59" s="33"/>
      <c r="T59" s="33"/>
      <c r="U59" s="33"/>
      <c r="V59" s="33"/>
      <c r="W59" s="33"/>
      <c r="X59" s="33"/>
      <c r="Y59" s="33"/>
      <c r="Z59" s="33"/>
      <c r="AA59" s="33"/>
      <c r="AB59" s="33"/>
      <c r="AC59" s="33"/>
      <c r="AD59" s="33"/>
      <c r="AE59" s="33"/>
    </row>
    <row r="60" spans="1:31" s="2" customFormat="1" ht="10.35" customHeight="1">
      <c r="A60" s="33"/>
      <c r="B60" s="34"/>
      <c r="C60" s="35"/>
      <c r="D60" s="35"/>
      <c r="E60" s="35"/>
      <c r="F60" s="35"/>
      <c r="G60" s="35"/>
      <c r="H60" s="35"/>
      <c r="I60" s="35"/>
      <c r="J60" s="35"/>
      <c r="K60" s="35"/>
      <c r="L60" s="112"/>
      <c r="S60" s="33"/>
      <c r="T60" s="33"/>
      <c r="U60" s="33"/>
      <c r="V60" s="33"/>
      <c r="W60" s="33"/>
      <c r="X60" s="33"/>
      <c r="Y60" s="33"/>
      <c r="Z60" s="33"/>
      <c r="AA60" s="33"/>
      <c r="AB60" s="33"/>
      <c r="AC60" s="33"/>
      <c r="AD60" s="33"/>
      <c r="AE60" s="33"/>
    </row>
    <row r="61" spans="1:31" s="2" customFormat="1" ht="29.25" customHeight="1">
      <c r="A61" s="33"/>
      <c r="B61" s="34"/>
      <c r="C61" s="135" t="s">
        <v>122</v>
      </c>
      <c r="D61" s="136"/>
      <c r="E61" s="136"/>
      <c r="F61" s="136"/>
      <c r="G61" s="136"/>
      <c r="H61" s="136"/>
      <c r="I61" s="136"/>
      <c r="J61" s="137" t="s">
        <v>123</v>
      </c>
      <c r="K61" s="136"/>
      <c r="L61" s="112"/>
      <c r="S61" s="33"/>
      <c r="T61" s="33"/>
      <c r="U61" s="33"/>
      <c r="V61" s="33"/>
      <c r="W61" s="33"/>
      <c r="X61" s="33"/>
      <c r="Y61" s="33"/>
      <c r="Z61" s="33"/>
      <c r="AA61" s="33"/>
      <c r="AB61" s="33"/>
      <c r="AC61" s="33"/>
      <c r="AD61" s="33"/>
      <c r="AE61" s="33"/>
    </row>
    <row r="62" spans="1:31" s="2" customFormat="1" ht="10.35" customHeight="1">
      <c r="A62" s="33"/>
      <c r="B62" s="34"/>
      <c r="C62" s="35"/>
      <c r="D62" s="35"/>
      <c r="E62" s="35"/>
      <c r="F62" s="35"/>
      <c r="G62" s="35"/>
      <c r="H62" s="35"/>
      <c r="I62" s="35"/>
      <c r="J62" s="35"/>
      <c r="K62" s="35"/>
      <c r="L62" s="112"/>
      <c r="S62" s="33"/>
      <c r="T62" s="33"/>
      <c r="U62" s="33"/>
      <c r="V62" s="33"/>
      <c r="W62" s="33"/>
      <c r="X62" s="33"/>
      <c r="Y62" s="33"/>
      <c r="Z62" s="33"/>
      <c r="AA62" s="33"/>
      <c r="AB62" s="33"/>
      <c r="AC62" s="33"/>
      <c r="AD62" s="33"/>
      <c r="AE62" s="33"/>
    </row>
    <row r="63" spans="1:47" s="2" customFormat="1" ht="22.8" customHeight="1">
      <c r="A63" s="33"/>
      <c r="B63" s="34"/>
      <c r="C63" s="138" t="s">
        <v>72</v>
      </c>
      <c r="D63" s="35"/>
      <c r="E63" s="35"/>
      <c r="F63" s="35"/>
      <c r="G63" s="35"/>
      <c r="H63" s="35"/>
      <c r="I63" s="35"/>
      <c r="J63" s="76">
        <f>J87</f>
        <v>-47540.369999999995</v>
      </c>
      <c r="K63" s="35"/>
      <c r="L63" s="112"/>
      <c r="S63" s="33"/>
      <c r="T63" s="33"/>
      <c r="U63" s="33"/>
      <c r="V63" s="33"/>
      <c r="W63" s="33"/>
      <c r="X63" s="33"/>
      <c r="Y63" s="33"/>
      <c r="Z63" s="33"/>
      <c r="AA63" s="33"/>
      <c r="AB63" s="33"/>
      <c r="AC63" s="33"/>
      <c r="AD63" s="33"/>
      <c r="AE63" s="33"/>
      <c r="AU63" s="19" t="s">
        <v>124</v>
      </c>
    </row>
    <row r="64" spans="2:12" s="9" customFormat="1" ht="24.9" customHeight="1">
      <c r="B64" s="139"/>
      <c r="C64" s="140"/>
      <c r="D64" s="141" t="s">
        <v>125</v>
      </c>
      <c r="E64" s="142"/>
      <c r="F64" s="142"/>
      <c r="G64" s="142"/>
      <c r="H64" s="142"/>
      <c r="I64" s="142"/>
      <c r="J64" s="143">
        <f>J88</f>
        <v>-47540.369999999995</v>
      </c>
      <c r="K64" s="140"/>
      <c r="L64" s="144"/>
    </row>
    <row r="65" spans="2:12" s="10" customFormat="1" ht="19.95" customHeight="1">
      <c r="B65" s="145"/>
      <c r="C65" s="96"/>
      <c r="D65" s="146" t="s">
        <v>126</v>
      </c>
      <c r="E65" s="147"/>
      <c r="F65" s="147"/>
      <c r="G65" s="147"/>
      <c r="H65" s="147"/>
      <c r="I65" s="147"/>
      <c r="J65" s="148">
        <f>J89</f>
        <v>-47540.369999999995</v>
      </c>
      <c r="K65" s="96"/>
      <c r="L65" s="149"/>
    </row>
    <row r="66" spans="1:31" s="2" customFormat="1" ht="21.75" customHeight="1">
      <c r="A66" s="33"/>
      <c r="B66" s="34"/>
      <c r="C66" s="35"/>
      <c r="D66" s="35"/>
      <c r="E66" s="35"/>
      <c r="F66" s="35"/>
      <c r="G66" s="35"/>
      <c r="H66" s="35"/>
      <c r="I66" s="35"/>
      <c r="J66" s="35"/>
      <c r="K66" s="35"/>
      <c r="L66" s="112"/>
      <c r="S66" s="33"/>
      <c r="T66" s="33"/>
      <c r="U66" s="33"/>
      <c r="V66" s="33"/>
      <c r="W66" s="33"/>
      <c r="X66" s="33"/>
      <c r="Y66" s="33"/>
      <c r="Z66" s="33"/>
      <c r="AA66" s="33"/>
      <c r="AB66" s="33"/>
      <c r="AC66" s="33"/>
      <c r="AD66" s="33"/>
      <c r="AE66" s="33"/>
    </row>
    <row r="67" spans="1:31" s="2" customFormat="1" ht="6.9" customHeight="1">
      <c r="A67" s="33"/>
      <c r="B67" s="46"/>
      <c r="C67" s="47"/>
      <c r="D67" s="47"/>
      <c r="E67" s="47"/>
      <c r="F67" s="47"/>
      <c r="G67" s="47"/>
      <c r="H67" s="47"/>
      <c r="I67" s="47"/>
      <c r="J67" s="47"/>
      <c r="K67" s="47"/>
      <c r="L67" s="112"/>
      <c r="S67" s="33"/>
      <c r="T67" s="33"/>
      <c r="U67" s="33"/>
      <c r="V67" s="33"/>
      <c r="W67" s="33"/>
      <c r="X67" s="33"/>
      <c r="Y67" s="33"/>
      <c r="Z67" s="33"/>
      <c r="AA67" s="33"/>
      <c r="AB67" s="33"/>
      <c r="AC67" s="33"/>
      <c r="AD67" s="33"/>
      <c r="AE67" s="33"/>
    </row>
    <row r="71" spans="1:31" s="2" customFormat="1" ht="6.9" customHeight="1">
      <c r="A71" s="33"/>
      <c r="B71" s="48"/>
      <c r="C71" s="49"/>
      <c r="D71" s="49"/>
      <c r="E71" s="49"/>
      <c r="F71" s="49"/>
      <c r="G71" s="49"/>
      <c r="H71" s="49"/>
      <c r="I71" s="49"/>
      <c r="J71" s="49"/>
      <c r="K71" s="49"/>
      <c r="L71" s="112"/>
      <c r="S71" s="33"/>
      <c r="T71" s="33"/>
      <c r="U71" s="33"/>
      <c r="V71" s="33"/>
      <c r="W71" s="33"/>
      <c r="X71" s="33"/>
      <c r="Y71" s="33"/>
      <c r="Z71" s="33"/>
      <c r="AA71" s="33"/>
      <c r="AB71" s="33"/>
      <c r="AC71" s="33"/>
      <c r="AD71" s="33"/>
      <c r="AE71" s="33"/>
    </row>
    <row r="72" spans="1:31" s="2" customFormat="1" ht="24.9" customHeight="1">
      <c r="A72" s="33"/>
      <c r="B72" s="34"/>
      <c r="C72" s="25" t="s">
        <v>127</v>
      </c>
      <c r="D72" s="35"/>
      <c r="E72" s="35"/>
      <c r="F72" s="35"/>
      <c r="G72" s="35"/>
      <c r="H72" s="35"/>
      <c r="I72" s="35"/>
      <c r="J72" s="35"/>
      <c r="K72" s="35"/>
      <c r="L72" s="112"/>
      <c r="S72" s="33"/>
      <c r="T72" s="33"/>
      <c r="U72" s="33"/>
      <c r="V72" s="33"/>
      <c r="W72" s="33"/>
      <c r="X72" s="33"/>
      <c r="Y72" s="33"/>
      <c r="Z72" s="33"/>
      <c r="AA72" s="33"/>
      <c r="AB72" s="33"/>
      <c r="AC72" s="33"/>
      <c r="AD72" s="33"/>
      <c r="AE72" s="33"/>
    </row>
    <row r="73" spans="1:31" s="2" customFormat="1" ht="6.9" customHeight="1">
      <c r="A73" s="33"/>
      <c r="B73" s="34"/>
      <c r="C73" s="35"/>
      <c r="D73" s="35"/>
      <c r="E73" s="35"/>
      <c r="F73" s="35"/>
      <c r="G73" s="35"/>
      <c r="H73" s="35"/>
      <c r="I73" s="35"/>
      <c r="J73" s="35"/>
      <c r="K73" s="35"/>
      <c r="L73" s="112"/>
      <c r="S73" s="33"/>
      <c r="T73" s="33"/>
      <c r="U73" s="33"/>
      <c r="V73" s="33"/>
      <c r="W73" s="33"/>
      <c r="X73" s="33"/>
      <c r="Y73" s="33"/>
      <c r="Z73" s="33"/>
      <c r="AA73" s="33"/>
      <c r="AB73" s="33"/>
      <c r="AC73" s="33"/>
      <c r="AD73" s="33"/>
      <c r="AE73" s="33"/>
    </row>
    <row r="74" spans="1:31" s="2" customFormat="1" ht="12" customHeight="1">
      <c r="A74" s="33"/>
      <c r="B74" s="34"/>
      <c r="C74" s="30" t="s">
        <v>14</v>
      </c>
      <c r="D74" s="35"/>
      <c r="E74" s="35"/>
      <c r="F74" s="35"/>
      <c r="G74" s="35"/>
      <c r="H74" s="35"/>
      <c r="I74" s="35"/>
      <c r="J74" s="35"/>
      <c r="K74" s="35"/>
      <c r="L74" s="112"/>
      <c r="S74" s="33"/>
      <c r="T74" s="33"/>
      <c r="U74" s="33"/>
      <c r="V74" s="33"/>
      <c r="W74" s="33"/>
      <c r="X74" s="33"/>
      <c r="Y74" s="33"/>
      <c r="Z74" s="33"/>
      <c r="AA74" s="33"/>
      <c r="AB74" s="33"/>
      <c r="AC74" s="33"/>
      <c r="AD74" s="33"/>
      <c r="AE74" s="33"/>
    </row>
    <row r="75" spans="1:31" s="2" customFormat="1" ht="16.5" customHeight="1">
      <c r="A75" s="33"/>
      <c r="B75" s="34"/>
      <c r="C75" s="35"/>
      <c r="D75" s="35"/>
      <c r="E75" s="374" t="str">
        <f>E7</f>
        <v>KOMUNITNÍ CENTRUM JOSEFOV - ZMĚNOVÉ LISTY</v>
      </c>
      <c r="F75" s="375"/>
      <c r="G75" s="375"/>
      <c r="H75" s="375"/>
      <c r="I75" s="35"/>
      <c r="J75" s="35"/>
      <c r="K75" s="35"/>
      <c r="L75" s="112"/>
      <c r="S75" s="33"/>
      <c r="T75" s="33"/>
      <c r="U75" s="33"/>
      <c r="V75" s="33"/>
      <c r="W75" s="33"/>
      <c r="X75" s="33"/>
      <c r="Y75" s="33"/>
      <c r="Z75" s="33"/>
      <c r="AA75" s="33"/>
      <c r="AB75" s="33"/>
      <c r="AC75" s="33"/>
      <c r="AD75" s="33"/>
      <c r="AE75" s="33"/>
    </row>
    <row r="76" spans="2:12" s="1" customFormat="1" ht="12" customHeight="1">
      <c r="B76" s="23"/>
      <c r="C76" s="30" t="s">
        <v>117</v>
      </c>
      <c r="D76" s="24"/>
      <c r="E76" s="24"/>
      <c r="F76" s="24"/>
      <c r="G76" s="24"/>
      <c r="H76" s="24"/>
      <c r="I76" s="24"/>
      <c r="J76" s="24"/>
      <c r="K76" s="24"/>
      <c r="L76" s="22"/>
    </row>
    <row r="77" spans="1:31" s="2" customFormat="1" ht="16.5" customHeight="1">
      <c r="A77" s="33"/>
      <c r="B77" s="34"/>
      <c r="C77" s="35"/>
      <c r="D77" s="35"/>
      <c r="E77" s="374" t="s">
        <v>118</v>
      </c>
      <c r="F77" s="376"/>
      <c r="G77" s="376"/>
      <c r="H77" s="376"/>
      <c r="I77" s="35"/>
      <c r="J77" s="35"/>
      <c r="K77" s="35"/>
      <c r="L77" s="112"/>
      <c r="S77" s="33"/>
      <c r="T77" s="33"/>
      <c r="U77" s="33"/>
      <c r="V77" s="33"/>
      <c r="W77" s="33"/>
      <c r="X77" s="33"/>
      <c r="Y77" s="33"/>
      <c r="Z77" s="33"/>
      <c r="AA77" s="33"/>
      <c r="AB77" s="33"/>
      <c r="AC77" s="33"/>
      <c r="AD77" s="33"/>
      <c r="AE77" s="33"/>
    </row>
    <row r="78" spans="1:31" s="2" customFormat="1" ht="12" customHeight="1">
      <c r="A78" s="33"/>
      <c r="B78" s="34"/>
      <c r="C78" s="30" t="s">
        <v>119</v>
      </c>
      <c r="D78" s="35"/>
      <c r="E78" s="35"/>
      <c r="F78" s="35"/>
      <c r="G78" s="35"/>
      <c r="H78" s="35"/>
      <c r="I78" s="35"/>
      <c r="J78" s="35"/>
      <c r="K78" s="35"/>
      <c r="L78" s="112"/>
      <c r="S78" s="33"/>
      <c r="T78" s="33"/>
      <c r="U78" s="33"/>
      <c r="V78" s="33"/>
      <c r="W78" s="33"/>
      <c r="X78" s="33"/>
      <c r="Y78" s="33"/>
      <c r="Z78" s="33"/>
      <c r="AA78" s="33"/>
      <c r="AB78" s="33"/>
      <c r="AC78" s="33"/>
      <c r="AD78" s="33"/>
      <c r="AE78" s="33"/>
    </row>
    <row r="79" spans="1:31" s="2" customFormat="1" ht="16.5" customHeight="1">
      <c r="A79" s="33"/>
      <c r="B79" s="34"/>
      <c r="C79" s="35"/>
      <c r="D79" s="35"/>
      <c r="E79" s="365" t="str">
        <f>E11</f>
        <v>ZL1.2-MP2 - MÉNĚPRÁCE - ZPEVNĚNÉ PLOCHY (odečet původních odkopávek)</v>
      </c>
      <c r="F79" s="376"/>
      <c r="G79" s="376"/>
      <c r="H79" s="376"/>
      <c r="I79" s="35"/>
      <c r="J79" s="35"/>
      <c r="K79" s="35"/>
      <c r="L79" s="112"/>
      <c r="S79" s="33"/>
      <c r="T79" s="33"/>
      <c r="U79" s="33"/>
      <c r="V79" s="33"/>
      <c r="W79" s="33"/>
      <c r="X79" s="33"/>
      <c r="Y79" s="33"/>
      <c r="Z79" s="33"/>
      <c r="AA79" s="33"/>
      <c r="AB79" s="33"/>
      <c r="AC79" s="33"/>
      <c r="AD79" s="33"/>
      <c r="AE79" s="33"/>
    </row>
    <row r="80" spans="1:31" s="2" customFormat="1" ht="6.9" customHeight="1">
      <c r="A80" s="33"/>
      <c r="B80" s="34"/>
      <c r="C80" s="35"/>
      <c r="D80" s="35"/>
      <c r="E80" s="35"/>
      <c r="F80" s="35"/>
      <c r="G80" s="35"/>
      <c r="H80" s="35"/>
      <c r="I80" s="35"/>
      <c r="J80" s="35"/>
      <c r="K80" s="35"/>
      <c r="L80" s="112"/>
      <c r="S80" s="33"/>
      <c r="T80" s="33"/>
      <c r="U80" s="33"/>
      <c r="V80" s="33"/>
      <c r="W80" s="33"/>
      <c r="X80" s="33"/>
      <c r="Y80" s="33"/>
      <c r="Z80" s="33"/>
      <c r="AA80" s="33"/>
      <c r="AB80" s="33"/>
      <c r="AC80" s="33"/>
      <c r="AD80" s="33"/>
      <c r="AE80" s="33"/>
    </row>
    <row r="81" spans="1:31" s="2" customFormat="1" ht="12" customHeight="1">
      <c r="A81" s="33"/>
      <c r="B81" s="34"/>
      <c r="C81" s="30" t="s">
        <v>19</v>
      </c>
      <c r="D81" s="35"/>
      <c r="E81" s="35"/>
      <c r="F81" s="28" t="str">
        <f>F14</f>
        <v>Josefov</v>
      </c>
      <c r="G81" s="35"/>
      <c r="H81" s="35"/>
      <c r="I81" s="30" t="s">
        <v>21</v>
      </c>
      <c r="J81" s="58" t="str">
        <f>IF(J14="","",J14)</f>
        <v>7. 1. 2020</v>
      </c>
      <c r="K81" s="35"/>
      <c r="L81" s="112"/>
      <c r="S81" s="33"/>
      <c r="T81" s="33"/>
      <c r="U81" s="33"/>
      <c r="V81" s="33"/>
      <c r="W81" s="33"/>
      <c r="X81" s="33"/>
      <c r="Y81" s="33"/>
      <c r="Z81" s="33"/>
      <c r="AA81" s="33"/>
      <c r="AB81" s="33"/>
      <c r="AC81" s="33"/>
      <c r="AD81" s="33"/>
      <c r="AE81" s="33"/>
    </row>
    <row r="82" spans="1:31" s="2" customFormat="1" ht="6.9" customHeight="1">
      <c r="A82" s="33"/>
      <c r="B82" s="34"/>
      <c r="C82" s="35"/>
      <c r="D82" s="35"/>
      <c r="E82" s="35"/>
      <c r="F82" s="35"/>
      <c r="G82" s="35"/>
      <c r="H82" s="35"/>
      <c r="I82" s="35"/>
      <c r="J82" s="35"/>
      <c r="K82" s="35"/>
      <c r="L82" s="112"/>
      <c r="S82" s="33"/>
      <c r="T82" s="33"/>
      <c r="U82" s="33"/>
      <c r="V82" s="33"/>
      <c r="W82" s="33"/>
      <c r="X82" s="33"/>
      <c r="Y82" s="33"/>
      <c r="Z82" s="33"/>
      <c r="AA82" s="33"/>
      <c r="AB82" s="33"/>
      <c r="AC82" s="33"/>
      <c r="AD82" s="33"/>
      <c r="AE82" s="33"/>
    </row>
    <row r="83" spans="1:31" s="2" customFormat="1" ht="27.9" customHeight="1">
      <c r="A83" s="33"/>
      <c r="B83" s="34"/>
      <c r="C83" s="30" t="s">
        <v>23</v>
      </c>
      <c r="D83" s="35"/>
      <c r="E83" s="35"/>
      <c r="F83" s="28" t="str">
        <f>E17</f>
        <v>Obec Josefov</v>
      </c>
      <c r="G83" s="35"/>
      <c r="H83" s="35"/>
      <c r="I83" s="30" t="s">
        <v>32</v>
      </c>
      <c r="J83" s="31" t="str">
        <f>E23</f>
        <v>CENTRA STAV s.r.o.</v>
      </c>
      <c r="K83" s="35"/>
      <c r="L83" s="112"/>
      <c r="S83" s="33"/>
      <c r="T83" s="33"/>
      <c r="U83" s="33"/>
      <c r="V83" s="33"/>
      <c r="W83" s="33"/>
      <c r="X83" s="33"/>
      <c r="Y83" s="33"/>
      <c r="Z83" s="33"/>
      <c r="AA83" s="33"/>
      <c r="AB83" s="33"/>
      <c r="AC83" s="33"/>
      <c r="AD83" s="33"/>
      <c r="AE83" s="33"/>
    </row>
    <row r="84" spans="1:31" s="2" customFormat="1" ht="27.9" customHeight="1">
      <c r="A84" s="33"/>
      <c r="B84" s="34"/>
      <c r="C84" s="30" t="s">
        <v>28</v>
      </c>
      <c r="D84" s="35"/>
      <c r="E84" s="35"/>
      <c r="F84" s="28" t="str">
        <f>IF(E20="","",E20)</f>
        <v>Stavby Trubač s.r.o.</v>
      </c>
      <c r="G84" s="35"/>
      <c r="H84" s="35"/>
      <c r="I84" s="30" t="s">
        <v>37</v>
      </c>
      <c r="J84" s="31" t="str">
        <f>E26</f>
        <v>Stavby Trubač s.r.o.</v>
      </c>
      <c r="K84" s="35"/>
      <c r="L84" s="112"/>
      <c r="S84" s="33"/>
      <c r="T84" s="33"/>
      <c r="U84" s="33"/>
      <c r="V84" s="33"/>
      <c r="W84" s="33"/>
      <c r="X84" s="33"/>
      <c r="Y84" s="33"/>
      <c r="Z84" s="33"/>
      <c r="AA84" s="33"/>
      <c r="AB84" s="33"/>
      <c r="AC84" s="33"/>
      <c r="AD84" s="33"/>
      <c r="AE84" s="33"/>
    </row>
    <row r="85" spans="1:31" s="2" customFormat="1" ht="10.35" customHeight="1">
      <c r="A85" s="33"/>
      <c r="B85" s="34"/>
      <c r="C85" s="35"/>
      <c r="D85" s="35"/>
      <c r="E85" s="35"/>
      <c r="F85" s="35"/>
      <c r="G85" s="35"/>
      <c r="H85" s="35"/>
      <c r="I85" s="35"/>
      <c r="J85" s="35"/>
      <c r="K85" s="35"/>
      <c r="L85" s="112"/>
      <c r="S85" s="33"/>
      <c r="T85" s="33"/>
      <c r="U85" s="33"/>
      <c r="V85" s="33"/>
      <c r="W85" s="33"/>
      <c r="X85" s="33"/>
      <c r="Y85" s="33"/>
      <c r="Z85" s="33"/>
      <c r="AA85" s="33"/>
      <c r="AB85" s="33"/>
      <c r="AC85" s="33"/>
      <c r="AD85" s="33"/>
      <c r="AE85" s="33"/>
    </row>
    <row r="86" spans="1:31" s="11" customFormat="1" ht="29.25" customHeight="1">
      <c r="A86" s="150"/>
      <c r="B86" s="151"/>
      <c r="C86" s="152" t="s">
        <v>128</v>
      </c>
      <c r="D86" s="153" t="s">
        <v>59</v>
      </c>
      <c r="E86" s="153" t="s">
        <v>55</v>
      </c>
      <c r="F86" s="153" t="s">
        <v>56</v>
      </c>
      <c r="G86" s="153" t="s">
        <v>129</v>
      </c>
      <c r="H86" s="153" t="s">
        <v>130</v>
      </c>
      <c r="I86" s="153" t="s">
        <v>131</v>
      </c>
      <c r="J86" s="153" t="s">
        <v>123</v>
      </c>
      <c r="K86" s="154" t="s">
        <v>132</v>
      </c>
      <c r="L86" s="155"/>
      <c r="M86" s="67" t="s">
        <v>17</v>
      </c>
      <c r="N86" s="68" t="s">
        <v>44</v>
      </c>
      <c r="O86" s="68" t="s">
        <v>133</v>
      </c>
      <c r="P86" s="68" t="s">
        <v>134</v>
      </c>
      <c r="Q86" s="68" t="s">
        <v>135</v>
      </c>
      <c r="R86" s="68" t="s">
        <v>136</v>
      </c>
      <c r="S86" s="68" t="s">
        <v>137</v>
      </c>
      <c r="T86" s="69" t="s">
        <v>138</v>
      </c>
      <c r="U86" s="150"/>
      <c r="V86" s="150"/>
      <c r="W86" s="150"/>
      <c r="X86" s="150"/>
      <c r="Y86" s="150"/>
      <c r="Z86" s="150"/>
      <c r="AA86" s="150"/>
      <c r="AB86" s="150"/>
      <c r="AC86" s="150"/>
      <c r="AD86" s="150"/>
      <c r="AE86" s="150"/>
    </row>
    <row r="87" spans="1:63" s="2" customFormat="1" ht="22.8" customHeight="1">
      <c r="A87" s="33"/>
      <c r="B87" s="34"/>
      <c r="C87" s="74" t="s">
        <v>139</v>
      </c>
      <c r="D87" s="35"/>
      <c r="E87" s="35"/>
      <c r="F87" s="35"/>
      <c r="G87" s="35"/>
      <c r="H87" s="35"/>
      <c r="I87" s="35"/>
      <c r="J87" s="156">
        <f>BK87</f>
        <v>-47540.369999999995</v>
      </c>
      <c r="K87" s="35"/>
      <c r="L87" s="38"/>
      <c r="M87" s="70"/>
      <c r="N87" s="157"/>
      <c r="O87" s="71"/>
      <c r="P87" s="158">
        <f>P88</f>
        <v>-64.47958200000001</v>
      </c>
      <c r="Q87" s="71"/>
      <c r="R87" s="158">
        <f>R88</f>
        <v>0</v>
      </c>
      <c r="S87" s="71"/>
      <c r="T87" s="159">
        <f>T88</f>
        <v>0</v>
      </c>
      <c r="U87" s="33"/>
      <c r="V87" s="33"/>
      <c r="W87" s="33"/>
      <c r="X87" s="33"/>
      <c r="Y87" s="33"/>
      <c r="Z87" s="33"/>
      <c r="AA87" s="33"/>
      <c r="AB87" s="33"/>
      <c r="AC87" s="33"/>
      <c r="AD87" s="33"/>
      <c r="AE87" s="33"/>
      <c r="AT87" s="19" t="s">
        <v>73</v>
      </c>
      <c r="AU87" s="19" t="s">
        <v>124</v>
      </c>
      <c r="BK87" s="160">
        <f>BK88</f>
        <v>-47540.369999999995</v>
      </c>
    </row>
    <row r="88" spans="2:63" s="12" customFormat="1" ht="25.95" customHeight="1">
      <c r="B88" s="161"/>
      <c r="C88" s="162"/>
      <c r="D88" s="163" t="s">
        <v>73</v>
      </c>
      <c r="E88" s="164" t="s">
        <v>140</v>
      </c>
      <c r="F88" s="164" t="s">
        <v>141</v>
      </c>
      <c r="G88" s="162"/>
      <c r="H88" s="162"/>
      <c r="I88" s="162"/>
      <c r="J88" s="165">
        <f>BK88</f>
        <v>-47540.369999999995</v>
      </c>
      <c r="K88" s="162"/>
      <c r="L88" s="166"/>
      <c r="M88" s="167"/>
      <c r="N88" s="168"/>
      <c r="O88" s="168"/>
      <c r="P88" s="169">
        <f>P89</f>
        <v>-64.47958200000001</v>
      </c>
      <c r="Q88" s="168"/>
      <c r="R88" s="169">
        <f>R89</f>
        <v>0</v>
      </c>
      <c r="S88" s="168"/>
      <c r="T88" s="170">
        <f>T89</f>
        <v>0</v>
      </c>
      <c r="AR88" s="171" t="s">
        <v>81</v>
      </c>
      <c r="AT88" s="172" t="s">
        <v>73</v>
      </c>
      <c r="AU88" s="172" t="s">
        <v>74</v>
      </c>
      <c r="AY88" s="171" t="s">
        <v>142</v>
      </c>
      <c r="BK88" s="173">
        <f>BK89</f>
        <v>-47540.369999999995</v>
      </c>
    </row>
    <row r="89" spans="2:63" s="12" customFormat="1" ht="22.8" customHeight="1">
      <c r="B89" s="161"/>
      <c r="C89" s="162"/>
      <c r="D89" s="163" t="s">
        <v>73</v>
      </c>
      <c r="E89" s="174" t="s">
        <v>81</v>
      </c>
      <c r="F89" s="174" t="s">
        <v>143</v>
      </c>
      <c r="G89" s="162"/>
      <c r="H89" s="162"/>
      <c r="I89" s="162"/>
      <c r="J89" s="175">
        <f>BK89</f>
        <v>-47540.369999999995</v>
      </c>
      <c r="K89" s="162"/>
      <c r="L89" s="166"/>
      <c r="M89" s="167"/>
      <c r="N89" s="168"/>
      <c r="O89" s="168"/>
      <c r="P89" s="169">
        <f>SUM(P90:P109)</f>
        <v>-64.47958200000001</v>
      </c>
      <c r="Q89" s="168"/>
      <c r="R89" s="169">
        <f>SUM(R90:R109)</f>
        <v>0</v>
      </c>
      <c r="S89" s="168"/>
      <c r="T89" s="170">
        <f>SUM(T90:T109)</f>
        <v>0</v>
      </c>
      <c r="AR89" s="171" t="s">
        <v>81</v>
      </c>
      <c r="AT89" s="172" t="s">
        <v>73</v>
      </c>
      <c r="AU89" s="172" t="s">
        <v>81</v>
      </c>
      <c r="AY89" s="171" t="s">
        <v>142</v>
      </c>
      <c r="BK89" s="173">
        <f>SUM(BK90:BK109)</f>
        <v>-47540.369999999995</v>
      </c>
    </row>
    <row r="90" spans="1:65" s="2" customFormat="1" ht="24" customHeight="1">
      <c r="A90" s="33"/>
      <c r="B90" s="34"/>
      <c r="C90" s="176" t="s">
        <v>81</v>
      </c>
      <c r="D90" s="176" t="s">
        <v>144</v>
      </c>
      <c r="E90" s="177" t="s">
        <v>179</v>
      </c>
      <c r="F90" s="178" t="s">
        <v>180</v>
      </c>
      <c r="G90" s="179" t="s">
        <v>147</v>
      </c>
      <c r="H90" s="180">
        <v>-56.118</v>
      </c>
      <c r="I90" s="181">
        <v>134.58</v>
      </c>
      <c r="J90" s="181">
        <f>ROUND(I90*H90,2)</f>
        <v>-7552.36</v>
      </c>
      <c r="K90" s="178" t="s">
        <v>148</v>
      </c>
      <c r="L90" s="38"/>
      <c r="M90" s="182" t="s">
        <v>17</v>
      </c>
      <c r="N90" s="183" t="s">
        <v>45</v>
      </c>
      <c r="O90" s="184">
        <v>0.368</v>
      </c>
      <c r="P90" s="184">
        <f>O90*H90</f>
        <v>-20.651424</v>
      </c>
      <c r="Q90" s="184">
        <v>0</v>
      </c>
      <c r="R90" s="184">
        <f>Q90*H90</f>
        <v>0</v>
      </c>
      <c r="S90" s="184">
        <v>0</v>
      </c>
      <c r="T90" s="185">
        <f>S90*H90</f>
        <v>0</v>
      </c>
      <c r="U90" s="33"/>
      <c r="V90" s="33"/>
      <c r="W90" s="33"/>
      <c r="X90" s="33"/>
      <c r="Y90" s="33"/>
      <c r="Z90" s="33"/>
      <c r="AA90" s="33"/>
      <c r="AB90" s="33"/>
      <c r="AC90" s="33"/>
      <c r="AD90" s="33"/>
      <c r="AE90" s="33"/>
      <c r="AR90" s="186" t="s">
        <v>149</v>
      </c>
      <c r="AT90" s="186" t="s">
        <v>144</v>
      </c>
      <c r="AU90" s="186" t="s">
        <v>83</v>
      </c>
      <c r="AY90" s="19" t="s">
        <v>142</v>
      </c>
      <c r="BE90" s="187">
        <f>IF(N90="základní",J90,0)</f>
        <v>-7552.36</v>
      </c>
      <c r="BF90" s="187">
        <f>IF(N90="snížená",J90,0)</f>
        <v>0</v>
      </c>
      <c r="BG90" s="187">
        <f>IF(N90="zákl. přenesená",J90,0)</f>
        <v>0</v>
      </c>
      <c r="BH90" s="187">
        <f>IF(N90="sníž. přenesená",J90,0)</f>
        <v>0</v>
      </c>
      <c r="BI90" s="187">
        <f>IF(N90="nulová",J90,0)</f>
        <v>0</v>
      </c>
      <c r="BJ90" s="19" t="s">
        <v>81</v>
      </c>
      <c r="BK90" s="187">
        <f>ROUND(I90*H90,2)</f>
        <v>-7552.36</v>
      </c>
      <c r="BL90" s="19" t="s">
        <v>149</v>
      </c>
      <c r="BM90" s="186" t="s">
        <v>150</v>
      </c>
    </row>
    <row r="91" spans="1:47" s="2" customFormat="1" ht="76.8">
      <c r="A91" s="33"/>
      <c r="B91" s="34"/>
      <c r="C91" s="35"/>
      <c r="D91" s="188" t="s">
        <v>151</v>
      </c>
      <c r="E91" s="35"/>
      <c r="F91" s="189" t="s">
        <v>152</v>
      </c>
      <c r="G91" s="35"/>
      <c r="H91" s="35"/>
      <c r="I91" s="35"/>
      <c r="J91" s="35"/>
      <c r="K91" s="35"/>
      <c r="L91" s="38"/>
      <c r="M91" s="190"/>
      <c r="N91" s="191"/>
      <c r="O91" s="63"/>
      <c r="P91" s="63"/>
      <c r="Q91" s="63"/>
      <c r="R91" s="63"/>
      <c r="S91" s="63"/>
      <c r="T91" s="64"/>
      <c r="U91" s="33"/>
      <c r="V91" s="33"/>
      <c r="W91" s="33"/>
      <c r="X91" s="33"/>
      <c r="Y91" s="33"/>
      <c r="Z91" s="33"/>
      <c r="AA91" s="33"/>
      <c r="AB91" s="33"/>
      <c r="AC91" s="33"/>
      <c r="AD91" s="33"/>
      <c r="AE91" s="33"/>
      <c r="AT91" s="19" t="s">
        <v>151</v>
      </c>
      <c r="AU91" s="19" t="s">
        <v>83</v>
      </c>
    </row>
    <row r="92" spans="2:51" s="13" customFormat="1" ht="10.2">
      <c r="B92" s="192"/>
      <c r="C92" s="193"/>
      <c r="D92" s="188" t="s">
        <v>153</v>
      </c>
      <c r="E92" s="194" t="s">
        <v>17</v>
      </c>
      <c r="F92" s="195" t="s">
        <v>181</v>
      </c>
      <c r="G92" s="193"/>
      <c r="H92" s="194" t="s">
        <v>17</v>
      </c>
      <c r="I92" s="193"/>
      <c r="J92" s="193"/>
      <c r="K92" s="193"/>
      <c r="L92" s="196"/>
      <c r="M92" s="197"/>
      <c r="N92" s="198"/>
      <c r="O92" s="198"/>
      <c r="P92" s="198"/>
      <c r="Q92" s="198"/>
      <c r="R92" s="198"/>
      <c r="S92" s="198"/>
      <c r="T92" s="199"/>
      <c r="AT92" s="200" t="s">
        <v>153</v>
      </c>
      <c r="AU92" s="200" t="s">
        <v>83</v>
      </c>
      <c r="AV92" s="13" t="s">
        <v>81</v>
      </c>
      <c r="AW92" s="13" t="s">
        <v>36</v>
      </c>
      <c r="AX92" s="13" t="s">
        <v>74</v>
      </c>
      <c r="AY92" s="200" t="s">
        <v>142</v>
      </c>
    </row>
    <row r="93" spans="2:51" s="14" customFormat="1" ht="10.2">
      <c r="B93" s="201"/>
      <c r="C93" s="202"/>
      <c r="D93" s="188" t="s">
        <v>153</v>
      </c>
      <c r="E93" s="203" t="s">
        <v>17</v>
      </c>
      <c r="F93" s="204" t="s">
        <v>182</v>
      </c>
      <c r="G93" s="202"/>
      <c r="H93" s="205">
        <v>-56.118</v>
      </c>
      <c r="I93" s="202"/>
      <c r="J93" s="202"/>
      <c r="K93" s="202"/>
      <c r="L93" s="206"/>
      <c r="M93" s="207"/>
      <c r="N93" s="208"/>
      <c r="O93" s="208"/>
      <c r="P93" s="208"/>
      <c r="Q93" s="208"/>
      <c r="R93" s="208"/>
      <c r="S93" s="208"/>
      <c r="T93" s="209"/>
      <c r="AT93" s="210" t="s">
        <v>153</v>
      </c>
      <c r="AU93" s="210" t="s">
        <v>83</v>
      </c>
      <c r="AV93" s="14" t="s">
        <v>83</v>
      </c>
      <c r="AW93" s="14" t="s">
        <v>36</v>
      </c>
      <c r="AX93" s="14" t="s">
        <v>81</v>
      </c>
      <c r="AY93" s="210" t="s">
        <v>142</v>
      </c>
    </row>
    <row r="94" spans="1:65" s="2" customFormat="1" ht="24" customHeight="1">
      <c r="A94" s="33"/>
      <c r="B94" s="34"/>
      <c r="C94" s="176" t="s">
        <v>83</v>
      </c>
      <c r="D94" s="176" t="s">
        <v>144</v>
      </c>
      <c r="E94" s="177" t="s">
        <v>156</v>
      </c>
      <c r="F94" s="178" t="s">
        <v>157</v>
      </c>
      <c r="G94" s="179" t="s">
        <v>147</v>
      </c>
      <c r="H94" s="180">
        <v>-28.059</v>
      </c>
      <c r="I94" s="181">
        <v>29.44</v>
      </c>
      <c r="J94" s="181">
        <f>ROUND(I94*H94,2)</f>
        <v>-826.06</v>
      </c>
      <c r="K94" s="178" t="s">
        <v>148</v>
      </c>
      <c r="L94" s="38"/>
      <c r="M94" s="182" t="s">
        <v>17</v>
      </c>
      <c r="N94" s="183" t="s">
        <v>45</v>
      </c>
      <c r="O94" s="184">
        <v>0.058</v>
      </c>
      <c r="P94" s="184">
        <f>O94*H94</f>
        <v>-1.6274220000000001</v>
      </c>
      <c r="Q94" s="184">
        <v>0</v>
      </c>
      <c r="R94" s="184">
        <f>Q94*H94</f>
        <v>0</v>
      </c>
      <c r="S94" s="184">
        <v>0</v>
      </c>
      <c r="T94" s="185">
        <f>S94*H94</f>
        <v>0</v>
      </c>
      <c r="U94" s="33"/>
      <c r="V94" s="33"/>
      <c r="W94" s="33"/>
      <c r="X94" s="33"/>
      <c r="Y94" s="33"/>
      <c r="Z94" s="33"/>
      <c r="AA94" s="33"/>
      <c r="AB94" s="33"/>
      <c r="AC94" s="33"/>
      <c r="AD94" s="33"/>
      <c r="AE94" s="33"/>
      <c r="AR94" s="186" t="s">
        <v>149</v>
      </c>
      <c r="AT94" s="186" t="s">
        <v>144</v>
      </c>
      <c r="AU94" s="186" t="s">
        <v>83</v>
      </c>
      <c r="AY94" s="19" t="s">
        <v>142</v>
      </c>
      <c r="BE94" s="187">
        <f>IF(N94="základní",J94,0)</f>
        <v>-826.06</v>
      </c>
      <c r="BF94" s="187">
        <f>IF(N94="snížená",J94,0)</f>
        <v>0</v>
      </c>
      <c r="BG94" s="187">
        <f>IF(N94="zákl. přenesená",J94,0)</f>
        <v>0</v>
      </c>
      <c r="BH94" s="187">
        <f>IF(N94="sníž. přenesená",J94,0)</f>
        <v>0</v>
      </c>
      <c r="BI94" s="187">
        <f>IF(N94="nulová",J94,0)</f>
        <v>0</v>
      </c>
      <c r="BJ94" s="19" t="s">
        <v>81</v>
      </c>
      <c r="BK94" s="187">
        <f>ROUND(I94*H94,2)</f>
        <v>-826.06</v>
      </c>
      <c r="BL94" s="19" t="s">
        <v>149</v>
      </c>
      <c r="BM94" s="186" t="s">
        <v>183</v>
      </c>
    </row>
    <row r="95" spans="1:47" s="2" customFormat="1" ht="76.8">
      <c r="A95" s="33"/>
      <c r="B95" s="34"/>
      <c r="C95" s="35"/>
      <c r="D95" s="188" t="s">
        <v>151</v>
      </c>
      <c r="E95" s="35"/>
      <c r="F95" s="189" t="s">
        <v>152</v>
      </c>
      <c r="G95" s="35"/>
      <c r="H95" s="35"/>
      <c r="I95" s="35"/>
      <c r="J95" s="35"/>
      <c r="K95" s="35"/>
      <c r="L95" s="38"/>
      <c r="M95" s="190"/>
      <c r="N95" s="191"/>
      <c r="O95" s="63"/>
      <c r="P95" s="63"/>
      <c r="Q95" s="63"/>
      <c r="R95" s="63"/>
      <c r="S95" s="63"/>
      <c r="T95" s="64"/>
      <c r="U95" s="33"/>
      <c r="V95" s="33"/>
      <c r="W95" s="33"/>
      <c r="X95" s="33"/>
      <c r="Y95" s="33"/>
      <c r="Z95" s="33"/>
      <c r="AA95" s="33"/>
      <c r="AB95" s="33"/>
      <c r="AC95" s="33"/>
      <c r="AD95" s="33"/>
      <c r="AE95" s="33"/>
      <c r="AT95" s="19" t="s">
        <v>151</v>
      </c>
      <c r="AU95" s="19" t="s">
        <v>83</v>
      </c>
    </row>
    <row r="96" spans="2:51" s="13" customFormat="1" ht="10.2">
      <c r="B96" s="192"/>
      <c r="C96" s="193"/>
      <c r="D96" s="188" t="s">
        <v>153</v>
      </c>
      <c r="E96" s="194" t="s">
        <v>17</v>
      </c>
      <c r="F96" s="195" t="s">
        <v>159</v>
      </c>
      <c r="G96" s="193"/>
      <c r="H96" s="194" t="s">
        <v>17</v>
      </c>
      <c r="I96" s="193"/>
      <c r="J96" s="193"/>
      <c r="K96" s="193"/>
      <c r="L96" s="196"/>
      <c r="M96" s="197"/>
      <c r="N96" s="198"/>
      <c r="O96" s="198"/>
      <c r="P96" s="198"/>
      <c r="Q96" s="198"/>
      <c r="R96" s="198"/>
      <c r="S96" s="198"/>
      <c r="T96" s="199"/>
      <c r="AT96" s="200" t="s">
        <v>153</v>
      </c>
      <c r="AU96" s="200" t="s">
        <v>83</v>
      </c>
      <c r="AV96" s="13" t="s">
        <v>81</v>
      </c>
      <c r="AW96" s="13" t="s">
        <v>36</v>
      </c>
      <c r="AX96" s="13" t="s">
        <v>74</v>
      </c>
      <c r="AY96" s="200" t="s">
        <v>142</v>
      </c>
    </row>
    <row r="97" spans="2:51" s="14" customFormat="1" ht="10.2">
      <c r="B97" s="201"/>
      <c r="C97" s="202"/>
      <c r="D97" s="188" t="s">
        <v>153</v>
      </c>
      <c r="E97" s="203" t="s">
        <v>17</v>
      </c>
      <c r="F97" s="204" t="s">
        <v>184</v>
      </c>
      <c r="G97" s="202"/>
      <c r="H97" s="205">
        <v>-28.059</v>
      </c>
      <c r="I97" s="202"/>
      <c r="J97" s="202"/>
      <c r="K97" s="202"/>
      <c r="L97" s="206"/>
      <c r="M97" s="207"/>
      <c r="N97" s="208"/>
      <c r="O97" s="208"/>
      <c r="P97" s="208"/>
      <c r="Q97" s="208"/>
      <c r="R97" s="208"/>
      <c r="S97" s="208"/>
      <c r="T97" s="209"/>
      <c r="AT97" s="210" t="s">
        <v>153</v>
      </c>
      <c r="AU97" s="210" t="s">
        <v>83</v>
      </c>
      <c r="AV97" s="14" t="s">
        <v>83</v>
      </c>
      <c r="AW97" s="14" t="s">
        <v>36</v>
      </c>
      <c r="AX97" s="14" t="s">
        <v>81</v>
      </c>
      <c r="AY97" s="210" t="s">
        <v>142</v>
      </c>
    </row>
    <row r="98" spans="1:65" s="2" customFormat="1" ht="24" customHeight="1">
      <c r="A98" s="33"/>
      <c r="B98" s="34"/>
      <c r="C98" s="176" t="s">
        <v>161</v>
      </c>
      <c r="D98" s="176" t="s">
        <v>144</v>
      </c>
      <c r="E98" s="177" t="s">
        <v>185</v>
      </c>
      <c r="F98" s="178" t="s">
        <v>186</v>
      </c>
      <c r="G98" s="179" t="s">
        <v>147</v>
      </c>
      <c r="H98" s="180">
        <v>-56.118</v>
      </c>
      <c r="I98" s="181">
        <v>124.62</v>
      </c>
      <c r="J98" s="181">
        <f>ROUND(I98*H98,2)</f>
        <v>-6993.43</v>
      </c>
      <c r="K98" s="178" t="s">
        <v>148</v>
      </c>
      <c r="L98" s="38"/>
      <c r="M98" s="182" t="s">
        <v>17</v>
      </c>
      <c r="N98" s="183" t="s">
        <v>45</v>
      </c>
      <c r="O98" s="184">
        <v>0.652</v>
      </c>
      <c r="P98" s="184">
        <f>O98*H98</f>
        <v>-36.588936000000004</v>
      </c>
      <c r="Q98" s="184">
        <v>0</v>
      </c>
      <c r="R98" s="184">
        <f>Q98*H98</f>
        <v>0</v>
      </c>
      <c r="S98" s="184">
        <v>0</v>
      </c>
      <c r="T98" s="185">
        <f>S98*H98</f>
        <v>0</v>
      </c>
      <c r="U98" s="33"/>
      <c r="V98" s="33"/>
      <c r="W98" s="33"/>
      <c r="X98" s="33"/>
      <c r="Y98" s="33"/>
      <c r="Z98" s="33"/>
      <c r="AA98" s="33"/>
      <c r="AB98" s="33"/>
      <c r="AC98" s="33"/>
      <c r="AD98" s="33"/>
      <c r="AE98" s="33"/>
      <c r="AR98" s="186" t="s">
        <v>149</v>
      </c>
      <c r="AT98" s="186" t="s">
        <v>144</v>
      </c>
      <c r="AU98" s="186" t="s">
        <v>83</v>
      </c>
      <c r="AY98" s="19" t="s">
        <v>142</v>
      </c>
      <c r="BE98" s="187">
        <f>IF(N98="základní",J98,0)</f>
        <v>-6993.43</v>
      </c>
      <c r="BF98" s="187">
        <f>IF(N98="snížená",J98,0)</f>
        <v>0</v>
      </c>
      <c r="BG98" s="187">
        <f>IF(N98="zákl. přenesená",J98,0)</f>
        <v>0</v>
      </c>
      <c r="BH98" s="187">
        <f>IF(N98="sníž. přenesená",J98,0)</f>
        <v>0</v>
      </c>
      <c r="BI98" s="187">
        <f>IF(N98="nulová",J98,0)</f>
        <v>0</v>
      </c>
      <c r="BJ98" s="19" t="s">
        <v>81</v>
      </c>
      <c r="BK98" s="187">
        <f>ROUND(I98*H98,2)</f>
        <v>-6993.43</v>
      </c>
      <c r="BL98" s="19" t="s">
        <v>149</v>
      </c>
      <c r="BM98" s="186" t="s">
        <v>187</v>
      </c>
    </row>
    <row r="99" spans="1:47" s="2" customFormat="1" ht="105.6">
      <c r="A99" s="33"/>
      <c r="B99" s="34"/>
      <c r="C99" s="35"/>
      <c r="D99" s="188" t="s">
        <v>151</v>
      </c>
      <c r="E99" s="35"/>
      <c r="F99" s="189" t="s">
        <v>188</v>
      </c>
      <c r="G99" s="35"/>
      <c r="H99" s="35"/>
      <c r="I99" s="35"/>
      <c r="J99" s="35"/>
      <c r="K99" s="35"/>
      <c r="L99" s="38"/>
      <c r="M99" s="190"/>
      <c r="N99" s="191"/>
      <c r="O99" s="63"/>
      <c r="P99" s="63"/>
      <c r="Q99" s="63"/>
      <c r="R99" s="63"/>
      <c r="S99" s="63"/>
      <c r="T99" s="64"/>
      <c r="U99" s="33"/>
      <c r="V99" s="33"/>
      <c r="W99" s="33"/>
      <c r="X99" s="33"/>
      <c r="Y99" s="33"/>
      <c r="Z99" s="33"/>
      <c r="AA99" s="33"/>
      <c r="AB99" s="33"/>
      <c r="AC99" s="33"/>
      <c r="AD99" s="33"/>
      <c r="AE99" s="33"/>
      <c r="AT99" s="19" t="s">
        <v>151</v>
      </c>
      <c r="AU99" s="19" t="s">
        <v>83</v>
      </c>
    </row>
    <row r="100" spans="1:65" s="2" customFormat="1" ht="24" customHeight="1">
      <c r="A100" s="33"/>
      <c r="B100" s="34"/>
      <c r="C100" s="176" t="s">
        <v>149</v>
      </c>
      <c r="D100" s="176" t="s">
        <v>144</v>
      </c>
      <c r="E100" s="177" t="s">
        <v>162</v>
      </c>
      <c r="F100" s="178" t="s">
        <v>163</v>
      </c>
      <c r="G100" s="179" t="s">
        <v>147</v>
      </c>
      <c r="H100" s="180">
        <v>-56.118</v>
      </c>
      <c r="I100" s="181">
        <v>243</v>
      </c>
      <c r="J100" s="181">
        <f>ROUND(I100*H100,2)</f>
        <v>-13636.67</v>
      </c>
      <c r="K100" s="178" t="s">
        <v>164</v>
      </c>
      <c r="L100" s="38"/>
      <c r="M100" s="182" t="s">
        <v>17</v>
      </c>
      <c r="N100" s="183" t="s">
        <v>45</v>
      </c>
      <c r="O100" s="184">
        <v>0.083</v>
      </c>
      <c r="P100" s="184">
        <f>O100*H100</f>
        <v>-4.657794</v>
      </c>
      <c r="Q100" s="184">
        <v>0</v>
      </c>
      <c r="R100" s="184">
        <f>Q100*H100</f>
        <v>0</v>
      </c>
      <c r="S100" s="184">
        <v>0</v>
      </c>
      <c r="T100" s="185">
        <f>S100*H100</f>
        <v>0</v>
      </c>
      <c r="U100" s="33"/>
      <c r="V100" s="33"/>
      <c r="W100" s="33"/>
      <c r="X100" s="33"/>
      <c r="Y100" s="33"/>
      <c r="Z100" s="33"/>
      <c r="AA100" s="33"/>
      <c r="AB100" s="33"/>
      <c r="AC100" s="33"/>
      <c r="AD100" s="33"/>
      <c r="AE100" s="33"/>
      <c r="AR100" s="186" t="s">
        <v>149</v>
      </c>
      <c r="AT100" s="186" t="s">
        <v>144</v>
      </c>
      <c r="AU100" s="186" t="s">
        <v>83</v>
      </c>
      <c r="AY100" s="19" t="s">
        <v>142</v>
      </c>
      <c r="BE100" s="187">
        <f>IF(N100="základní",J100,0)</f>
        <v>-13636.67</v>
      </c>
      <c r="BF100" s="187">
        <f>IF(N100="snížená",J100,0)</f>
        <v>0</v>
      </c>
      <c r="BG100" s="187">
        <f>IF(N100="zákl. přenesená",J100,0)</f>
        <v>0</v>
      </c>
      <c r="BH100" s="187">
        <f>IF(N100="sníž. přenesená",J100,0)</f>
        <v>0</v>
      </c>
      <c r="BI100" s="187">
        <f>IF(N100="nulová",J100,0)</f>
        <v>0</v>
      </c>
      <c r="BJ100" s="19" t="s">
        <v>81</v>
      </c>
      <c r="BK100" s="187">
        <f>ROUND(I100*H100,2)</f>
        <v>-13636.67</v>
      </c>
      <c r="BL100" s="19" t="s">
        <v>149</v>
      </c>
      <c r="BM100" s="186" t="s">
        <v>165</v>
      </c>
    </row>
    <row r="101" spans="1:47" s="2" customFormat="1" ht="144">
      <c r="A101" s="33"/>
      <c r="B101" s="34"/>
      <c r="C101" s="35"/>
      <c r="D101" s="188" t="s">
        <v>151</v>
      </c>
      <c r="E101" s="35"/>
      <c r="F101" s="189" t="s">
        <v>166</v>
      </c>
      <c r="G101" s="35"/>
      <c r="H101" s="35"/>
      <c r="I101" s="35"/>
      <c r="J101" s="35"/>
      <c r="K101" s="35"/>
      <c r="L101" s="38"/>
      <c r="M101" s="190"/>
      <c r="N101" s="191"/>
      <c r="O101" s="63"/>
      <c r="P101" s="63"/>
      <c r="Q101" s="63"/>
      <c r="R101" s="63"/>
      <c r="S101" s="63"/>
      <c r="T101" s="64"/>
      <c r="U101" s="33"/>
      <c r="V101" s="33"/>
      <c r="W101" s="33"/>
      <c r="X101" s="33"/>
      <c r="Y101" s="33"/>
      <c r="Z101" s="33"/>
      <c r="AA101" s="33"/>
      <c r="AB101" s="33"/>
      <c r="AC101" s="33"/>
      <c r="AD101" s="33"/>
      <c r="AE101" s="33"/>
      <c r="AT101" s="19" t="s">
        <v>151</v>
      </c>
      <c r="AU101" s="19" t="s">
        <v>83</v>
      </c>
    </row>
    <row r="102" spans="1:65" s="2" customFormat="1" ht="36" customHeight="1">
      <c r="A102" s="33"/>
      <c r="B102" s="34"/>
      <c r="C102" s="176" t="s">
        <v>171</v>
      </c>
      <c r="D102" s="176" t="s">
        <v>144</v>
      </c>
      <c r="E102" s="177" t="s">
        <v>167</v>
      </c>
      <c r="F102" s="178" t="s">
        <v>168</v>
      </c>
      <c r="G102" s="179" t="s">
        <v>147</v>
      </c>
      <c r="H102" s="180">
        <v>-112.236</v>
      </c>
      <c r="I102" s="181">
        <v>11.94</v>
      </c>
      <c r="J102" s="181">
        <f>ROUND(I102*H102,2)</f>
        <v>-1340.1</v>
      </c>
      <c r="K102" s="178" t="s">
        <v>164</v>
      </c>
      <c r="L102" s="38"/>
      <c r="M102" s="182" t="s">
        <v>17</v>
      </c>
      <c r="N102" s="183" t="s">
        <v>45</v>
      </c>
      <c r="O102" s="184">
        <v>0.004</v>
      </c>
      <c r="P102" s="184">
        <f>O102*H102</f>
        <v>-0.448944</v>
      </c>
      <c r="Q102" s="184">
        <v>0</v>
      </c>
      <c r="R102" s="184">
        <f>Q102*H102</f>
        <v>0</v>
      </c>
      <c r="S102" s="184">
        <v>0</v>
      </c>
      <c r="T102" s="185">
        <f>S102*H102</f>
        <v>0</v>
      </c>
      <c r="U102" s="33"/>
      <c r="V102" s="33"/>
      <c r="W102" s="33"/>
      <c r="X102" s="33"/>
      <c r="Y102" s="33"/>
      <c r="Z102" s="33"/>
      <c r="AA102" s="33"/>
      <c r="AB102" s="33"/>
      <c r="AC102" s="33"/>
      <c r="AD102" s="33"/>
      <c r="AE102" s="33"/>
      <c r="AR102" s="186" t="s">
        <v>149</v>
      </c>
      <c r="AT102" s="186" t="s">
        <v>144</v>
      </c>
      <c r="AU102" s="186" t="s">
        <v>83</v>
      </c>
      <c r="AY102" s="19" t="s">
        <v>142</v>
      </c>
      <c r="BE102" s="187">
        <f>IF(N102="základní",J102,0)</f>
        <v>-1340.1</v>
      </c>
      <c r="BF102" s="187">
        <f>IF(N102="snížená",J102,0)</f>
        <v>0</v>
      </c>
      <c r="BG102" s="187">
        <f>IF(N102="zákl. přenesená",J102,0)</f>
        <v>0</v>
      </c>
      <c r="BH102" s="187">
        <f>IF(N102="sníž. přenesená",J102,0)</f>
        <v>0</v>
      </c>
      <c r="BI102" s="187">
        <f>IF(N102="nulová",J102,0)</f>
        <v>0</v>
      </c>
      <c r="BJ102" s="19" t="s">
        <v>81</v>
      </c>
      <c r="BK102" s="187">
        <f>ROUND(I102*H102,2)</f>
        <v>-1340.1</v>
      </c>
      <c r="BL102" s="19" t="s">
        <v>149</v>
      </c>
      <c r="BM102" s="186" t="s">
        <v>169</v>
      </c>
    </row>
    <row r="103" spans="1:47" s="2" customFormat="1" ht="144">
      <c r="A103" s="33"/>
      <c r="B103" s="34"/>
      <c r="C103" s="35"/>
      <c r="D103" s="188" t="s">
        <v>151</v>
      </c>
      <c r="E103" s="35"/>
      <c r="F103" s="189" t="s">
        <v>166</v>
      </c>
      <c r="G103" s="35"/>
      <c r="H103" s="35"/>
      <c r="I103" s="35"/>
      <c r="J103" s="35"/>
      <c r="K103" s="35"/>
      <c r="L103" s="38"/>
      <c r="M103" s="190"/>
      <c r="N103" s="191"/>
      <c r="O103" s="63"/>
      <c r="P103" s="63"/>
      <c r="Q103" s="63"/>
      <c r="R103" s="63"/>
      <c r="S103" s="63"/>
      <c r="T103" s="64"/>
      <c r="U103" s="33"/>
      <c r="V103" s="33"/>
      <c r="W103" s="33"/>
      <c r="X103" s="33"/>
      <c r="Y103" s="33"/>
      <c r="Z103" s="33"/>
      <c r="AA103" s="33"/>
      <c r="AB103" s="33"/>
      <c r="AC103" s="33"/>
      <c r="AD103" s="33"/>
      <c r="AE103" s="33"/>
      <c r="AT103" s="19" t="s">
        <v>151</v>
      </c>
      <c r="AU103" s="19" t="s">
        <v>83</v>
      </c>
    </row>
    <row r="104" spans="2:51" s="14" customFormat="1" ht="10.2">
      <c r="B104" s="201"/>
      <c r="C104" s="202"/>
      <c r="D104" s="188" t="s">
        <v>153</v>
      </c>
      <c r="E104" s="202"/>
      <c r="F104" s="204" t="s">
        <v>189</v>
      </c>
      <c r="G104" s="202"/>
      <c r="H104" s="205">
        <v>-112.236</v>
      </c>
      <c r="I104" s="202"/>
      <c r="J104" s="202"/>
      <c r="K104" s="202"/>
      <c r="L104" s="206"/>
      <c r="M104" s="207"/>
      <c r="N104" s="208"/>
      <c r="O104" s="208"/>
      <c r="P104" s="208"/>
      <c r="Q104" s="208"/>
      <c r="R104" s="208"/>
      <c r="S104" s="208"/>
      <c r="T104" s="209"/>
      <c r="AT104" s="210" t="s">
        <v>153</v>
      </c>
      <c r="AU104" s="210" t="s">
        <v>83</v>
      </c>
      <c r="AV104" s="14" t="s">
        <v>83</v>
      </c>
      <c r="AW104" s="14" t="s">
        <v>4</v>
      </c>
      <c r="AX104" s="14" t="s">
        <v>81</v>
      </c>
      <c r="AY104" s="210" t="s">
        <v>142</v>
      </c>
    </row>
    <row r="105" spans="1:65" s="2" customFormat="1" ht="16.5" customHeight="1">
      <c r="A105" s="33"/>
      <c r="B105" s="34"/>
      <c r="C105" s="176" t="s">
        <v>190</v>
      </c>
      <c r="D105" s="176" t="s">
        <v>144</v>
      </c>
      <c r="E105" s="177" t="s">
        <v>191</v>
      </c>
      <c r="F105" s="178" t="s">
        <v>192</v>
      </c>
      <c r="G105" s="179" t="s">
        <v>147</v>
      </c>
      <c r="H105" s="180">
        <v>-56.118</v>
      </c>
      <c r="I105" s="181">
        <v>15.57</v>
      </c>
      <c r="J105" s="181">
        <f>ROUND(I105*H105,2)</f>
        <v>-873.76</v>
      </c>
      <c r="K105" s="178" t="s">
        <v>164</v>
      </c>
      <c r="L105" s="38"/>
      <c r="M105" s="182" t="s">
        <v>17</v>
      </c>
      <c r="N105" s="183" t="s">
        <v>45</v>
      </c>
      <c r="O105" s="184">
        <v>0.009</v>
      </c>
      <c r="P105" s="184">
        <f>O105*H105</f>
        <v>-0.505062</v>
      </c>
      <c r="Q105" s="184">
        <v>0</v>
      </c>
      <c r="R105" s="184">
        <f>Q105*H105</f>
        <v>0</v>
      </c>
      <c r="S105" s="184">
        <v>0</v>
      </c>
      <c r="T105" s="185">
        <f>S105*H105</f>
        <v>0</v>
      </c>
      <c r="U105" s="33"/>
      <c r="V105" s="33"/>
      <c r="W105" s="33"/>
      <c r="X105" s="33"/>
      <c r="Y105" s="33"/>
      <c r="Z105" s="33"/>
      <c r="AA105" s="33"/>
      <c r="AB105" s="33"/>
      <c r="AC105" s="33"/>
      <c r="AD105" s="33"/>
      <c r="AE105" s="33"/>
      <c r="AR105" s="186" t="s">
        <v>149</v>
      </c>
      <c r="AT105" s="186" t="s">
        <v>144</v>
      </c>
      <c r="AU105" s="186" t="s">
        <v>83</v>
      </c>
      <c r="AY105" s="19" t="s">
        <v>142</v>
      </c>
      <c r="BE105" s="187">
        <f>IF(N105="základní",J105,0)</f>
        <v>-873.76</v>
      </c>
      <c r="BF105" s="187">
        <f>IF(N105="snížená",J105,0)</f>
        <v>0</v>
      </c>
      <c r="BG105" s="187">
        <f>IF(N105="zákl. přenesená",J105,0)</f>
        <v>0</v>
      </c>
      <c r="BH105" s="187">
        <f>IF(N105="sníž. přenesená",J105,0)</f>
        <v>0</v>
      </c>
      <c r="BI105" s="187">
        <f>IF(N105="nulová",J105,0)</f>
        <v>0</v>
      </c>
      <c r="BJ105" s="19" t="s">
        <v>81</v>
      </c>
      <c r="BK105" s="187">
        <f>ROUND(I105*H105,2)</f>
        <v>-873.76</v>
      </c>
      <c r="BL105" s="19" t="s">
        <v>149</v>
      </c>
      <c r="BM105" s="186" t="s">
        <v>193</v>
      </c>
    </row>
    <row r="106" spans="1:47" s="2" customFormat="1" ht="230.4">
      <c r="A106" s="33"/>
      <c r="B106" s="34"/>
      <c r="C106" s="35"/>
      <c r="D106" s="188" t="s">
        <v>151</v>
      </c>
      <c r="E106" s="35"/>
      <c r="F106" s="189" t="s">
        <v>194</v>
      </c>
      <c r="G106" s="35"/>
      <c r="H106" s="35"/>
      <c r="I106" s="35"/>
      <c r="J106" s="35"/>
      <c r="K106" s="35"/>
      <c r="L106" s="38"/>
      <c r="M106" s="190"/>
      <c r="N106" s="191"/>
      <c r="O106" s="63"/>
      <c r="P106" s="63"/>
      <c r="Q106" s="63"/>
      <c r="R106" s="63"/>
      <c r="S106" s="63"/>
      <c r="T106" s="64"/>
      <c r="U106" s="33"/>
      <c r="V106" s="33"/>
      <c r="W106" s="33"/>
      <c r="X106" s="33"/>
      <c r="Y106" s="33"/>
      <c r="Z106" s="33"/>
      <c r="AA106" s="33"/>
      <c r="AB106" s="33"/>
      <c r="AC106" s="33"/>
      <c r="AD106" s="33"/>
      <c r="AE106" s="33"/>
      <c r="AT106" s="19" t="s">
        <v>151</v>
      </c>
      <c r="AU106" s="19" t="s">
        <v>83</v>
      </c>
    </row>
    <row r="107" spans="1:65" s="2" customFormat="1" ht="24" customHeight="1">
      <c r="A107" s="33"/>
      <c r="B107" s="34"/>
      <c r="C107" s="176" t="s">
        <v>195</v>
      </c>
      <c r="D107" s="176" t="s">
        <v>144</v>
      </c>
      <c r="E107" s="177" t="s">
        <v>172</v>
      </c>
      <c r="F107" s="178" t="s">
        <v>173</v>
      </c>
      <c r="G107" s="179" t="s">
        <v>174</v>
      </c>
      <c r="H107" s="180">
        <v>-112.236</v>
      </c>
      <c r="I107" s="181">
        <v>145.39</v>
      </c>
      <c r="J107" s="181">
        <f>ROUND(I107*H107,2)</f>
        <v>-16317.99</v>
      </c>
      <c r="K107" s="178" t="s">
        <v>164</v>
      </c>
      <c r="L107" s="38"/>
      <c r="M107" s="182" t="s">
        <v>17</v>
      </c>
      <c r="N107" s="183" t="s">
        <v>45</v>
      </c>
      <c r="O107" s="184">
        <v>0</v>
      </c>
      <c r="P107" s="184">
        <f>O107*H107</f>
        <v>0</v>
      </c>
      <c r="Q107" s="184">
        <v>0</v>
      </c>
      <c r="R107" s="184">
        <f>Q107*H107</f>
        <v>0</v>
      </c>
      <c r="S107" s="184">
        <v>0</v>
      </c>
      <c r="T107" s="185">
        <f>S107*H107</f>
        <v>0</v>
      </c>
      <c r="U107" s="33"/>
      <c r="V107" s="33"/>
      <c r="W107" s="33"/>
      <c r="X107" s="33"/>
      <c r="Y107" s="33"/>
      <c r="Z107" s="33"/>
      <c r="AA107" s="33"/>
      <c r="AB107" s="33"/>
      <c r="AC107" s="33"/>
      <c r="AD107" s="33"/>
      <c r="AE107" s="33"/>
      <c r="AR107" s="186" t="s">
        <v>149</v>
      </c>
      <c r="AT107" s="186" t="s">
        <v>144</v>
      </c>
      <c r="AU107" s="186" t="s">
        <v>83</v>
      </c>
      <c r="AY107" s="19" t="s">
        <v>142</v>
      </c>
      <c r="BE107" s="187">
        <f>IF(N107="základní",J107,0)</f>
        <v>-16317.99</v>
      </c>
      <c r="BF107" s="187">
        <f>IF(N107="snížená",J107,0)</f>
        <v>0</v>
      </c>
      <c r="BG107" s="187">
        <f>IF(N107="zákl. přenesená",J107,0)</f>
        <v>0</v>
      </c>
      <c r="BH107" s="187">
        <f>IF(N107="sníž. přenesená",J107,0)</f>
        <v>0</v>
      </c>
      <c r="BI107" s="187">
        <f>IF(N107="nulová",J107,0)</f>
        <v>0</v>
      </c>
      <c r="BJ107" s="19" t="s">
        <v>81</v>
      </c>
      <c r="BK107" s="187">
        <f>ROUND(I107*H107,2)</f>
        <v>-16317.99</v>
      </c>
      <c r="BL107" s="19" t="s">
        <v>149</v>
      </c>
      <c r="BM107" s="186" t="s">
        <v>175</v>
      </c>
    </row>
    <row r="108" spans="1:47" s="2" customFormat="1" ht="28.8">
      <c r="A108" s="33"/>
      <c r="B108" s="34"/>
      <c r="C108" s="35"/>
      <c r="D108" s="188" t="s">
        <v>151</v>
      </c>
      <c r="E108" s="35"/>
      <c r="F108" s="189" t="s">
        <v>176</v>
      </c>
      <c r="G108" s="35"/>
      <c r="H108" s="35"/>
      <c r="I108" s="35"/>
      <c r="J108" s="35"/>
      <c r="K108" s="35"/>
      <c r="L108" s="38"/>
      <c r="M108" s="190"/>
      <c r="N108" s="191"/>
      <c r="O108" s="63"/>
      <c r="P108" s="63"/>
      <c r="Q108" s="63"/>
      <c r="R108" s="63"/>
      <c r="S108" s="63"/>
      <c r="T108" s="64"/>
      <c r="U108" s="33"/>
      <c r="V108" s="33"/>
      <c r="W108" s="33"/>
      <c r="X108" s="33"/>
      <c r="Y108" s="33"/>
      <c r="Z108" s="33"/>
      <c r="AA108" s="33"/>
      <c r="AB108" s="33"/>
      <c r="AC108" s="33"/>
      <c r="AD108" s="33"/>
      <c r="AE108" s="33"/>
      <c r="AT108" s="19" t="s">
        <v>151</v>
      </c>
      <c r="AU108" s="19" t="s">
        <v>83</v>
      </c>
    </row>
    <row r="109" spans="2:51" s="14" customFormat="1" ht="10.2">
      <c r="B109" s="201"/>
      <c r="C109" s="202"/>
      <c r="D109" s="188" t="s">
        <v>153</v>
      </c>
      <c r="E109" s="202"/>
      <c r="F109" s="204" t="s">
        <v>189</v>
      </c>
      <c r="G109" s="202"/>
      <c r="H109" s="205">
        <v>-112.236</v>
      </c>
      <c r="I109" s="202"/>
      <c r="J109" s="202"/>
      <c r="K109" s="202"/>
      <c r="L109" s="206"/>
      <c r="M109" s="211"/>
      <c r="N109" s="212"/>
      <c r="O109" s="212"/>
      <c r="P109" s="212"/>
      <c r="Q109" s="212"/>
      <c r="R109" s="212"/>
      <c r="S109" s="212"/>
      <c r="T109" s="213"/>
      <c r="AT109" s="210" t="s">
        <v>153</v>
      </c>
      <c r="AU109" s="210" t="s">
        <v>83</v>
      </c>
      <c r="AV109" s="14" t="s">
        <v>83</v>
      </c>
      <c r="AW109" s="14" t="s">
        <v>4</v>
      </c>
      <c r="AX109" s="14" t="s">
        <v>81</v>
      </c>
      <c r="AY109" s="210" t="s">
        <v>142</v>
      </c>
    </row>
    <row r="110" spans="1:31" s="2" customFormat="1" ht="6.9" customHeight="1">
      <c r="A110" s="33"/>
      <c r="B110" s="46"/>
      <c r="C110" s="47"/>
      <c r="D110" s="47"/>
      <c r="E110" s="47"/>
      <c r="F110" s="47"/>
      <c r="G110" s="47"/>
      <c r="H110" s="47"/>
      <c r="I110" s="47"/>
      <c r="J110" s="47"/>
      <c r="K110" s="47"/>
      <c r="L110" s="38"/>
      <c r="M110" s="33"/>
      <c r="O110" s="33"/>
      <c r="P110" s="33"/>
      <c r="Q110" s="33"/>
      <c r="R110" s="33"/>
      <c r="S110" s="33"/>
      <c r="T110" s="33"/>
      <c r="U110" s="33"/>
      <c r="V110" s="33"/>
      <c r="W110" s="33"/>
      <c r="X110" s="33"/>
      <c r="Y110" s="33"/>
      <c r="Z110" s="33"/>
      <c r="AA110" s="33"/>
      <c r="AB110" s="33"/>
      <c r="AC110" s="33"/>
      <c r="AD110" s="33"/>
      <c r="AE110" s="33"/>
    </row>
  </sheetData>
  <sheetProtection algorithmName="SHA-512" hashValue="81JZPhwvM6ghKC7uHEcMt6LsYc3J2T5Z3LzUQYninTelb99JB8K7/imKwk4NIzQoEb/db/Ix2u6PmfYbSCtVFw==" saltValue="Um85p9Uki56Uro510Q9j7wyEcHwgI8Nc1VJ7GpkVgw9ikqhrf+ktBG8YM+vwshMY8Ior2pUOOwm67cSbELi8hg==" spinCount="100000" sheet="1" objects="1" scenarios="1" formatColumns="0" formatRows="0" autoFilter="0"/>
  <autoFilter ref="C86:K109"/>
  <mergeCells count="11">
    <mergeCell ref="L2:V2"/>
    <mergeCell ref="E52:H52"/>
    <mergeCell ref="E54:H54"/>
    <mergeCell ref="E75:H75"/>
    <mergeCell ref="E77:H77"/>
    <mergeCell ref="E79:H79"/>
    <mergeCell ref="E7:H7"/>
    <mergeCell ref="E9:H9"/>
    <mergeCell ref="E11:H11"/>
    <mergeCell ref="E29:H29"/>
    <mergeCell ref="E50:H50"/>
  </mergeCells>
  <printOptions/>
  <pageMargins left="0.3937007874015748" right="0.3937007874015748" top="0.3937007874015748" bottom="0.3937007874015748" header="0" footer="0"/>
  <pageSetup fitToHeight="100" fitToWidth="1" horizontalDpi="600" verticalDpi="600" orientation="landscape" paperSize="9" scale="86"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2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24"/>
    </row>
    <row r="2" spans="12:46" s="1" customFormat="1" ht="36.9" customHeight="1">
      <c r="L2" s="340"/>
      <c r="M2" s="340"/>
      <c r="N2" s="340"/>
      <c r="O2" s="340"/>
      <c r="P2" s="340"/>
      <c r="Q2" s="340"/>
      <c r="R2" s="340"/>
      <c r="S2" s="340"/>
      <c r="T2" s="340"/>
      <c r="U2" s="340"/>
      <c r="V2" s="340"/>
      <c r="AT2" s="19" t="s">
        <v>94</v>
      </c>
    </row>
    <row r="3" spans="2:46" s="1" customFormat="1" ht="6.9" customHeight="1">
      <c r="B3" s="107"/>
      <c r="C3" s="108"/>
      <c r="D3" s="108"/>
      <c r="E3" s="108"/>
      <c r="F3" s="108"/>
      <c r="G3" s="108"/>
      <c r="H3" s="108"/>
      <c r="I3" s="108"/>
      <c r="J3" s="108"/>
      <c r="K3" s="108"/>
      <c r="L3" s="22"/>
      <c r="AT3" s="19" t="s">
        <v>83</v>
      </c>
    </row>
    <row r="4" spans="2:46" s="1" customFormat="1" ht="24.9" customHeight="1">
      <c r="B4" s="22"/>
      <c r="D4" s="109" t="s">
        <v>116</v>
      </c>
      <c r="L4" s="22"/>
      <c r="M4" s="110" t="s">
        <v>10</v>
      </c>
      <c r="AT4" s="19" t="s">
        <v>4</v>
      </c>
    </row>
    <row r="5" spans="2:12" s="1" customFormat="1" ht="6.9" customHeight="1">
      <c r="B5" s="22"/>
      <c r="L5" s="22"/>
    </row>
    <row r="6" spans="2:12" s="1" customFormat="1" ht="12" customHeight="1">
      <c r="B6" s="22"/>
      <c r="D6" s="111" t="s">
        <v>14</v>
      </c>
      <c r="L6" s="22"/>
    </row>
    <row r="7" spans="2:12" s="1" customFormat="1" ht="16.5" customHeight="1">
      <c r="B7" s="22"/>
      <c r="E7" s="369" t="str">
        <f>'Rekapitulace stavby'!K6</f>
        <v>KOMUNITNÍ CENTRUM JOSEFOV - ZMĚNOVÉ LISTY</v>
      </c>
      <c r="F7" s="370"/>
      <c r="G7" s="370"/>
      <c r="H7" s="370"/>
      <c r="L7" s="22"/>
    </row>
    <row r="8" spans="2:12" s="1" customFormat="1" ht="12" customHeight="1">
      <c r="B8" s="22"/>
      <c r="D8" s="111" t="s">
        <v>117</v>
      </c>
      <c r="L8" s="22"/>
    </row>
    <row r="9" spans="1:31" s="2" customFormat="1" ht="16.5" customHeight="1">
      <c r="A9" s="33"/>
      <c r="B9" s="38"/>
      <c r="C9" s="33"/>
      <c r="D9" s="33"/>
      <c r="E9" s="369" t="s">
        <v>118</v>
      </c>
      <c r="F9" s="371"/>
      <c r="G9" s="371"/>
      <c r="H9" s="371"/>
      <c r="I9" s="33"/>
      <c r="J9" s="33"/>
      <c r="K9" s="33"/>
      <c r="L9" s="112"/>
      <c r="S9" s="33"/>
      <c r="T9" s="33"/>
      <c r="U9" s="33"/>
      <c r="V9" s="33"/>
      <c r="W9" s="33"/>
      <c r="X9" s="33"/>
      <c r="Y9" s="33"/>
      <c r="Z9" s="33"/>
      <c r="AA9" s="33"/>
      <c r="AB9" s="33"/>
      <c r="AC9" s="33"/>
      <c r="AD9" s="33"/>
      <c r="AE9" s="33"/>
    </row>
    <row r="10" spans="1:31" s="2" customFormat="1" ht="12" customHeight="1">
      <c r="A10" s="33"/>
      <c r="B10" s="38"/>
      <c r="C10" s="33"/>
      <c r="D10" s="111" t="s">
        <v>119</v>
      </c>
      <c r="E10" s="33"/>
      <c r="F10" s="33"/>
      <c r="G10" s="33"/>
      <c r="H10" s="33"/>
      <c r="I10" s="33"/>
      <c r="J10" s="33"/>
      <c r="K10" s="33"/>
      <c r="L10" s="112"/>
      <c r="S10" s="33"/>
      <c r="T10" s="33"/>
      <c r="U10" s="33"/>
      <c r="V10" s="33"/>
      <c r="W10" s="33"/>
      <c r="X10" s="33"/>
      <c r="Y10" s="33"/>
      <c r="Z10" s="33"/>
      <c r="AA10" s="33"/>
      <c r="AB10" s="33"/>
      <c r="AC10" s="33"/>
      <c r="AD10" s="33"/>
      <c r="AE10" s="33"/>
    </row>
    <row r="11" spans="1:31" s="2" customFormat="1" ht="16.5" customHeight="1">
      <c r="A11" s="33"/>
      <c r="B11" s="38"/>
      <c r="C11" s="33"/>
      <c r="D11" s="33"/>
      <c r="E11" s="372" t="s">
        <v>196</v>
      </c>
      <c r="F11" s="371"/>
      <c r="G11" s="371"/>
      <c r="H11" s="371"/>
      <c r="I11" s="33"/>
      <c r="J11" s="33"/>
      <c r="K11" s="33"/>
      <c r="L11" s="112"/>
      <c r="S11" s="33"/>
      <c r="T11" s="33"/>
      <c r="U11" s="33"/>
      <c r="V11" s="33"/>
      <c r="W11" s="33"/>
      <c r="X11" s="33"/>
      <c r="Y11" s="33"/>
      <c r="Z11" s="33"/>
      <c r="AA11" s="33"/>
      <c r="AB11" s="33"/>
      <c r="AC11" s="33"/>
      <c r="AD11" s="33"/>
      <c r="AE11" s="33"/>
    </row>
    <row r="12" spans="1:31" s="2" customFormat="1" ht="10.2">
      <c r="A12" s="33"/>
      <c r="B12" s="38"/>
      <c r="C12" s="33"/>
      <c r="D12" s="33"/>
      <c r="E12" s="33"/>
      <c r="F12" s="33"/>
      <c r="G12" s="33"/>
      <c r="H12" s="33"/>
      <c r="I12" s="33"/>
      <c r="J12" s="33"/>
      <c r="K12" s="33"/>
      <c r="L12" s="112"/>
      <c r="S12" s="33"/>
      <c r="T12" s="33"/>
      <c r="U12" s="33"/>
      <c r="V12" s="33"/>
      <c r="W12" s="33"/>
      <c r="X12" s="33"/>
      <c r="Y12" s="33"/>
      <c r="Z12" s="33"/>
      <c r="AA12" s="33"/>
      <c r="AB12" s="33"/>
      <c r="AC12" s="33"/>
      <c r="AD12" s="33"/>
      <c r="AE12" s="33"/>
    </row>
    <row r="13" spans="1:31" s="2" customFormat="1" ht="12" customHeight="1">
      <c r="A13" s="33"/>
      <c r="B13" s="38"/>
      <c r="C13" s="33"/>
      <c r="D13" s="111" t="s">
        <v>16</v>
      </c>
      <c r="E13" s="33"/>
      <c r="F13" s="102" t="s">
        <v>17</v>
      </c>
      <c r="G13" s="33"/>
      <c r="H13" s="33"/>
      <c r="I13" s="111" t="s">
        <v>18</v>
      </c>
      <c r="J13" s="102" t="s">
        <v>17</v>
      </c>
      <c r="K13" s="33"/>
      <c r="L13" s="112"/>
      <c r="S13" s="33"/>
      <c r="T13" s="33"/>
      <c r="U13" s="33"/>
      <c r="V13" s="33"/>
      <c r="W13" s="33"/>
      <c r="X13" s="33"/>
      <c r="Y13" s="33"/>
      <c r="Z13" s="33"/>
      <c r="AA13" s="33"/>
      <c r="AB13" s="33"/>
      <c r="AC13" s="33"/>
      <c r="AD13" s="33"/>
      <c r="AE13" s="33"/>
    </row>
    <row r="14" spans="1:31" s="2" customFormat="1" ht="12" customHeight="1">
      <c r="A14" s="33"/>
      <c r="B14" s="38"/>
      <c r="C14" s="33"/>
      <c r="D14" s="111" t="s">
        <v>19</v>
      </c>
      <c r="E14" s="33"/>
      <c r="F14" s="102" t="s">
        <v>20</v>
      </c>
      <c r="G14" s="33"/>
      <c r="H14" s="33"/>
      <c r="I14" s="111" t="s">
        <v>21</v>
      </c>
      <c r="J14" s="113" t="str">
        <f>'Rekapitulace stavby'!AN8</f>
        <v>7. 1. 2020</v>
      </c>
      <c r="K14" s="33"/>
      <c r="L14" s="112"/>
      <c r="S14" s="33"/>
      <c r="T14" s="33"/>
      <c r="U14" s="33"/>
      <c r="V14" s="33"/>
      <c r="W14" s="33"/>
      <c r="X14" s="33"/>
      <c r="Y14" s="33"/>
      <c r="Z14" s="33"/>
      <c r="AA14" s="33"/>
      <c r="AB14" s="33"/>
      <c r="AC14" s="33"/>
      <c r="AD14" s="33"/>
      <c r="AE14" s="33"/>
    </row>
    <row r="15" spans="1:31" s="2" customFormat="1" ht="10.8" customHeight="1">
      <c r="A15" s="33"/>
      <c r="B15" s="38"/>
      <c r="C15" s="33"/>
      <c r="D15" s="33"/>
      <c r="E15" s="33"/>
      <c r="F15" s="33"/>
      <c r="G15" s="33"/>
      <c r="H15" s="33"/>
      <c r="I15" s="33"/>
      <c r="J15" s="33"/>
      <c r="K15" s="33"/>
      <c r="L15" s="112"/>
      <c r="S15" s="33"/>
      <c r="T15" s="33"/>
      <c r="U15" s="33"/>
      <c r="V15" s="33"/>
      <c r="W15" s="33"/>
      <c r="X15" s="33"/>
      <c r="Y15" s="33"/>
      <c r="Z15" s="33"/>
      <c r="AA15" s="33"/>
      <c r="AB15" s="33"/>
      <c r="AC15" s="33"/>
      <c r="AD15" s="33"/>
      <c r="AE15" s="33"/>
    </row>
    <row r="16" spans="1:31" s="2" customFormat="1" ht="12" customHeight="1">
      <c r="A16" s="33"/>
      <c r="B16" s="38"/>
      <c r="C16" s="33"/>
      <c r="D16" s="111" t="s">
        <v>23</v>
      </c>
      <c r="E16" s="33"/>
      <c r="F16" s="33"/>
      <c r="G16" s="33"/>
      <c r="H16" s="33"/>
      <c r="I16" s="111" t="s">
        <v>24</v>
      </c>
      <c r="J16" s="102" t="s">
        <v>25</v>
      </c>
      <c r="K16" s="33"/>
      <c r="L16" s="112"/>
      <c r="S16" s="33"/>
      <c r="T16" s="33"/>
      <c r="U16" s="33"/>
      <c r="V16" s="33"/>
      <c r="W16" s="33"/>
      <c r="X16" s="33"/>
      <c r="Y16" s="33"/>
      <c r="Z16" s="33"/>
      <c r="AA16" s="33"/>
      <c r="AB16" s="33"/>
      <c r="AC16" s="33"/>
      <c r="AD16" s="33"/>
      <c r="AE16" s="33"/>
    </row>
    <row r="17" spans="1:31" s="2" customFormat="1" ht="18" customHeight="1">
      <c r="A17" s="33"/>
      <c r="B17" s="38"/>
      <c r="C17" s="33"/>
      <c r="D17" s="33"/>
      <c r="E17" s="102" t="s">
        <v>26</v>
      </c>
      <c r="F17" s="33"/>
      <c r="G17" s="33"/>
      <c r="H17" s="33"/>
      <c r="I17" s="111" t="s">
        <v>27</v>
      </c>
      <c r="J17" s="102" t="s">
        <v>17</v>
      </c>
      <c r="K17" s="33"/>
      <c r="L17" s="112"/>
      <c r="S17" s="33"/>
      <c r="T17" s="33"/>
      <c r="U17" s="33"/>
      <c r="V17" s="33"/>
      <c r="W17" s="33"/>
      <c r="X17" s="33"/>
      <c r="Y17" s="33"/>
      <c r="Z17" s="33"/>
      <c r="AA17" s="33"/>
      <c r="AB17" s="33"/>
      <c r="AC17" s="33"/>
      <c r="AD17" s="33"/>
      <c r="AE17" s="33"/>
    </row>
    <row r="18" spans="1:31" s="2" customFormat="1" ht="6.9" customHeight="1">
      <c r="A18" s="33"/>
      <c r="B18" s="38"/>
      <c r="C18" s="33"/>
      <c r="D18" s="33"/>
      <c r="E18" s="33"/>
      <c r="F18" s="33"/>
      <c r="G18" s="33"/>
      <c r="H18" s="33"/>
      <c r="I18" s="33"/>
      <c r="J18" s="33"/>
      <c r="K18" s="33"/>
      <c r="L18" s="112"/>
      <c r="S18" s="33"/>
      <c r="T18" s="33"/>
      <c r="U18" s="33"/>
      <c r="V18" s="33"/>
      <c r="W18" s="33"/>
      <c r="X18" s="33"/>
      <c r="Y18" s="33"/>
      <c r="Z18" s="33"/>
      <c r="AA18" s="33"/>
      <c r="AB18" s="33"/>
      <c r="AC18" s="33"/>
      <c r="AD18" s="33"/>
      <c r="AE18" s="33"/>
    </row>
    <row r="19" spans="1:31" s="2" customFormat="1" ht="12" customHeight="1">
      <c r="A19" s="33"/>
      <c r="B19" s="38"/>
      <c r="C19" s="33"/>
      <c r="D19" s="111" t="s">
        <v>28</v>
      </c>
      <c r="E19" s="33"/>
      <c r="F19" s="33"/>
      <c r="G19" s="33"/>
      <c r="H19" s="33"/>
      <c r="I19" s="111" t="s">
        <v>24</v>
      </c>
      <c r="J19" s="102" t="s">
        <v>29</v>
      </c>
      <c r="K19" s="33"/>
      <c r="L19" s="112"/>
      <c r="S19" s="33"/>
      <c r="T19" s="33"/>
      <c r="U19" s="33"/>
      <c r="V19" s="33"/>
      <c r="W19" s="33"/>
      <c r="X19" s="33"/>
      <c r="Y19" s="33"/>
      <c r="Z19" s="33"/>
      <c r="AA19" s="33"/>
      <c r="AB19" s="33"/>
      <c r="AC19" s="33"/>
      <c r="AD19" s="33"/>
      <c r="AE19" s="33"/>
    </row>
    <row r="20" spans="1:31" s="2" customFormat="1" ht="18" customHeight="1">
      <c r="A20" s="33"/>
      <c r="B20" s="38"/>
      <c r="C20" s="33"/>
      <c r="D20" s="33"/>
      <c r="E20" s="102" t="s">
        <v>30</v>
      </c>
      <c r="F20" s="33"/>
      <c r="G20" s="33"/>
      <c r="H20" s="33"/>
      <c r="I20" s="111" t="s">
        <v>27</v>
      </c>
      <c r="J20" s="102" t="s">
        <v>31</v>
      </c>
      <c r="K20" s="33"/>
      <c r="L20" s="112"/>
      <c r="S20" s="33"/>
      <c r="T20" s="33"/>
      <c r="U20" s="33"/>
      <c r="V20" s="33"/>
      <c r="W20" s="33"/>
      <c r="X20" s="33"/>
      <c r="Y20" s="33"/>
      <c r="Z20" s="33"/>
      <c r="AA20" s="33"/>
      <c r="AB20" s="33"/>
      <c r="AC20" s="33"/>
      <c r="AD20" s="33"/>
      <c r="AE20" s="33"/>
    </row>
    <row r="21" spans="1:31" s="2" customFormat="1" ht="6.9" customHeight="1">
      <c r="A21" s="33"/>
      <c r="B21" s="38"/>
      <c r="C21" s="33"/>
      <c r="D21" s="33"/>
      <c r="E21" s="33"/>
      <c r="F21" s="33"/>
      <c r="G21" s="33"/>
      <c r="H21" s="33"/>
      <c r="I21" s="33"/>
      <c r="J21" s="33"/>
      <c r="K21" s="33"/>
      <c r="L21" s="112"/>
      <c r="S21" s="33"/>
      <c r="T21" s="33"/>
      <c r="U21" s="33"/>
      <c r="V21" s="33"/>
      <c r="W21" s="33"/>
      <c r="X21" s="33"/>
      <c r="Y21" s="33"/>
      <c r="Z21" s="33"/>
      <c r="AA21" s="33"/>
      <c r="AB21" s="33"/>
      <c r="AC21" s="33"/>
      <c r="AD21" s="33"/>
      <c r="AE21" s="33"/>
    </row>
    <row r="22" spans="1:31" s="2" customFormat="1" ht="12" customHeight="1">
      <c r="A22" s="33"/>
      <c r="B22" s="38"/>
      <c r="C22" s="33"/>
      <c r="D22" s="111" t="s">
        <v>32</v>
      </c>
      <c r="E22" s="33"/>
      <c r="F22" s="33"/>
      <c r="G22" s="33"/>
      <c r="H22" s="33"/>
      <c r="I22" s="111" t="s">
        <v>24</v>
      </c>
      <c r="J22" s="102" t="s">
        <v>33</v>
      </c>
      <c r="K22" s="33"/>
      <c r="L22" s="112"/>
      <c r="S22" s="33"/>
      <c r="T22" s="33"/>
      <c r="U22" s="33"/>
      <c r="V22" s="33"/>
      <c r="W22" s="33"/>
      <c r="X22" s="33"/>
      <c r="Y22" s="33"/>
      <c r="Z22" s="33"/>
      <c r="AA22" s="33"/>
      <c r="AB22" s="33"/>
      <c r="AC22" s="33"/>
      <c r="AD22" s="33"/>
      <c r="AE22" s="33"/>
    </row>
    <row r="23" spans="1:31" s="2" customFormat="1" ht="18" customHeight="1">
      <c r="A23" s="33"/>
      <c r="B23" s="38"/>
      <c r="C23" s="33"/>
      <c r="D23" s="33"/>
      <c r="E23" s="102" t="s">
        <v>34</v>
      </c>
      <c r="F23" s="33"/>
      <c r="G23" s="33"/>
      <c r="H23" s="33"/>
      <c r="I23" s="111" t="s">
        <v>27</v>
      </c>
      <c r="J23" s="102" t="s">
        <v>35</v>
      </c>
      <c r="K23" s="33"/>
      <c r="L23" s="112"/>
      <c r="S23" s="33"/>
      <c r="T23" s="33"/>
      <c r="U23" s="33"/>
      <c r="V23" s="33"/>
      <c r="W23" s="33"/>
      <c r="X23" s="33"/>
      <c r="Y23" s="33"/>
      <c r="Z23" s="33"/>
      <c r="AA23" s="33"/>
      <c r="AB23" s="33"/>
      <c r="AC23" s="33"/>
      <c r="AD23" s="33"/>
      <c r="AE23" s="33"/>
    </row>
    <row r="24" spans="1:31" s="2" customFormat="1" ht="6.9" customHeight="1">
      <c r="A24" s="33"/>
      <c r="B24" s="38"/>
      <c r="C24" s="33"/>
      <c r="D24" s="33"/>
      <c r="E24" s="33"/>
      <c r="F24" s="33"/>
      <c r="G24" s="33"/>
      <c r="H24" s="33"/>
      <c r="I24" s="33"/>
      <c r="J24" s="33"/>
      <c r="K24" s="33"/>
      <c r="L24" s="112"/>
      <c r="S24" s="33"/>
      <c r="T24" s="33"/>
      <c r="U24" s="33"/>
      <c r="V24" s="33"/>
      <c r="W24" s="33"/>
      <c r="X24" s="33"/>
      <c r="Y24" s="33"/>
      <c r="Z24" s="33"/>
      <c r="AA24" s="33"/>
      <c r="AB24" s="33"/>
      <c r="AC24" s="33"/>
      <c r="AD24" s="33"/>
      <c r="AE24" s="33"/>
    </row>
    <row r="25" spans="1:31" s="2" customFormat="1" ht="12" customHeight="1">
      <c r="A25" s="33"/>
      <c r="B25" s="38"/>
      <c r="C25" s="33"/>
      <c r="D25" s="111" t="s">
        <v>37</v>
      </c>
      <c r="E25" s="33"/>
      <c r="F25" s="33"/>
      <c r="G25" s="33"/>
      <c r="H25" s="33"/>
      <c r="I25" s="111" t="s">
        <v>24</v>
      </c>
      <c r="J25" s="102" t="s">
        <v>29</v>
      </c>
      <c r="K25" s="33"/>
      <c r="L25" s="112"/>
      <c r="S25" s="33"/>
      <c r="T25" s="33"/>
      <c r="U25" s="33"/>
      <c r="V25" s="33"/>
      <c r="W25" s="33"/>
      <c r="X25" s="33"/>
      <c r="Y25" s="33"/>
      <c r="Z25" s="33"/>
      <c r="AA25" s="33"/>
      <c r="AB25" s="33"/>
      <c r="AC25" s="33"/>
      <c r="AD25" s="33"/>
      <c r="AE25" s="33"/>
    </row>
    <row r="26" spans="1:31" s="2" customFormat="1" ht="18" customHeight="1">
      <c r="A26" s="33"/>
      <c r="B26" s="38"/>
      <c r="C26" s="33"/>
      <c r="D26" s="33"/>
      <c r="E26" s="102" t="s">
        <v>30</v>
      </c>
      <c r="F26" s="33"/>
      <c r="G26" s="33"/>
      <c r="H26" s="33"/>
      <c r="I26" s="111" t="s">
        <v>27</v>
      </c>
      <c r="J26" s="102" t="s">
        <v>31</v>
      </c>
      <c r="K26" s="33"/>
      <c r="L26" s="112"/>
      <c r="S26" s="33"/>
      <c r="T26" s="33"/>
      <c r="U26" s="33"/>
      <c r="V26" s="33"/>
      <c r="W26" s="33"/>
      <c r="X26" s="33"/>
      <c r="Y26" s="33"/>
      <c r="Z26" s="33"/>
      <c r="AA26" s="33"/>
      <c r="AB26" s="33"/>
      <c r="AC26" s="33"/>
      <c r="AD26" s="33"/>
      <c r="AE26" s="33"/>
    </row>
    <row r="27" spans="1:31" s="2" customFormat="1" ht="6.9" customHeight="1">
      <c r="A27" s="33"/>
      <c r="B27" s="38"/>
      <c r="C27" s="33"/>
      <c r="D27" s="33"/>
      <c r="E27" s="33"/>
      <c r="F27" s="33"/>
      <c r="G27" s="33"/>
      <c r="H27" s="33"/>
      <c r="I27" s="33"/>
      <c r="J27" s="33"/>
      <c r="K27" s="33"/>
      <c r="L27" s="112"/>
      <c r="S27" s="33"/>
      <c r="T27" s="33"/>
      <c r="U27" s="33"/>
      <c r="V27" s="33"/>
      <c r="W27" s="33"/>
      <c r="X27" s="33"/>
      <c r="Y27" s="33"/>
      <c r="Z27" s="33"/>
      <c r="AA27" s="33"/>
      <c r="AB27" s="33"/>
      <c r="AC27" s="33"/>
      <c r="AD27" s="33"/>
      <c r="AE27" s="33"/>
    </row>
    <row r="28" spans="1:31" s="2" customFormat="1" ht="12" customHeight="1">
      <c r="A28" s="33"/>
      <c r="B28" s="38"/>
      <c r="C28" s="33"/>
      <c r="D28" s="111" t="s">
        <v>38</v>
      </c>
      <c r="E28" s="33"/>
      <c r="F28" s="33"/>
      <c r="G28" s="33"/>
      <c r="H28" s="33"/>
      <c r="I28" s="33"/>
      <c r="J28" s="33"/>
      <c r="K28" s="33"/>
      <c r="L28" s="112"/>
      <c r="S28" s="33"/>
      <c r="T28" s="33"/>
      <c r="U28" s="33"/>
      <c r="V28" s="33"/>
      <c r="W28" s="33"/>
      <c r="X28" s="33"/>
      <c r="Y28" s="33"/>
      <c r="Z28" s="33"/>
      <c r="AA28" s="33"/>
      <c r="AB28" s="33"/>
      <c r="AC28" s="33"/>
      <c r="AD28" s="33"/>
      <c r="AE28" s="33"/>
    </row>
    <row r="29" spans="1:31" s="8" customFormat="1" ht="51" customHeight="1">
      <c r="A29" s="114"/>
      <c r="B29" s="115"/>
      <c r="C29" s="114"/>
      <c r="D29" s="114"/>
      <c r="E29" s="373" t="s">
        <v>39</v>
      </c>
      <c r="F29" s="373"/>
      <c r="G29" s="373"/>
      <c r="H29" s="373"/>
      <c r="I29" s="114"/>
      <c r="J29" s="114"/>
      <c r="K29" s="114"/>
      <c r="L29" s="116"/>
      <c r="S29" s="114"/>
      <c r="T29" s="114"/>
      <c r="U29" s="114"/>
      <c r="V29" s="114"/>
      <c r="W29" s="114"/>
      <c r="X29" s="114"/>
      <c r="Y29" s="114"/>
      <c r="Z29" s="114"/>
      <c r="AA29" s="114"/>
      <c r="AB29" s="114"/>
      <c r="AC29" s="114"/>
      <c r="AD29" s="114"/>
      <c r="AE29" s="114"/>
    </row>
    <row r="30" spans="1:31" s="2" customFormat="1" ht="6.9" customHeight="1">
      <c r="A30" s="33"/>
      <c r="B30" s="38"/>
      <c r="C30" s="33"/>
      <c r="D30" s="33"/>
      <c r="E30" s="33"/>
      <c r="F30" s="33"/>
      <c r="G30" s="33"/>
      <c r="H30" s="33"/>
      <c r="I30" s="33"/>
      <c r="J30" s="33"/>
      <c r="K30" s="33"/>
      <c r="L30" s="112"/>
      <c r="S30" s="33"/>
      <c r="T30" s="33"/>
      <c r="U30" s="33"/>
      <c r="V30" s="33"/>
      <c r="W30" s="33"/>
      <c r="X30" s="33"/>
      <c r="Y30" s="33"/>
      <c r="Z30" s="33"/>
      <c r="AA30" s="33"/>
      <c r="AB30" s="33"/>
      <c r="AC30" s="33"/>
      <c r="AD30" s="33"/>
      <c r="AE30" s="33"/>
    </row>
    <row r="31" spans="1:31" s="2" customFormat="1" ht="6.9" customHeight="1">
      <c r="A31" s="33"/>
      <c r="B31" s="38"/>
      <c r="C31" s="33"/>
      <c r="D31" s="117"/>
      <c r="E31" s="117"/>
      <c r="F31" s="117"/>
      <c r="G31" s="117"/>
      <c r="H31" s="117"/>
      <c r="I31" s="117"/>
      <c r="J31" s="117"/>
      <c r="K31" s="117"/>
      <c r="L31" s="112"/>
      <c r="S31" s="33"/>
      <c r="T31" s="33"/>
      <c r="U31" s="33"/>
      <c r="V31" s="33"/>
      <c r="W31" s="33"/>
      <c r="X31" s="33"/>
      <c r="Y31" s="33"/>
      <c r="Z31" s="33"/>
      <c r="AA31" s="33"/>
      <c r="AB31" s="33"/>
      <c r="AC31" s="33"/>
      <c r="AD31" s="33"/>
      <c r="AE31" s="33"/>
    </row>
    <row r="32" spans="1:31" s="2" customFormat="1" ht="25.35" customHeight="1">
      <c r="A32" s="33"/>
      <c r="B32" s="38"/>
      <c r="C32" s="33"/>
      <c r="D32" s="118" t="s">
        <v>40</v>
      </c>
      <c r="E32" s="33"/>
      <c r="F32" s="33"/>
      <c r="G32" s="33"/>
      <c r="H32" s="33"/>
      <c r="I32" s="33"/>
      <c r="J32" s="119">
        <f>ROUND(J87,2)</f>
        <v>84500.46</v>
      </c>
      <c r="K32" s="33"/>
      <c r="L32" s="112"/>
      <c r="S32" s="33"/>
      <c r="T32" s="33"/>
      <c r="U32" s="33"/>
      <c r="V32" s="33"/>
      <c r="W32" s="33"/>
      <c r="X32" s="33"/>
      <c r="Y32" s="33"/>
      <c r="Z32" s="33"/>
      <c r="AA32" s="33"/>
      <c r="AB32" s="33"/>
      <c r="AC32" s="33"/>
      <c r="AD32" s="33"/>
      <c r="AE32" s="33"/>
    </row>
    <row r="33" spans="1:31" s="2" customFormat="1" ht="6.9" customHeight="1">
      <c r="A33" s="33"/>
      <c r="B33" s="38"/>
      <c r="C33" s="33"/>
      <c r="D33" s="117"/>
      <c r="E33" s="117"/>
      <c r="F33" s="117"/>
      <c r="G33" s="117"/>
      <c r="H33" s="117"/>
      <c r="I33" s="117"/>
      <c r="J33" s="117"/>
      <c r="K33" s="117"/>
      <c r="L33" s="112"/>
      <c r="S33" s="33"/>
      <c r="T33" s="33"/>
      <c r="U33" s="33"/>
      <c r="V33" s="33"/>
      <c r="W33" s="33"/>
      <c r="X33" s="33"/>
      <c r="Y33" s="33"/>
      <c r="Z33" s="33"/>
      <c r="AA33" s="33"/>
      <c r="AB33" s="33"/>
      <c r="AC33" s="33"/>
      <c r="AD33" s="33"/>
      <c r="AE33" s="33"/>
    </row>
    <row r="34" spans="1:31" s="2" customFormat="1" ht="14.4" customHeight="1">
      <c r="A34" s="33"/>
      <c r="B34" s="38"/>
      <c r="C34" s="33"/>
      <c r="D34" s="33"/>
      <c r="E34" s="33"/>
      <c r="F34" s="120" t="s">
        <v>42</v>
      </c>
      <c r="G34" s="33"/>
      <c r="H34" s="33"/>
      <c r="I34" s="120" t="s">
        <v>41</v>
      </c>
      <c r="J34" s="120" t="s">
        <v>43</v>
      </c>
      <c r="K34" s="33"/>
      <c r="L34" s="112"/>
      <c r="S34" s="33"/>
      <c r="T34" s="33"/>
      <c r="U34" s="33"/>
      <c r="V34" s="33"/>
      <c r="W34" s="33"/>
      <c r="X34" s="33"/>
      <c r="Y34" s="33"/>
      <c r="Z34" s="33"/>
      <c r="AA34" s="33"/>
      <c r="AB34" s="33"/>
      <c r="AC34" s="33"/>
      <c r="AD34" s="33"/>
      <c r="AE34" s="33"/>
    </row>
    <row r="35" spans="1:31" s="2" customFormat="1" ht="14.4" customHeight="1">
      <c r="A35" s="33"/>
      <c r="B35" s="38"/>
      <c r="C35" s="33"/>
      <c r="D35" s="121" t="s">
        <v>44</v>
      </c>
      <c r="E35" s="111" t="s">
        <v>45</v>
      </c>
      <c r="F35" s="122">
        <f>ROUND((SUM(BE87:BE126)),2)</f>
        <v>84500.46</v>
      </c>
      <c r="G35" s="33"/>
      <c r="H35" s="33"/>
      <c r="I35" s="123">
        <v>0.21</v>
      </c>
      <c r="J35" s="122">
        <f>ROUND(((SUM(BE87:BE126))*I35),2)</f>
        <v>17745.1</v>
      </c>
      <c r="K35" s="33"/>
      <c r="L35" s="112"/>
      <c r="S35" s="33"/>
      <c r="T35" s="33"/>
      <c r="U35" s="33"/>
      <c r="V35" s="33"/>
      <c r="W35" s="33"/>
      <c r="X35" s="33"/>
      <c r="Y35" s="33"/>
      <c r="Z35" s="33"/>
      <c r="AA35" s="33"/>
      <c r="AB35" s="33"/>
      <c r="AC35" s="33"/>
      <c r="AD35" s="33"/>
      <c r="AE35" s="33"/>
    </row>
    <row r="36" spans="1:31" s="2" customFormat="1" ht="14.4" customHeight="1">
      <c r="A36" s="33"/>
      <c r="B36" s="38"/>
      <c r="C36" s="33"/>
      <c r="D36" s="33"/>
      <c r="E36" s="111" t="s">
        <v>46</v>
      </c>
      <c r="F36" s="122">
        <f>ROUND((SUM(BF87:BF126)),2)</f>
        <v>0</v>
      </c>
      <c r="G36" s="33"/>
      <c r="H36" s="33"/>
      <c r="I36" s="123">
        <v>0.15</v>
      </c>
      <c r="J36" s="122">
        <f>ROUND(((SUM(BF87:BF126))*I36),2)</f>
        <v>0</v>
      </c>
      <c r="K36" s="33"/>
      <c r="L36" s="112"/>
      <c r="S36" s="33"/>
      <c r="T36" s="33"/>
      <c r="U36" s="33"/>
      <c r="V36" s="33"/>
      <c r="W36" s="33"/>
      <c r="X36" s="33"/>
      <c r="Y36" s="33"/>
      <c r="Z36" s="33"/>
      <c r="AA36" s="33"/>
      <c r="AB36" s="33"/>
      <c r="AC36" s="33"/>
      <c r="AD36" s="33"/>
      <c r="AE36" s="33"/>
    </row>
    <row r="37" spans="1:31" s="2" customFormat="1" ht="14.4" customHeight="1" hidden="1">
      <c r="A37" s="33"/>
      <c r="B37" s="38"/>
      <c r="C37" s="33"/>
      <c r="D37" s="33"/>
      <c r="E37" s="111" t="s">
        <v>47</v>
      </c>
      <c r="F37" s="122">
        <f>ROUND((SUM(BG87:BG126)),2)</f>
        <v>0</v>
      </c>
      <c r="G37" s="33"/>
      <c r="H37" s="33"/>
      <c r="I37" s="123">
        <v>0.21</v>
      </c>
      <c r="J37" s="122">
        <f>0</f>
        <v>0</v>
      </c>
      <c r="K37" s="33"/>
      <c r="L37" s="112"/>
      <c r="S37" s="33"/>
      <c r="T37" s="33"/>
      <c r="U37" s="33"/>
      <c r="V37" s="33"/>
      <c r="W37" s="33"/>
      <c r="X37" s="33"/>
      <c r="Y37" s="33"/>
      <c r="Z37" s="33"/>
      <c r="AA37" s="33"/>
      <c r="AB37" s="33"/>
      <c r="AC37" s="33"/>
      <c r="AD37" s="33"/>
      <c r="AE37" s="33"/>
    </row>
    <row r="38" spans="1:31" s="2" customFormat="1" ht="14.4" customHeight="1" hidden="1">
      <c r="A38" s="33"/>
      <c r="B38" s="38"/>
      <c r="C38" s="33"/>
      <c r="D38" s="33"/>
      <c r="E38" s="111" t="s">
        <v>48</v>
      </c>
      <c r="F38" s="122">
        <f>ROUND((SUM(BH87:BH126)),2)</f>
        <v>0</v>
      </c>
      <c r="G38" s="33"/>
      <c r="H38" s="33"/>
      <c r="I38" s="123">
        <v>0.15</v>
      </c>
      <c r="J38" s="122">
        <f>0</f>
        <v>0</v>
      </c>
      <c r="K38" s="33"/>
      <c r="L38" s="112"/>
      <c r="S38" s="33"/>
      <c r="T38" s="33"/>
      <c r="U38" s="33"/>
      <c r="V38" s="33"/>
      <c r="W38" s="33"/>
      <c r="X38" s="33"/>
      <c r="Y38" s="33"/>
      <c r="Z38" s="33"/>
      <c r="AA38" s="33"/>
      <c r="AB38" s="33"/>
      <c r="AC38" s="33"/>
      <c r="AD38" s="33"/>
      <c r="AE38" s="33"/>
    </row>
    <row r="39" spans="1:31" s="2" customFormat="1" ht="14.4" customHeight="1" hidden="1">
      <c r="A39" s="33"/>
      <c r="B39" s="38"/>
      <c r="C39" s="33"/>
      <c r="D39" s="33"/>
      <c r="E39" s="111" t="s">
        <v>49</v>
      </c>
      <c r="F39" s="122">
        <f>ROUND((SUM(BI87:BI126)),2)</f>
        <v>0</v>
      </c>
      <c r="G39" s="33"/>
      <c r="H39" s="33"/>
      <c r="I39" s="123">
        <v>0</v>
      </c>
      <c r="J39" s="122">
        <f>0</f>
        <v>0</v>
      </c>
      <c r="K39" s="33"/>
      <c r="L39" s="112"/>
      <c r="S39" s="33"/>
      <c r="T39" s="33"/>
      <c r="U39" s="33"/>
      <c r="V39" s="33"/>
      <c r="W39" s="33"/>
      <c r="X39" s="33"/>
      <c r="Y39" s="33"/>
      <c r="Z39" s="33"/>
      <c r="AA39" s="33"/>
      <c r="AB39" s="33"/>
      <c r="AC39" s="33"/>
      <c r="AD39" s="33"/>
      <c r="AE39" s="33"/>
    </row>
    <row r="40" spans="1:31" s="2" customFormat="1" ht="6.9" customHeight="1">
      <c r="A40" s="33"/>
      <c r="B40" s="38"/>
      <c r="C40" s="33"/>
      <c r="D40" s="33"/>
      <c r="E40" s="33"/>
      <c r="F40" s="33"/>
      <c r="G40" s="33"/>
      <c r="H40" s="33"/>
      <c r="I40" s="33"/>
      <c r="J40" s="33"/>
      <c r="K40" s="33"/>
      <c r="L40" s="112"/>
      <c r="S40" s="33"/>
      <c r="T40" s="33"/>
      <c r="U40" s="33"/>
      <c r="V40" s="33"/>
      <c r="W40" s="33"/>
      <c r="X40" s="33"/>
      <c r="Y40" s="33"/>
      <c r="Z40" s="33"/>
      <c r="AA40" s="33"/>
      <c r="AB40" s="33"/>
      <c r="AC40" s="33"/>
      <c r="AD40" s="33"/>
      <c r="AE40" s="33"/>
    </row>
    <row r="41" spans="1:31" s="2" customFormat="1" ht="25.35" customHeight="1">
      <c r="A41" s="33"/>
      <c r="B41" s="38"/>
      <c r="C41" s="124"/>
      <c r="D41" s="125" t="s">
        <v>50</v>
      </c>
      <c r="E41" s="126"/>
      <c r="F41" s="126"/>
      <c r="G41" s="127" t="s">
        <v>51</v>
      </c>
      <c r="H41" s="128" t="s">
        <v>52</v>
      </c>
      <c r="I41" s="126"/>
      <c r="J41" s="129">
        <f>SUM(J32:J39)</f>
        <v>102245.56</v>
      </c>
      <c r="K41" s="130"/>
      <c r="L41" s="112"/>
      <c r="S41" s="33"/>
      <c r="T41" s="33"/>
      <c r="U41" s="33"/>
      <c r="V41" s="33"/>
      <c r="W41" s="33"/>
      <c r="X41" s="33"/>
      <c r="Y41" s="33"/>
      <c r="Z41" s="33"/>
      <c r="AA41" s="33"/>
      <c r="AB41" s="33"/>
      <c r="AC41" s="33"/>
      <c r="AD41" s="33"/>
      <c r="AE41" s="33"/>
    </row>
    <row r="42" spans="1:31" s="2" customFormat="1" ht="14.4" customHeight="1">
      <c r="A42" s="33"/>
      <c r="B42" s="131"/>
      <c r="C42" s="132"/>
      <c r="D42" s="132"/>
      <c r="E42" s="132"/>
      <c r="F42" s="132"/>
      <c r="G42" s="132"/>
      <c r="H42" s="132"/>
      <c r="I42" s="132"/>
      <c r="J42" s="132"/>
      <c r="K42" s="132"/>
      <c r="L42" s="112"/>
      <c r="S42" s="33"/>
      <c r="T42" s="33"/>
      <c r="U42" s="33"/>
      <c r="V42" s="33"/>
      <c r="W42" s="33"/>
      <c r="X42" s="33"/>
      <c r="Y42" s="33"/>
      <c r="Z42" s="33"/>
      <c r="AA42" s="33"/>
      <c r="AB42" s="33"/>
      <c r="AC42" s="33"/>
      <c r="AD42" s="33"/>
      <c r="AE42" s="33"/>
    </row>
    <row r="46" spans="1:31" s="2" customFormat="1" ht="6.9" customHeight="1">
      <c r="A46" s="33"/>
      <c r="B46" s="133"/>
      <c r="C46" s="134"/>
      <c r="D46" s="134"/>
      <c r="E46" s="134"/>
      <c r="F46" s="134"/>
      <c r="G46" s="134"/>
      <c r="H46" s="134"/>
      <c r="I46" s="134"/>
      <c r="J46" s="134"/>
      <c r="K46" s="134"/>
      <c r="L46" s="112"/>
      <c r="S46" s="33"/>
      <c r="T46" s="33"/>
      <c r="U46" s="33"/>
      <c r="V46" s="33"/>
      <c r="W46" s="33"/>
      <c r="X46" s="33"/>
      <c r="Y46" s="33"/>
      <c r="Z46" s="33"/>
      <c r="AA46" s="33"/>
      <c r="AB46" s="33"/>
      <c r="AC46" s="33"/>
      <c r="AD46" s="33"/>
      <c r="AE46" s="33"/>
    </row>
    <row r="47" spans="1:31" s="2" customFormat="1" ht="24.9" customHeight="1">
      <c r="A47" s="33"/>
      <c r="B47" s="34"/>
      <c r="C47" s="25" t="s">
        <v>121</v>
      </c>
      <c r="D47" s="35"/>
      <c r="E47" s="35"/>
      <c r="F47" s="35"/>
      <c r="G47" s="35"/>
      <c r="H47" s="35"/>
      <c r="I47" s="35"/>
      <c r="J47" s="35"/>
      <c r="K47" s="35"/>
      <c r="L47" s="112"/>
      <c r="S47" s="33"/>
      <c r="T47" s="33"/>
      <c r="U47" s="33"/>
      <c r="V47" s="33"/>
      <c r="W47" s="33"/>
      <c r="X47" s="33"/>
      <c r="Y47" s="33"/>
      <c r="Z47" s="33"/>
      <c r="AA47" s="33"/>
      <c r="AB47" s="33"/>
      <c r="AC47" s="33"/>
      <c r="AD47" s="33"/>
      <c r="AE47" s="33"/>
    </row>
    <row r="48" spans="1:31" s="2" customFormat="1" ht="6.9" customHeight="1">
      <c r="A48" s="33"/>
      <c r="B48" s="34"/>
      <c r="C48" s="35"/>
      <c r="D48" s="35"/>
      <c r="E48" s="35"/>
      <c r="F48" s="35"/>
      <c r="G48" s="35"/>
      <c r="H48" s="35"/>
      <c r="I48" s="35"/>
      <c r="J48" s="35"/>
      <c r="K48" s="35"/>
      <c r="L48" s="112"/>
      <c r="S48" s="33"/>
      <c r="T48" s="33"/>
      <c r="U48" s="33"/>
      <c r="V48" s="33"/>
      <c r="W48" s="33"/>
      <c r="X48" s="33"/>
      <c r="Y48" s="33"/>
      <c r="Z48" s="33"/>
      <c r="AA48" s="33"/>
      <c r="AB48" s="33"/>
      <c r="AC48" s="33"/>
      <c r="AD48" s="33"/>
      <c r="AE48" s="33"/>
    </row>
    <row r="49" spans="1:31" s="2" customFormat="1" ht="12" customHeight="1">
      <c r="A49" s="33"/>
      <c r="B49" s="34"/>
      <c r="C49" s="30" t="s">
        <v>14</v>
      </c>
      <c r="D49" s="35"/>
      <c r="E49" s="35"/>
      <c r="F49" s="35"/>
      <c r="G49" s="35"/>
      <c r="H49" s="35"/>
      <c r="I49" s="35"/>
      <c r="J49" s="35"/>
      <c r="K49" s="35"/>
      <c r="L49" s="112"/>
      <c r="S49" s="33"/>
      <c r="T49" s="33"/>
      <c r="U49" s="33"/>
      <c r="V49" s="33"/>
      <c r="W49" s="33"/>
      <c r="X49" s="33"/>
      <c r="Y49" s="33"/>
      <c r="Z49" s="33"/>
      <c r="AA49" s="33"/>
      <c r="AB49" s="33"/>
      <c r="AC49" s="33"/>
      <c r="AD49" s="33"/>
      <c r="AE49" s="33"/>
    </row>
    <row r="50" spans="1:31" s="2" customFormat="1" ht="16.5" customHeight="1">
      <c r="A50" s="33"/>
      <c r="B50" s="34"/>
      <c r="C50" s="35"/>
      <c r="D50" s="35"/>
      <c r="E50" s="374" t="str">
        <f>E7</f>
        <v>KOMUNITNÍ CENTRUM JOSEFOV - ZMĚNOVÉ LISTY</v>
      </c>
      <c r="F50" s="375"/>
      <c r="G50" s="375"/>
      <c r="H50" s="375"/>
      <c r="I50" s="35"/>
      <c r="J50" s="35"/>
      <c r="K50" s="35"/>
      <c r="L50" s="112"/>
      <c r="S50" s="33"/>
      <c r="T50" s="33"/>
      <c r="U50" s="33"/>
      <c r="V50" s="33"/>
      <c r="W50" s="33"/>
      <c r="X50" s="33"/>
      <c r="Y50" s="33"/>
      <c r="Z50" s="33"/>
      <c r="AA50" s="33"/>
      <c r="AB50" s="33"/>
      <c r="AC50" s="33"/>
      <c r="AD50" s="33"/>
      <c r="AE50" s="33"/>
    </row>
    <row r="51" spans="2:12" s="1" customFormat="1" ht="12" customHeight="1">
      <c r="B51" s="23"/>
      <c r="C51" s="30" t="s">
        <v>117</v>
      </c>
      <c r="D51" s="24"/>
      <c r="E51" s="24"/>
      <c r="F51" s="24"/>
      <c r="G51" s="24"/>
      <c r="H51" s="24"/>
      <c r="I51" s="24"/>
      <c r="J51" s="24"/>
      <c r="K51" s="24"/>
      <c r="L51" s="22"/>
    </row>
    <row r="52" spans="1:31" s="2" customFormat="1" ht="16.5" customHeight="1">
      <c r="A52" s="33"/>
      <c r="B52" s="34"/>
      <c r="C52" s="35"/>
      <c r="D52" s="35"/>
      <c r="E52" s="374" t="s">
        <v>118</v>
      </c>
      <c r="F52" s="376"/>
      <c r="G52" s="376"/>
      <c r="H52" s="376"/>
      <c r="I52" s="35"/>
      <c r="J52" s="35"/>
      <c r="K52" s="35"/>
      <c r="L52" s="112"/>
      <c r="S52" s="33"/>
      <c r="T52" s="33"/>
      <c r="U52" s="33"/>
      <c r="V52" s="33"/>
      <c r="W52" s="33"/>
      <c r="X52" s="33"/>
      <c r="Y52" s="33"/>
      <c r="Z52" s="33"/>
      <c r="AA52" s="33"/>
      <c r="AB52" s="33"/>
      <c r="AC52" s="33"/>
      <c r="AD52" s="33"/>
      <c r="AE52" s="33"/>
    </row>
    <row r="53" spans="1:31" s="2" customFormat="1" ht="12" customHeight="1">
      <c r="A53" s="33"/>
      <c r="B53" s="34"/>
      <c r="C53" s="30" t="s">
        <v>119</v>
      </c>
      <c r="D53" s="35"/>
      <c r="E53" s="35"/>
      <c r="F53" s="35"/>
      <c r="G53" s="35"/>
      <c r="H53" s="35"/>
      <c r="I53" s="35"/>
      <c r="J53" s="35"/>
      <c r="K53" s="35"/>
      <c r="L53" s="112"/>
      <c r="S53" s="33"/>
      <c r="T53" s="33"/>
      <c r="U53" s="33"/>
      <c r="V53" s="33"/>
      <c r="W53" s="33"/>
      <c r="X53" s="33"/>
      <c r="Y53" s="33"/>
      <c r="Z53" s="33"/>
      <c r="AA53" s="33"/>
      <c r="AB53" s="33"/>
      <c r="AC53" s="33"/>
      <c r="AD53" s="33"/>
      <c r="AE53" s="33"/>
    </row>
    <row r="54" spans="1:31" s="2" customFormat="1" ht="16.5" customHeight="1">
      <c r="A54" s="33"/>
      <c r="B54" s="34"/>
      <c r="C54" s="35"/>
      <c r="D54" s="35"/>
      <c r="E54" s="365" t="str">
        <f>E11</f>
        <v>ZL1.3-VP1 - VÍCEPRÁCE - TERÉNNÍ ÚPRAVY (zadní část)</v>
      </c>
      <c r="F54" s="376"/>
      <c r="G54" s="376"/>
      <c r="H54" s="376"/>
      <c r="I54" s="35"/>
      <c r="J54" s="35"/>
      <c r="K54" s="35"/>
      <c r="L54" s="112"/>
      <c r="S54" s="33"/>
      <c r="T54" s="33"/>
      <c r="U54" s="33"/>
      <c r="V54" s="33"/>
      <c r="W54" s="33"/>
      <c r="X54" s="33"/>
      <c r="Y54" s="33"/>
      <c r="Z54" s="33"/>
      <c r="AA54" s="33"/>
      <c r="AB54" s="33"/>
      <c r="AC54" s="33"/>
      <c r="AD54" s="33"/>
      <c r="AE54" s="33"/>
    </row>
    <row r="55" spans="1:31" s="2" customFormat="1" ht="6.9" customHeight="1">
      <c r="A55" s="33"/>
      <c r="B55" s="34"/>
      <c r="C55" s="35"/>
      <c r="D55" s="35"/>
      <c r="E55" s="35"/>
      <c r="F55" s="35"/>
      <c r="G55" s="35"/>
      <c r="H55" s="35"/>
      <c r="I55" s="35"/>
      <c r="J55" s="35"/>
      <c r="K55" s="35"/>
      <c r="L55" s="112"/>
      <c r="S55" s="33"/>
      <c r="T55" s="33"/>
      <c r="U55" s="33"/>
      <c r="V55" s="33"/>
      <c r="W55" s="33"/>
      <c r="X55" s="33"/>
      <c r="Y55" s="33"/>
      <c r="Z55" s="33"/>
      <c r="AA55" s="33"/>
      <c r="AB55" s="33"/>
      <c r="AC55" s="33"/>
      <c r="AD55" s="33"/>
      <c r="AE55" s="33"/>
    </row>
    <row r="56" spans="1:31" s="2" customFormat="1" ht="12" customHeight="1">
      <c r="A56" s="33"/>
      <c r="B56" s="34"/>
      <c r="C56" s="30" t="s">
        <v>19</v>
      </c>
      <c r="D56" s="35"/>
      <c r="E56" s="35"/>
      <c r="F56" s="28" t="str">
        <f>F14</f>
        <v>Josefov</v>
      </c>
      <c r="G56" s="35"/>
      <c r="H56" s="35"/>
      <c r="I56" s="30" t="s">
        <v>21</v>
      </c>
      <c r="J56" s="58" t="str">
        <f>IF(J14="","",J14)</f>
        <v>7. 1. 2020</v>
      </c>
      <c r="K56" s="35"/>
      <c r="L56" s="112"/>
      <c r="S56" s="33"/>
      <c r="T56" s="33"/>
      <c r="U56" s="33"/>
      <c r="V56" s="33"/>
      <c r="W56" s="33"/>
      <c r="X56" s="33"/>
      <c r="Y56" s="33"/>
      <c r="Z56" s="33"/>
      <c r="AA56" s="33"/>
      <c r="AB56" s="33"/>
      <c r="AC56" s="33"/>
      <c r="AD56" s="33"/>
      <c r="AE56" s="33"/>
    </row>
    <row r="57" spans="1:31" s="2" customFormat="1" ht="6.9" customHeight="1">
      <c r="A57" s="33"/>
      <c r="B57" s="34"/>
      <c r="C57" s="35"/>
      <c r="D57" s="35"/>
      <c r="E57" s="35"/>
      <c r="F57" s="35"/>
      <c r="G57" s="35"/>
      <c r="H57" s="35"/>
      <c r="I57" s="35"/>
      <c r="J57" s="35"/>
      <c r="K57" s="35"/>
      <c r="L57" s="112"/>
      <c r="S57" s="33"/>
      <c r="T57" s="33"/>
      <c r="U57" s="33"/>
      <c r="V57" s="33"/>
      <c r="W57" s="33"/>
      <c r="X57" s="33"/>
      <c r="Y57" s="33"/>
      <c r="Z57" s="33"/>
      <c r="AA57" s="33"/>
      <c r="AB57" s="33"/>
      <c r="AC57" s="33"/>
      <c r="AD57" s="33"/>
      <c r="AE57" s="33"/>
    </row>
    <row r="58" spans="1:31" s="2" customFormat="1" ht="27.9" customHeight="1">
      <c r="A58" s="33"/>
      <c r="B58" s="34"/>
      <c r="C58" s="30" t="s">
        <v>23</v>
      </c>
      <c r="D58" s="35"/>
      <c r="E58" s="35"/>
      <c r="F58" s="28" t="str">
        <f>E17</f>
        <v>Obec Josefov</v>
      </c>
      <c r="G58" s="35"/>
      <c r="H58" s="35"/>
      <c r="I58" s="30" t="s">
        <v>32</v>
      </c>
      <c r="J58" s="31" t="str">
        <f>E23</f>
        <v>CENTRA STAV s.r.o.</v>
      </c>
      <c r="K58" s="35"/>
      <c r="L58" s="112"/>
      <c r="S58" s="33"/>
      <c r="T58" s="33"/>
      <c r="U58" s="33"/>
      <c r="V58" s="33"/>
      <c r="W58" s="33"/>
      <c r="X58" s="33"/>
      <c r="Y58" s="33"/>
      <c r="Z58" s="33"/>
      <c r="AA58" s="33"/>
      <c r="AB58" s="33"/>
      <c r="AC58" s="33"/>
      <c r="AD58" s="33"/>
      <c r="AE58" s="33"/>
    </row>
    <row r="59" spans="1:31" s="2" customFormat="1" ht="27.9" customHeight="1">
      <c r="A59" s="33"/>
      <c r="B59" s="34"/>
      <c r="C59" s="30" t="s">
        <v>28</v>
      </c>
      <c r="D59" s="35"/>
      <c r="E59" s="35"/>
      <c r="F59" s="28" t="str">
        <f>IF(E20="","",E20)</f>
        <v>Stavby Trubač s.r.o.</v>
      </c>
      <c r="G59" s="35"/>
      <c r="H59" s="35"/>
      <c r="I59" s="30" t="s">
        <v>37</v>
      </c>
      <c r="J59" s="31" t="str">
        <f>E26</f>
        <v>Stavby Trubač s.r.o.</v>
      </c>
      <c r="K59" s="35"/>
      <c r="L59" s="112"/>
      <c r="S59" s="33"/>
      <c r="T59" s="33"/>
      <c r="U59" s="33"/>
      <c r="V59" s="33"/>
      <c r="W59" s="33"/>
      <c r="X59" s="33"/>
      <c r="Y59" s="33"/>
      <c r="Z59" s="33"/>
      <c r="AA59" s="33"/>
      <c r="AB59" s="33"/>
      <c r="AC59" s="33"/>
      <c r="AD59" s="33"/>
      <c r="AE59" s="33"/>
    </row>
    <row r="60" spans="1:31" s="2" customFormat="1" ht="10.35" customHeight="1">
      <c r="A60" s="33"/>
      <c r="B60" s="34"/>
      <c r="C60" s="35"/>
      <c r="D60" s="35"/>
      <c r="E60" s="35"/>
      <c r="F60" s="35"/>
      <c r="G60" s="35"/>
      <c r="H60" s="35"/>
      <c r="I60" s="35"/>
      <c r="J60" s="35"/>
      <c r="K60" s="35"/>
      <c r="L60" s="112"/>
      <c r="S60" s="33"/>
      <c r="T60" s="33"/>
      <c r="U60" s="33"/>
      <c r="V60" s="33"/>
      <c r="W60" s="33"/>
      <c r="X60" s="33"/>
      <c r="Y60" s="33"/>
      <c r="Z60" s="33"/>
      <c r="AA60" s="33"/>
      <c r="AB60" s="33"/>
      <c r="AC60" s="33"/>
      <c r="AD60" s="33"/>
      <c r="AE60" s="33"/>
    </row>
    <row r="61" spans="1:31" s="2" customFormat="1" ht="29.25" customHeight="1">
      <c r="A61" s="33"/>
      <c r="B61" s="34"/>
      <c r="C61" s="135" t="s">
        <v>122</v>
      </c>
      <c r="D61" s="136"/>
      <c r="E61" s="136"/>
      <c r="F61" s="136"/>
      <c r="G61" s="136"/>
      <c r="H61" s="136"/>
      <c r="I61" s="136"/>
      <c r="J61" s="137" t="s">
        <v>123</v>
      </c>
      <c r="K61" s="136"/>
      <c r="L61" s="112"/>
      <c r="S61" s="33"/>
      <c r="T61" s="33"/>
      <c r="U61" s="33"/>
      <c r="V61" s="33"/>
      <c r="W61" s="33"/>
      <c r="X61" s="33"/>
      <c r="Y61" s="33"/>
      <c r="Z61" s="33"/>
      <c r="AA61" s="33"/>
      <c r="AB61" s="33"/>
      <c r="AC61" s="33"/>
      <c r="AD61" s="33"/>
      <c r="AE61" s="33"/>
    </row>
    <row r="62" spans="1:31" s="2" customFormat="1" ht="10.35" customHeight="1">
      <c r="A62" s="33"/>
      <c r="B62" s="34"/>
      <c r="C62" s="35"/>
      <c r="D62" s="35"/>
      <c r="E62" s="35"/>
      <c r="F62" s="35"/>
      <c r="G62" s="35"/>
      <c r="H62" s="35"/>
      <c r="I62" s="35"/>
      <c r="J62" s="35"/>
      <c r="K62" s="35"/>
      <c r="L62" s="112"/>
      <c r="S62" s="33"/>
      <c r="T62" s="33"/>
      <c r="U62" s="33"/>
      <c r="V62" s="33"/>
      <c r="W62" s="33"/>
      <c r="X62" s="33"/>
      <c r="Y62" s="33"/>
      <c r="Z62" s="33"/>
      <c r="AA62" s="33"/>
      <c r="AB62" s="33"/>
      <c r="AC62" s="33"/>
      <c r="AD62" s="33"/>
      <c r="AE62" s="33"/>
    </row>
    <row r="63" spans="1:47" s="2" customFormat="1" ht="22.8" customHeight="1">
      <c r="A63" s="33"/>
      <c r="B63" s="34"/>
      <c r="C63" s="138" t="s">
        <v>72</v>
      </c>
      <c r="D63" s="35"/>
      <c r="E63" s="35"/>
      <c r="F63" s="35"/>
      <c r="G63" s="35"/>
      <c r="H63" s="35"/>
      <c r="I63" s="35"/>
      <c r="J63" s="76">
        <f>J87</f>
        <v>84500.46</v>
      </c>
      <c r="K63" s="35"/>
      <c r="L63" s="112"/>
      <c r="S63" s="33"/>
      <c r="T63" s="33"/>
      <c r="U63" s="33"/>
      <c r="V63" s="33"/>
      <c r="W63" s="33"/>
      <c r="X63" s="33"/>
      <c r="Y63" s="33"/>
      <c r="Z63" s="33"/>
      <c r="AA63" s="33"/>
      <c r="AB63" s="33"/>
      <c r="AC63" s="33"/>
      <c r="AD63" s="33"/>
      <c r="AE63" s="33"/>
      <c r="AU63" s="19" t="s">
        <v>124</v>
      </c>
    </row>
    <row r="64" spans="2:12" s="9" customFormat="1" ht="24.9" customHeight="1">
      <c r="B64" s="139"/>
      <c r="C64" s="140"/>
      <c r="D64" s="141" t="s">
        <v>125</v>
      </c>
      <c r="E64" s="142"/>
      <c r="F64" s="142"/>
      <c r="G64" s="142"/>
      <c r="H64" s="142"/>
      <c r="I64" s="142"/>
      <c r="J64" s="143">
        <f>J88</f>
        <v>84500.46</v>
      </c>
      <c r="K64" s="140"/>
      <c r="L64" s="144"/>
    </row>
    <row r="65" spans="2:12" s="10" customFormat="1" ht="19.95" customHeight="1">
      <c r="B65" s="145"/>
      <c r="C65" s="96"/>
      <c r="D65" s="146" t="s">
        <v>126</v>
      </c>
      <c r="E65" s="147"/>
      <c r="F65" s="147"/>
      <c r="G65" s="147"/>
      <c r="H65" s="147"/>
      <c r="I65" s="147"/>
      <c r="J65" s="148">
        <f>J89</f>
        <v>84500.46</v>
      </c>
      <c r="K65" s="96"/>
      <c r="L65" s="149"/>
    </row>
    <row r="66" spans="1:31" s="2" customFormat="1" ht="21.75" customHeight="1">
      <c r="A66" s="33"/>
      <c r="B66" s="34"/>
      <c r="C66" s="35"/>
      <c r="D66" s="35"/>
      <c r="E66" s="35"/>
      <c r="F66" s="35"/>
      <c r="G66" s="35"/>
      <c r="H66" s="35"/>
      <c r="I66" s="35"/>
      <c r="J66" s="35"/>
      <c r="K66" s="35"/>
      <c r="L66" s="112"/>
      <c r="S66" s="33"/>
      <c r="T66" s="33"/>
      <c r="U66" s="33"/>
      <c r="V66" s="33"/>
      <c r="W66" s="33"/>
      <c r="X66" s="33"/>
      <c r="Y66" s="33"/>
      <c r="Z66" s="33"/>
      <c r="AA66" s="33"/>
      <c r="AB66" s="33"/>
      <c r="AC66" s="33"/>
      <c r="AD66" s="33"/>
      <c r="AE66" s="33"/>
    </row>
    <row r="67" spans="1:31" s="2" customFormat="1" ht="6.9" customHeight="1">
      <c r="A67" s="33"/>
      <c r="B67" s="46"/>
      <c r="C67" s="47"/>
      <c r="D67" s="47"/>
      <c r="E67" s="47"/>
      <c r="F67" s="47"/>
      <c r="G67" s="47"/>
      <c r="H67" s="47"/>
      <c r="I67" s="47"/>
      <c r="J67" s="47"/>
      <c r="K67" s="47"/>
      <c r="L67" s="112"/>
      <c r="S67" s="33"/>
      <c r="T67" s="33"/>
      <c r="U67" s="33"/>
      <c r="V67" s="33"/>
      <c r="W67" s="33"/>
      <c r="X67" s="33"/>
      <c r="Y67" s="33"/>
      <c r="Z67" s="33"/>
      <c r="AA67" s="33"/>
      <c r="AB67" s="33"/>
      <c r="AC67" s="33"/>
      <c r="AD67" s="33"/>
      <c r="AE67" s="33"/>
    </row>
    <row r="71" spans="1:31" s="2" customFormat="1" ht="6.9" customHeight="1">
      <c r="A71" s="33"/>
      <c r="B71" s="48"/>
      <c r="C71" s="49"/>
      <c r="D71" s="49"/>
      <c r="E71" s="49"/>
      <c r="F71" s="49"/>
      <c r="G71" s="49"/>
      <c r="H71" s="49"/>
      <c r="I71" s="49"/>
      <c r="J71" s="49"/>
      <c r="K71" s="49"/>
      <c r="L71" s="112"/>
      <c r="S71" s="33"/>
      <c r="T71" s="33"/>
      <c r="U71" s="33"/>
      <c r="V71" s="33"/>
      <c r="W71" s="33"/>
      <c r="X71" s="33"/>
      <c r="Y71" s="33"/>
      <c r="Z71" s="33"/>
      <c r="AA71" s="33"/>
      <c r="AB71" s="33"/>
      <c r="AC71" s="33"/>
      <c r="AD71" s="33"/>
      <c r="AE71" s="33"/>
    </row>
    <row r="72" spans="1:31" s="2" customFormat="1" ht="24.9" customHeight="1">
      <c r="A72" s="33"/>
      <c r="B72" s="34"/>
      <c r="C72" s="25" t="s">
        <v>127</v>
      </c>
      <c r="D72" s="35"/>
      <c r="E72" s="35"/>
      <c r="F72" s="35"/>
      <c r="G72" s="35"/>
      <c r="H72" s="35"/>
      <c r="I72" s="35"/>
      <c r="J72" s="35"/>
      <c r="K72" s="35"/>
      <c r="L72" s="112"/>
      <c r="S72" s="33"/>
      <c r="T72" s="33"/>
      <c r="U72" s="33"/>
      <c r="V72" s="33"/>
      <c r="W72" s="33"/>
      <c r="X72" s="33"/>
      <c r="Y72" s="33"/>
      <c r="Z72" s="33"/>
      <c r="AA72" s="33"/>
      <c r="AB72" s="33"/>
      <c r="AC72" s="33"/>
      <c r="AD72" s="33"/>
      <c r="AE72" s="33"/>
    </row>
    <row r="73" spans="1:31" s="2" customFormat="1" ht="6.9" customHeight="1">
      <c r="A73" s="33"/>
      <c r="B73" s="34"/>
      <c r="C73" s="35"/>
      <c r="D73" s="35"/>
      <c r="E73" s="35"/>
      <c r="F73" s="35"/>
      <c r="G73" s="35"/>
      <c r="H73" s="35"/>
      <c r="I73" s="35"/>
      <c r="J73" s="35"/>
      <c r="K73" s="35"/>
      <c r="L73" s="112"/>
      <c r="S73" s="33"/>
      <c r="T73" s="33"/>
      <c r="U73" s="33"/>
      <c r="V73" s="33"/>
      <c r="W73" s="33"/>
      <c r="X73" s="33"/>
      <c r="Y73" s="33"/>
      <c r="Z73" s="33"/>
      <c r="AA73" s="33"/>
      <c r="AB73" s="33"/>
      <c r="AC73" s="33"/>
      <c r="AD73" s="33"/>
      <c r="AE73" s="33"/>
    </row>
    <row r="74" spans="1:31" s="2" customFormat="1" ht="12" customHeight="1">
      <c r="A74" s="33"/>
      <c r="B74" s="34"/>
      <c r="C74" s="30" t="s">
        <v>14</v>
      </c>
      <c r="D74" s="35"/>
      <c r="E74" s="35"/>
      <c r="F74" s="35"/>
      <c r="G74" s="35"/>
      <c r="H74" s="35"/>
      <c r="I74" s="35"/>
      <c r="J74" s="35"/>
      <c r="K74" s="35"/>
      <c r="L74" s="112"/>
      <c r="S74" s="33"/>
      <c r="T74" s="33"/>
      <c r="U74" s="33"/>
      <c r="V74" s="33"/>
      <c r="W74" s="33"/>
      <c r="X74" s="33"/>
      <c r="Y74" s="33"/>
      <c r="Z74" s="33"/>
      <c r="AA74" s="33"/>
      <c r="AB74" s="33"/>
      <c r="AC74" s="33"/>
      <c r="AD74" s="33"/>
      <c r="AE74" s="33"/>
    </row>
    <row r="75" spans="1:31" s="2" customFormat="1" ht="16.5" customHeight="1">
      <c r="A75" s="33"/>
      <c r="B75" s="34"/>
      <c r="C75" s="35"/>
      <c r="D75" s="35"/>
      <c r="E75" s="374" t="str">
        <f>E7</f>
        <v>KOMUNITNÍ CENTRUM JOSEFOV - ZMĚNOVÉ LISTY</v>
      </c>
      <c r="F75" s="375"/>
      <c r="G75" s="375"/>
      <c r="H75" s="375"/>
      <c r="I75" s="35"/>
      <c r="J75" s="35"/>
      <c r="K75" s="35"/>
      <c r="L75" s="112"/>
      <c r="S75" s="33"/>
      <c r="T75" s="33"/>
      <c r="U75" s="33"/>
      <c r="V75" s="33"/>
      <c r="W75" s="33"/>
      <c r="X75" s="33"/>
      <c r="Y75" s="33"/>
      <c r="Z75" s="33"/>
      <c r="AA75" s="33"/>
      <c r="AB75" s="33"/>
      <c r="AC75" s="33"/>
      <c r="AD75" s="33"/>
      <c r="AE75" s="33"/>
    </row>
    <row r="76" spans="2:12" s="1" customFormat="1" ht="12" customHeight="1">
      <c r="B76" s="23"/>
      <c r="C76" s="30" t="s">
        <v>117</v>
      </c>
      <c r="D76" s="24"/>
      <c r="E76" s="24"/>
      <c r="F76" s="24"/>
      <c r="G76" s="24"/>
      <c r="H76" s="24"/>
      <c r="I76" s="24"/>
      <c r="J76" s="24"/>
      <c r="K76" s="24"/>
      <c r="L76" s="22"/>
    </row>
    <row r="77" spans="1:31" s="2" customFormat="1" ht="16.5" customHeight="1">
      <c r="A77" s="33"/>
      <c r="B77" s="34"/>
      <c r="C77" s="35"/>
      <c r="D77" s="35"/>
      <c r="E77" s="374" t="s">
        <v>118</v>
      </c>
      <c r="F77" s="376"/>
      <c r="G77" s="376"/>
      <c r="H77" s="376"/>
      <c r="I77" s="35"/>
      <c r="J77" s="35"/>
      <c r="K77" s="35"/>
      <c r="L77" s="112"/>
      <c r="S77" s="33"/>
      <c r="T77" s="33"/>
      <c r="U77" s="33"/>
      <c r="V77" s="33"/>
      <c r="W77" s="33"/>
      <c r="X77" s="33"/>
      <c r="Y77" s="33"/>
      <c r="Z77" s="33"/>
      <c r="AA77" s="33"/>
      <c r="AB77" s="33"/>
      <c r="AC77" s="33"/>
      <c r="AD77" s="33"/>
      <c r="AE77" s="33"/>
    </row>
    <row r="78" spans="1:31" s="2" customFormat="1" ht="12" customHeight="1">
      <c r="A78" s="33"/>
      <c r="B78" s="34"/>
      <c r="C78" s="30" t="s">
        <v>119</v>
      </c>
      <c r="D78" s="35"/>
      <c r="E78" s="35"/>
      <c r="F78" s="35"/>
      <c r="G78" s="35"/>
      <c r="H78" s="35"/>
      <c r="I78" s="35"/>
      <c r="J78" s="35"/>
      <c r="K78" s="35"/>
      <c r="L78" s="112"/>
      <c r="S78" s="33"/>
      <c r="T78" s="33"/>
      <c r="U78" s="33"/>
      <c r="V78" s="33"/>
      <c r="W78" s="33"/>
      <c r="X78" s="33"/>
      <c r="Y78" s="33"/>
      <c r="Z78" s="33"/>
      <c r="AA78" s="33"/>
      <c r="AB78" s="33"/>
      <c r="AC78" s="33"/>
      <c r="AD78" s="33"/>
      <c r="AE78" s="33"/>
    </row>
    <row r="79" spans="1:31" s="2" customFormat="1" ht="16.5" customHeight="1">
      <c r="A79" s="33"/>
      <c r="B79" s="34"/>
      <c r="C79" s="35"/>
      <c r="D79" s="35"/>
      <c r="E79" s="365" t="str">
        <f>E11</f>
        <v>ZL1.3-VP1 - VÍCEPRÁCE - TERÉNNÍ ÚPRAVY (zadní část)</v>
      </c>
      <c r="F79" s="376"/>
      <c r="G79" s="376"/>
      <c r="H79" s="376"/>
      <c r="I79" s="35"/>
      <c r="J79" s="35"/>
      <c r="K79" s="35"/>
      <c r="L79" s="112"/>
      <c r="S79" s="33"/>
      <c r="T79" s="33"/>
      <c r="U79" s="33"/>
      <c r="V79" s="33"/>
      <c r="W79" s="33"/>
      <c r="X79" s="33"/>
      <c r="Y79" s="33"/>
      <c r="Z79" s="33"/>
      <c r="AA79" s="33"/>
      <c r="AB79" s="33"/>
      <c r="AC79" s="33"/>
      <c r="AD79" s="33"/>
      <c r="AE79" s="33"/>
    </row>
    <row r="80" spans="1:31" s="2" customFormat="1" ht="6.9" customHeight="1">
      <c r="A80" s="33"/>
      <c r="B80" s="34"/>
      <c r="C80" s="35"/>
      <c r="D80" s="35"/>
      <c r="E80" s="35"/>
      <c r="F80" s="35"/>
      <c r="G80" s="35"/>
      <c r="H80" s="35"/>
      <c r="I80" s="35"/>
      <c r="J80" s="35"/>
      <c r="K80" s="35"/>
      <c r="L80" s="112"/>
      <c r="S80" s="33"/>
      <c r="T80" s="33"/>
      <c r="U80" s="33"/>
      <c r="V80" s="33"/>
      <c r="W80" s="33"/>
      <c r="X80" s="33"/>
      <c r="Y80" s="33"/>
      <c r="Z80" s="33"/>
      <c r="AA80" s="33"/>
      <c r="AB80" s="33"/>
      <c r="AC80" s="33"/>
      <c r="AD80" s="33"/>
      <c r="AE80" s="33"/>
    </row>
    <row r="81" spans="1:31" s="2" customFormat="1" ht="12" customHeight="1">
      <c r="A81" s="33"/>
      <c r="B81" s="34"/>
      <c r="C81" s="30" t="s">
        <v>19</v>
      </c>
      <c r="D81" s="35"/>
      <c r="E81" s="35"/>
      <c r="F81" s="28" t="str">
        <f>F14</f>
        <v>Josefov</v>
      </c>
      <c r="G81" s="35"/>
      <c r="H81" s="35"/>
      <c r="I81" s="30" t="s">
        <v>21</v>
      </c>
      <c r="J81" s="58" t="str">
        <f>IF(J14="","",J14)</f>
        <v>7. 1. 2020</v>
      </c>
      <c r="K81" s="35"/>
      <c r="L81" s="112"/>
      <c r="S81" s="33"/>
      <c r="T81" s="33"/>
      <c r="U81" s="33"/>
      <c r="V81" s="33"/>
      <c r="W81" s="33"/>
      <c r="X81" s="33"/>
      <c r="Y81" s="33"/>
      <c r="Z81" s="33"/>
      <c r="AA81" s="33"/>
      <c r="AB81" s="33"/>
      <c r="AC81" s="33"/>
      <c r="AD81" s="33"/>
      <c r="AE81" s="33"/>
    </row>
    <row r="82" spans="1:31" s="2" customFormat="1" ht="6.9" customHeight="1">
      <c r="A82" s="33"/>
      <c r="B82" s="34"/>
      <c r="C82" s="35"/>
      <c r="D82" s="35"/>
      <c r="E82" s="35"/>
      <c r="F82" s="35"/>
      <c r="G82" s="35"/>
      <c r="H82" s="35"/>
      <c r="I82" s="35"/>
      <c r="J82" s="35"/>
      <c r="K82" s="35"/>
      <c r="L82" s="112"/>
      <c r="S82" s="33"/>
      <c r="T82" s="33"/>
      <c r="U82" s="33"/>
      <c r="V82" s="33"/>
      <c r="W82" s="33"/>
      <c r="X82" s="33"/>
      <c r="Y82" s="33"/>
      <c r="Z82" s="33"/>
      <c r="AA82" s="33"/>
      <c r="AB82" s="33"/>
      <c r="AC82" s="33"/>
      <c r="AD82" s="33"/>
      <c r="AE82" s="33"/>
    </row>
    <row r="83" spans="1:31" s="2" customFormat="1" ht="27.9" customHeight="1">
      <c r="A83" s="33"/>
      <c r="B83" s="34"/>
      <c r="C83" s="30" t="s">
        <v>23</v>
      </c>
      <c r="D83" s="35"/>
      <c r="E83" s="35"/>
      <c r="F83" s="28" t="str">
        <f>E17</f>
        <v>Obec Josefov</v>
      </c>
      <c r="G83" s="35"/>
      <c r="H83" s="35"/>
      <c r="I83" s="30" t="s">
        <v>32</v>
      </c>
      <c r="J83" s="31" t="str">
        <f>E23</f>
        <v>CENTRA STAV s.r.o.</v>
      </c>
      <c r="K83" s="35"/>
      <c r="L83" s="112"/>
      <c r="S83" s="33"/>
      <c r="T83" s="33"/>
      <c r="U83" s="33"/>
      <c r="V83" s="33"/>
      <c r="W83" s="33"/>
      <c r="X83" s="33"/>
      <c r="Y83" s="33"/>
      <c r="Z83" s="33"/>
      <c r="AA83" s="33"/>
      <c r="AB83" s="33"/>
      <c r="AC83" s="33"/>
      <c r="AD83" s="33"/>
      <c r="AE83" s="33"/>
    </row>
    <row r="84" spans="1:31" s="2" customFormat="1" ht="27.9" customHeight="1">
      <c r="A84" s="33"/>
      <c r="B84" s="34"/>
      <c r="C84" s="30" t="s">
        <v>28</v>
      </c>
      <c r="D84" s="35"/>
      <c r="E84" s="35"/>
      <c r="F84" s="28" t="str">
        <f>IF(E20="","",E20)</f>
        <v>Stavby Trubač s.r.o.</v>
      </c>
      <c r="G84" s="35"/>
      <c r="H84" s="35"/>
      <c r="I84" s="30" t="s">
        <v>37</v>
      </c>
      <c r="J84" s="31" t="str">
        <f>E26</f>
        <v>Stavby Trubač s.r.o.</v>
      </c>
      <c r="K84" s="35"/>
      <c r="L84" s="112"/>
      <c r="S84" s="33"/>
      <c r="T84" s="33"/>
      <c r="U84" s="33"/>
      <c r="V84" s="33"/>
      <c r="W84" s="33"/>
      <c r="X84" s="33"/>
      <c r="Y84" s="33"/>
      <c r="Z84" s="33"/>
      <c r="AA84" s="33"/>
      <c r="AB84" s="33"/>
      <c r="AC84" s="33"/>
      <c r="AD84" s="33"/>
      <c r="AE84" s="33"/>
    </row>
    <row r="85" spans="1:31" s="2" customFormat="1" ht="10.35" customHeight="1">
      <c r="A85" s="33"/>
      <c r="B85" s="34"/>
      <c r="C85" s="35"/>
      <c r="D85" s="35"/>
      <c r="E85" s="35"/>
      <c r="F85" s="35"/>
      <c r="G85" s="35"/>
      <c r="H85" s="35"/>
      <c r="I85" s="35"/>
      <c r="J85" s="35"/>
      <c r="K85" s="35"/>
      <c r="L85" s="112"/>
      <c r="S85" s="33"/>
      <c r="T85" s="33"/>
      <c r="U85" s="33"/>
      <c r="V85" s="33"/>
      <c r="W85" s="33"/>
      <c r="X85" s="33"/>
      <c r="Y85" s="33"/>
      <c r="Z85" s="33"/>
      <c r="AA85" s="33"/>
      <c r="AB85" s="33"/>
      <c r="AC85" s="33"/>
      <c r="AD85" s="33"/>
      <c r="AE85" s="33"/>
    </row>
    <row r="86" spans="1:31" s="11" customFormat="1" ht="29.25" customHeight="1">
      <c r="A86" s="150"/>
      <c r="B86" s="151"/>
      <c r="C86" s="152" t="s">
        <v>128</v>
      </c>
      <c r="D86" s="153" t="s">
        <v>59</v>
      </c>
      <c r="E86" s="153" t="s">
        <v>55</v>
      </c>
      <c r="F86" s="153" t="s">
        <v>56</v>
      </c>
      <c r="G86" s="153" t="s">
        <v>129</v>
      </c>
      <c r="H86" s="153" t="s">
        <v>130</v>
      </c>
      <c r="I86" s="153" t="s">
        <v>131</v>
      </c>
      <c r="J86" s="153" t="s">
        <v>123</v>
      </c>
      <c r="K86" s="154" t="s">
        <v>132</v>
      </c>
      <c r="L86" s="155"/>
      <c r="M86" s="67" t="s">
        <v>17</v>
      </c>
      <c r="N86" s="68" t="s">
        <v>44</v>
      </c>
      <c r="O86" s="68" t="s">
        <v>133</v>
      </c>
      <c r="P86" s="68" t="s">
        <v>134</v>
      </c>
      <c r="Q86" s="68" t="s">
        <v>135</v>
      </c>
      <c r="R86" s="68" t="s">
        <v>136</v>
      </c>
      <c r="S86" s="68" t="s">
        <v>137</v>
      </c>
      <c r="T86" s="69" t="s">
        <v>138</v>
      </c>
      <c r="U86" s="150"/>
      <c r="V86" s="150"/>
      <c r="W86" s="150"/>
      <c r="X86" s="150"/>
      <c r="Y86" s="150"/>
      <c r="Z86" s="150"/>
      <c r="AA86" s="150"/>
      <c r="AB86" s="150"/>
      <c r="AC86" s="150"/>
      <c r="AD86" s="150"/>
      <c r="AE86" s="150"/>
    </row>
    <row r="87" spans="1:63" s="2" customFormat="1" ht="22.8" customHeight="1">
      <c r="A87" s="33"/>
      <c r="B87" s="34"/>
      <c r="C87" s="74" t="s">
        <v>139</v>
      </c>
      <c r="D87" s="35"/>
      <c r="E87" s="35"/>
      <c r="F87" s="35"/>
      <c r="G87" s="35"/>
      <c r="H87" s="35"/>
      <c r="I87" s="35"/>
      <c r="J87" s="156">
        <f>BK87</f>
        <v>84500.46</v>
      </c>
      <c r="K87" s="35"/>
      <c r="L87" s="38"/>
      <c r="M87" s="70"/>
      <c r="N87" s="157"/>
      <c r="O87" s="71"/>
      <c r="P87" s="158">
        <f>P88</f>
        <v>28.447287000000003</v>
      </c>
      <c r="Q87" s="71"/>
      <c r="R87" s="158">
        <f>R88</f>
        <v>84.626</v>
      </c>
      <c r="S87" s="71"/>
      <c r="T87" s="159">
        <f>T88</f>
        <v>0</v>
      </c>
      <c r="U87" s="33"/>
      <c r="V87" s="33"/>
      <c r="W87" s="33"/>
      <c r="X87" s="33"/>
      <c r="Y87" s="33"/>
      <c r="Z87" s="33"/>
      <c r="AA87" s="33"/>
      <c r="AB87" s="33"/>
      <c r="AC87" s="33"/>
      <c r="AD87" s="33"/>
      <c r="AE87" s="33"/>
      <c r="AT87" s="19" t="s">
        <v>73</v>
      </c>
      <c r="AU87" s="19" t="s">
        <v>124</v>
      </c>
      <c r="BK87" s="160">
        <f>BK88</f>
        <v>84500.46</v>
      </c>
    </row>
    <row r="88" spans="2:63" s="12" customFormat="1" ht="25.95" customHeight="1">
      <c r="B88" s="161"/>
      <c r="C88" s="162"/>
      <c r="D88" s="163" t="s">
        <v>73</v>
      </c>
      <c r="E88" s="164" t="s">
        <v>140</v>
      </c>
      <c r="F88" s="164" t="s">
        <v>141</v>
      </c>
      <c r="G88" s="162"/>
      <c r="H88" s="162"/>
      <c r="I88" s="162"/>
      <c r="J88" s="165">
        <f>BK88</f>
        <v>84500.46</v>
      </c>
      <c r="K88" s="162"/>
      <c r="L88" s="166"/>
      <c r="M88" s="167"/>
      <c r="N88" s="168"/>
      <c r="O88" s="168"/>
      <c r="P88" s="169">
        <f>P89</f>
        <v>28.447287000000003</v>
      </c>
      <c r="Q88" s="168"/>
      <c r="R88" s="169">
        <f>R89</f>
        <v>84.626</v>
      </c>
      <c r="S88" s="168"/>
      <c r="T88" s="170">
        <f>T89</f>
        <v>0</v>
      </c>
      <c r="AR88" s="171" t="s">
        <v>81</v>
      </c>
      <c r="AT88" s="172" t="s">
        <v>73</v>
      </c>
      <c r="AU88" s="172" t="s">
        <v>74</v>
      </c>
      <c r="AY88" s="171" t="s">
        <v>142</v>
      </c>
      <c r="BK88" s="173">
        <f>BK89</f>
        <v>84500.46</v>
      </c>
    </row>
    <row r="89" spans="2:63" s="12" customFormat="1" ht="22.8" customHeight="1">
      <c r="B89" s="161"/>
      <c r="C89" s="162"/>
      <c r="D89" s="163" t="s">
        <v>73</v>
      </c>
      <c r="E89" s="174" t="s">
        <v>81</v>
      </c>
      <c r="F89" s="174" t="s">
        <v>143</v>
      </c>
      <c r="G89" s="162"/>
      <c r="H89" s="162"/>
      <c r="I89" s="162"/>
      <c r="J89" s="175">
        <f>BK89</f>
        <v>84500.46</v>
      </c>
      <c r="K89" s="162"/>
      <c r="L89" s="166"/>
      <c r="M89" s="167"/>
      <c r="N89" s="168"/>
      <c r="O89" s="168"/>
      <c r="P89" s="169">
        <f>SUM(P90:P126)</f>
        <v>28.447287000000003</v>
      </c>
      <c r="Q89" s="168"/>
      <c r="R89" s="169">
        <f>SUM(R90:R126)</f>
        <v>84.626</v>
      </c>
      <c r="S89" s="168"/>
      <c r="T89" s="170">
        <f>SUM(T90:T126)</f>
        <v>0</v>
      </c>
      <c r="AR89" s="171" t="s">
        <v>81</v>
      </c>
      <c r="AT89" s="172" t="s">
        <v>73</v>
      </c>
      <c r="AU89" s="172" t="s">
        <v>81</v>
      </c>
      <c r="AY89" s="171" t="s">
        <v>142</v>
      </c>
      <c r="BK89" s="173">
        <f>SUM(BK90:BK126)</f>
        <v>84500.46</v>
      </c>
    </row>
    <row r="90" spans="1:65" s="2" customFormat="1" ht="24" customHeight="1">
      <c r="A90" s="33"/>
      <c r="B90" s="34"/>
      <c r="C90" s="176" t="s">
        <v>81</v>
      </c>
      <c r="D90" s="176" t="s">
        <v>144</v>
      </c>
      <c r="E90" s="177" t="s">
        <v>145</v>
      </c>
      <c r="F90" s="178" t="s">
        <v>146</v>
      </c>
      <c r="G90" s="179" t="s">
        <v>147</v>
      </c>
      <c r="H90" s="180">
        <v>61.458</v>
      </c>
      <c r="I90" s="181">
        <v>88.27</v>
      </c>
      <c r="J90" s="181">
        <f>ROUND(I90*H90,2)</f>
        <v>5424.9</v>
      </c>
      <c r="K90" s="178" t="s">
        <v>148</v>
      </c>
      <c r="L90" s="38"/>
      <c r="M90" s="182" t="s">
        <v>17</v>
      </c>
      <c r="N90" s="183" t="s">
        <v>45</v>
      </c>
      <c r="O90" s="184">
        <v>0.187</v>
      </c>
      <c r="P90" s="184">
        <f>O90*H90</f>
        <v>11.492645999999999</v>
      </c>
      <c r="Q90" s="184">
        <v>0</v>
      </c>
      <c r="R90" s="184">
        <f>Q90*H90</f>
        <v>0</v>
      </c>
      <c r="S90" s="184">
        <v>0</v>
      </c>
      <c r="T90" s="185">
        <f>S90*H90</f>
        <v>0</v>
      </c>
      <c r="U90" s="33"/>
      <c r="V90" s="33"/>
      <c r="W90" s="33"/>
      <c r="X90" s="33"/>
      <c r="Y90" s="33"/>
      <c r="Z90" s="33"/>
      <c r="AA90" s="33"/>
      <c r="AB90" s="33"/>
      <c r="AC90" s="33"/>
      <c r="AD90" s="33"/>
      <c r="AE90" s="33"/>
      <c r="AR90" s="186" t="s">
        <v>149</v>
      </c>
      <c r="AT90" s="186" t="s">
        <v>144</v>
      </c>
      <c r="AU90" s="186" t="s">
        <v>83</v>
      </c>
      <c r="AY90" s="19" t="s">
        <v>142</v>
      </c>
      <c r="BE90" s="187">
        <f>IF(N90="základní",J90,0)</f>
        <v>5424.9</v>
      </c>
      <c r="BF90" s="187">
        <f>IF(N90="snížená",J90,0)</f>
        <v>0</v>
      </c>
      <c r="BG90" s="187">
        <f>IF(N90="zákl. přenesená",J90,0)</f>
        <v>0</v>
      </c>
      <c r="BH90" s="187">
        <f>IF(N90="sníž. přenesená",J90,0)</f>
        <v>0</v>
      </c>
      <c r="BI90" s="187">
        <f>IF(N90="nulová",J90,0)</f>
        <v>0</v>
      </c>
      <c r="BJ90" s="19" t="s">
        <v>81</v>
      </c>
      <c r="BK90" s="187">
        <f>ROUND(I90*H90,2)</f>
        <v>5424.9</v>
      </c>
      <c r="BL90" s="19" t="s">
        <v>149</v>
      </c>
      <c r="BM90" s="186" t="s">
        <v>197</v>
      </c>
    </row>
    <row r="91" spans="1:47" s="2" customFormat="1" ht="76.8">
      <c r="A91" s="33"/>
      <c r="B91" s="34"/>
      <c r="C91" s="35"/>
      <c r="D91" s="188" t="s">
        <v>151</v>
      </c>
      <c r="E91" s="35"/>
      <c r="F91" s="189" t="s">
        <v>152</v>
      </c>
      <c r="G91" s="35"/>
      <c r="H91" s="35"/>
      <c r="I91" s="35"/>
      <c r="J91" s="35"/>
      <c r="K91" s="35"/>
      <c r="L91" s="38"/>
      <c r="M91" s="190"/>
      <c r="N91" s="191"/>
      <c r="O91" s="63"/>
      <c r="P91" s="63"/>
      <c r="Q91" s="63"/>
      <c r="R91" s="63"/>
      <c r="S91" s="63"/>
      <c r="T91" s="64"/>
      <c r="U91" s="33"/>
      <c r="V91" s="33"/>
      <c r="W91" s="33"/>
      <c r="X91" s="33"/>
      <c r="Y91" s="33"/>
      <c r="Z91" s="33"/>
      <c r="AA91" s="33"/>
      <c r="AB91" s="33"/>
      <c r="AC91" s="33"/>
      <c r="AD91" s="33"/>
      <c r="AE91" s="33"/>
      <c r="AT91" s="19" t="s">
        <v>151</v>
      </c>
      <c r="AU91" s="19" t="s">
        <v>83</v>
      </c>
    </row>
    <row r="92" spans="2:51" s="13" customFormat="1" ht="10.2">
      <c r="B92" s="192"/>
      <c r="C92" s="193"/>
      <c r="D92" s="188" t="s">
        <v>153</v>
      </c>
      <c r="E92" s="194" t="s">
        <v>17</v>
      </c>
      <c r="F92" s="195" t="s">
        <v>198</v>
      </c>
      <c r="G92" s="193"/>
      <c r="H92" s="194" t="s">
        <v>17</v>
      </c>
      <c r="I92" s="193"/>
      <c r="J92" s="193"/>
      <c r="K92" s="193"/>
      <c r="L92" s="196"/>
      <c r="M92" s="197"/>
      <c r="N92" s="198"/>
      <c r="O92" s="198"/>
      <c r="P92" s="198"/>
      <c r="Q92" s="198"/>
      <c r="R92" s="198"/>
      <c r="S92" s="198"/>
      <c r="T92" s="199"/>
      <c r="AT92" s="200" t="s">
        <v>153</v>
      </c>
      <c r="AU92" s="200" t="s">
        <v>83</v>
      </c>
      <c r="AV92" s="13" t="s">
        <v>81</v>
      </c>
      <c r="AW92" s="13" t="s">
        <v>36</v>
      </c>
      <c r="AX92" s="13" t="s">
        <v>74</v>
      </c>
      <c r="AY92" s="200" t="s">
        <v>142</v>
      </c>
    </row>
    <row r="93" spans="2:51" s="14" customFormat="1" ht="10.2">
      <c r="B93" s="201"/>
      <c r="C93" s="202"/>
      <c r="D93" s="188" t="s">
        <v>153</v>
      </c>
      <c r="E93" s="203" t="s">
        <v>17</v>
      </c>
      <c r="F93" s="204" t="s">
        <v>199</v>
      </c>
      <c r="G93" s="202"/>
      <c r="H93" s="205">
        <v>99.269</v>
      </c>
      <c r="I93" s="202"/>
      <c r="J93" s="202"/>
      <c r="K93" s="202"/>
      <c r="L93" s="206"/>
      <c r="M93" s="207"/>
      <c r="N93" s="208"/>
      <c r="O93" s="208"/>
      <c r="P93" s="208"/>
      <c r="Q93" s="208"/>
      <c r="R93" s="208"/>
      <c r="S93" s="208"/>
      <c r="T93" s="209"/>
      <c r="AT93" s="210" t="s">
        <v>153</v>
      </c>
      <c r="AU93" s="210" t="s">
        <v>83</v>
      </c>
      <c r="AV93" s="14" t="s">
        <v>83</v>
      </c>
      <c r="AW93" s="14" t="s">
        <v>36</v>
      </c>
      <c r="AX93" s="14" t="s">
        <v>74</v>
      </c>
      <c r="AY93" s="210" t="s">
        <v>142</v>
      </c>
    </row>
    <row r="94" spans="2:51" s="14" customFormat="1" ht="10.2">
      <c r="B94" s="201"/>
      <c r="C94" s="202"/>
      <c r="D94" s="188" t="s">
        <v>153</v>
      </c>
      <c r="E94" s="203" t="s">
        <v>17</v>
      </c>
      <c r="F94" s="204" t="s">
        <v>200</v>
      </c>
      <c r="G94" s="202"/>
      <c r="H94" s="205">
        <v>-37.811</v>
      </c>
      <c r="I94" s="202"/>
      <c r="J94" s="202"/>
      <c r="K94" s="202"/>
      <c r="L94" s="206"/>
      <c r="M94" s="207"/>
      <c r="N94" s="208"/>
      <c r="O94" s="208"/>
      <c r="P94" s="208"/>
      <c r="Q94" s="208"/>
      <c r="R94" s="208"/>
      <c r="S94" s="208"/>
      <c r="T94" s="209"/>
      <c r="AT94" s="210" t="s">
        <v>153</v>
      </c>
      <c r="AU94" s="210" t="s">
        <v>83</v>
      </c>
      <c r="AV94" s="14" t="s">
        <v>83</v>
      </c>
      <c r="AW94" s="14" t="s">
        <v>36</v>
      </c>
      <c r="AX94" s="14" t="s">
        <v>74</v>
      </c>
      <c r="AY94" s="210" t="s">
        <v>142</v>
      </c>
    </row>
    <row r="95" spans="2:51" s="15" customFormat="1" ht="10.2">
      <c r="B95" s="214"/>
      <c r="C95" s="215"/>
      <c r="D95" s="188" t="s">
        <v>153</v>
      </c>
      <c r="E95" s="216" t="s">
        <v>17</v>
      </c>
      <c r="F95" s="217" t="s">
        <v>201</v>
      </c>
      <c r="G95" s="215"/>
      <c r="H95" s="218">
        <v>61.458000000000006</v>
      </c>
      <c r="I95" s="215"/>
      <c r="J95" s="215"/>
      <c r="K95" s="215"/>
      <c r="L95" s="219"/>
      <c r="M95" s="220"/>
      <c r="N95" s="221"/>
      <c r="O95" s="221"/>
      <c r="P95" s="221"/>
      <c r="Q95" s="221"/>
      <c r="R95" s="221"/>
      <c r="S95" s="221"/>
      <c r="T95" s="222"/>
      <c r="AT95" s="223" t="s">
        <v>153</v>
      </c>
      <c r="AU95" s="223" t="s">
        <v>83</v>
      </c>
      <c r="AV95" s="15" t="s">
        <v>149</v>
      </c>
      <c r="AW95" s="15" t="s">
        <v>36</v>
      </c>
      <c r="AX95" s="15" t="s">
        <v>81</v>
      </c>
      <c r="AY95" s="223" t="s">
        <v>142</v>
      </c>
    </row>
    <row r="96" spans="1:65" s="2" customFormat="1" ht="24" customHeight="1">
      <c r="A96" s="33"/>
      <c r="B96" s="34"/>
      <c r="C96" s="176" t="s">
        <v>83</v>
      </c>
      <c r="D96" s="176" t="s">
        <v>144</v>
      </c>
      <c r="E96" s="177" t="s">
        <v>156</v>
      </c>
      <c r="F96" s="178" t="s">
        <v>157</v>
      </c>
      <c r="G96" s="179" t="s">
        <v>147</v>
      </c>
      <c r="H96" s="180">
        <v>30.729</v>
      </c>
      <c r="I96" s="181">
        <v>29.07</v>
      </c>
      <c r="J96" s="181">
        <f>ROUND(I96*H96,2)</f>
        <v>893.29</v>
      </c>
      <c r="K96" s="178" t="s">
        <v>148</v>
      </c>
      <c r="L96" s="38"/>
      <c r="M96" s="182" t="s">
        <v>17</v>
      </c>
      <c r="N96" s="183" t="s">
        <v>45</v>
      </c>
      <c r="O96" s="184">
        <v>0.058</v>
      </c>
      <c r="P96" s="184">
        <f>O96*H96</f>
        <v>1.7822820000000001</v>
      </c>
      <c r="Q96" s="184">
        <v>0</v>
      </c>
      <c r="R96" s="184">
        <f>Q96*H96</f>
        <v>0</v>
      </c>
      <c r="S96" s="184">
        <v>0</v>
      </c>
      <c r="T96" s="185">
        <f>S96*H96</f>
        <v>0</v>
      </c>
      <c r="U96" s="33"/>
      <c r="V96" s="33"/>
      <c r="W96" s="33"/>
      <c r="X96" s="33"/>
      <c r="Y96" s="33"/>
      <c r="Z96" s="33"/>
      <c r="AA96" s="33"/>
      <c r="AB96" s="33"/>
      <c r="AC96" s="33"/>
      <c r="AD96" s="33"/>
      <c r="AE96" s="33"/>
      <c r="AR96" s="186" t="s">
        <v>149</v>
      </c>
      <c r="AT96" s="186" t="s">
        <v>144</v>
      </c>
      <c r="AU96" s="186" t="s">
        <v>83</v>
      </c>
      <c r="AY96" s="19" t="s">
        <v>142</v>
      </c>
      <c r="BE96" s="187">
        <f>IF(N96="základní",J96,0)</f>
        <v>893.29</v>
      </c>
      <c r="BF96" s="187">
        <f>IF(N96="snížená",J96,0)</f>
        <v>0</v>
      </c>
      <c r="BG96" s="187">
        <f>IF(N96="zákl. přenesená",J96,0)</f>
        <v>0</v>
      </c>
      <c r="BH96" s="187">
        <f>IF(N96="sníž. přenesená",J96,0)</f>
        <v>0</v>
      </c>
      <c r="BI96" s="187">
        <f>IF(N96="nulová",J96,0)</f>
        <v>0</v>
      </c>
      <c r="BJ96" s="19" t="s">
        <v>81</v>
      </c>
      <c r="BK96" s="187">
        <f>ROUND(I96*H96,2)</f>
        <v>893.29</v>
      </c>
      <c r="BL96" s="19" t="s">
        <v>149</v>
      </c>
      <c r="BM96" s="186" t="s">
        <v>202</v>
      </c>
    </row>
    <row r="97" spans="1:47" s="2" customFormat="1" ht="76.8">
      <c r="A97" s="33"/>
      <c r="B97" s="34"/>
      <c r="C97" s="35"/>
      <c r="D97" s="188" t="s">
        <v>151</v>
      </c>
      <c r="E97" s="35"/>
      <c r="F97" s="189" t="s">
        <v>152</v>
      </c>
      <c r="G97" s="35"/>
      <c r="H97" s="35"/>
      <c r="I97" s="35"/>
      <c r="J97" s="35"/>
      <c r="K97" s="35"/>
      <c r="L97" s="38"/>
      <c r="M97" s="190"/>
      <c r="N97" s="191"/>
      <c r="O97" s="63"/>
      <c r="P97" s="63"/>
      <c r="Q97" s="63"/>
      <c r="R97" s="63"/>
      <c r="S97" s="63"/>
      <c r="T97" s="64"/>
      <c r="U97" s="33"/>
      <c r="V97" s="33"/>
      <c r="W97" s="33"/>
      <c r="X97" s="33"/>
      <c r="Y97" s="33"/>
      <c r="Z97" s="33"/>
      <c r="AA97" s="33"/>
      <c r="AB97" s="33"/>
      <c r="AC97" s="33"/>
      <c r="AD97" s="33"/>
      <c r="AE97" s="33"/>
      <c r="AT97" s="19" t="s">
        <v>151</v>
      </c>
      <c r="AU97" s="19" t="s">
        <v>83</v>
      </c>
    </row>
    <row r="98" spans="2:51" s="13" customFormat="1" ht="10.2">
      <c r="B98" s="192"/>
      <c r="C98" s="193"/>
      <c r="D98" s="188" t="s">
        <v>153</v>
      </c>
      <c r="E98" s="194" t="s">
        <v>17</v>
      </c>
      <c r="F98" s="195" t="s">
        <v>203</v>
      </c>
      <c r="G98" s="193"/>
      <c r="H98" s="194" t="s">
        <v>17</v>
      </c>
      <c r="I98" s="193"/>
      <c r="J98" s="193"/>
      <c r="K98" s="193"/>
      <c r="L98" s="196"/>
      <c r="M98" s="197"/>
      <c r="N98" s="198"/>
      <c r="O98" s="198"/>
      <c r="P98" s="198"/>
      <c r="Q98" s="198"/>
      <c r="R98" s="198"/>
      <c r="S98" s="198"/>
      <c r="T98" s="199"/>
      <c r="AT98" s="200" t="s">
        <v>153</v>
      </c>
      <c r="AU98" s="200" t="s">
        <v>83</v>
      </c>
      <c r="AV98" s="13" t="s">
        <v>81</v>
      </c>
      <c r="AW98" s="13" t="s">
        <v>36</v>
      </c>
      <c r="AX98" s="13" t="s">
        <v>74</v>
      </c>
      <c r="AY98" s="200" t="s">
        <v>142</v>
      </c>
    </row>
    <row r="99" spans="2:51" s="14" customFormat="1" ht="10.2">
      <c r="B99" s="201"/>
      <c r="C99" s="202"/>
      <c r="D99" s="188" t="s">
        <v>153</v>
      </c>
      <c r="E99" s="203" t="s">
        <v>17</v>
      </c>
      <c r="F99" s="204" t="s">
        <v>204</v>
      </c>
      <c r="G99" s="202"/>
      <c r="H99" s="205">
        <v>30.729</v>
      </c>
      <c r="I99" s="202"/>
      <c r="J99" s="202"/>
      <c r="K99" s="202"/>
      <c r="L99" s="206"/>
      <c r="M99" s="207"/>
      <c r="N99" s="208"/>
      <c r="O99" s="208"/>
      <c r="P99" s="208"/>
      <c r="Q99" s="208"/>
      <c r="R99" s="208"/>
      <c r="S99" s="208"/>
      <c r="T99" s="209"/>
      <c r="AT99" s="210" t="s">
        <v>153</v>
      </c>
      <c r="AU99" s="210" t="s">
        <v>83</v>
      </c>
      <c r="AV99" s="14" t="s">
        <v>83</v>
      </c>
      <c r="AW99" s="14" t="s">
        <v>36</v>
      </c>
      <c r="AX99" s="14" t="s">
        <v>81</v>
      </c>
      <c r="AY99" s="210" t="s">
        <v>142</v>
      </c>
    </row>
    <row r="100" spans="1:65" s="2" customFormat="1" ht="24" customHeight="1">
      <c r="A100" s="33"/>
      <c r="B100" s="34"/>
      <c r="C100" s="176" t="s">
        <v>161</v>
      </c>
      <c r="D100" s="176" t="s">
        <v>144</v>
      </c>
      <c r="E100" s="177" t="s">
        <v>205</v>
      </c>
      <c r="F100" s="178" t="s">
        <v>206</v>
      </c>
      <c r="G100" s="179" t="s">
        <v>147</v>
      </c>
      <c r="H100" s="180">
        <v>42.313</v>
      </c>
      <c r="I100" s="181">
        <v>61.5</v>
      </c>
      <c r="J100" s="181">
        <f>ROUND(I100*H100,2)</f>
        <v>2602.25</v>
      </c>
      <c r="K100" s="178" t="s">
        <v>207</v>
      </c>
      <c r="L100" s="38"/>
      <c r="M100" s="182" t="s">
        <v>17</v>
      </c>
      <c r="N100" s="183" t="s">
        <v>45</v>
      </c>
      <c r="O100" s="184">
        <v>0.062</v>
      </c>
      <c r="P100" s="184">
        <f>O100*H100</f>
        <v>2.623406</v>
      </c>
      <c r="Q100" s="184">
        <v>0</v>
      </c>
      <c r="R100" s="184">
        <f>Q100*H100</f>
        <v>0</v>
      </c>
      <c r="S100" s="184">
        <v>0</v>
      </c>
      <c r="T100" s="185">
        <f>S100*H100</f>
        <v>0</v>
      </c>
      <c r="U100" s="33"/>
      <c r="V100" s="33"/>
      <c r="W100" s="33"/>
      <c r="X100" s="33"/>
      <c r="Y100" s="33"/>
      <c r="Z100" s="33"/>
      <c r="AA100" s="33"/>
      <c r="AB100" s="33"/>
      <c r="AC100" s="33"/>
      <c r="AD100" s="33"/>
      <c r="AE100" s="33"/>
      <c r="AR100" s="186" t="s">
        <v>149</v>
      </c>
      <c r="AT100" s="186" t="s">
        <v>144</v>
      </c>
      <c r="AU100" s="186" t="s">
        <v>83</v>
      </c>
      <c r="AY100" s="19" t="s">
        <v>142</v>
      </c>
      <c r="BE100" s="187">
        <f>IF(N100="základní",J100,0)</f>
        <v>2602.25</v>
      </c>
      <c r="BF100" s="187">
        <f>IF(N100="snížená",J100,0)</f>
        <v>0</v>
      </c>
      <c r="BG100" s="187">
        <f>IF(N100="zákl. přenesená",J100,0)</f>
        <v>0</v>
      </c>
      <c r="BH100" s="187">
        <f>IF(N100="sníž. přenesená",J100,0)</f>
        <v>0</v>
      </c>
      <c r="BI100" s="187">
        <f>IF(N100="nulová",J100,0)</f>
        <v>0</v>
      </c>
      <c r="BJ100" s="19" t="s">
        <v>81</v>
      </c>
      <c r="BK100" s="187">
        <f>ROUND(I100*H100,2)</f>
        <v>2602.25</v>
      </c>
      <c r="BL100" s="19" t="s">
        <v>149</v>
      </c>
      <c r="BM100" s="186" t="s">
        <v>208</v>
      </c>
    </row>
    <row r="101" spans="1:47" s="2" customFormat="1" ht="374.4">
      <c r="A101" s="33"/>
      <c r="B101" s="34"/>
      <c r="C101" s="35"/>
      <c r="D101" s="188" t="s">
        <v>151</v>
      </c>
      <c r="E101" s="35"/>
      <c r="F101" s="189" t="s">
        <v>209</v>
      </c>
      <c r="G101" s="35"/>
      <c r="H101" s="35"/>
      <c r="I101" s="35"/>
      <c r="J101" s="35"/>
      <c r="K101" s="35"/>
      <c r="L101" s="38"/>
      <c r="M101" s="190"/>
      <c r="N101" s="191"/>
      <c r="O101" s="63"/>
      <c r="P101" s="63"/>
      <c r="Q101" s="63"/>
      <c r="R101" s="63"/>
      <c r="S101" s="63"/>
      <c r="T101" s="64"/>
      <c r="U101" s="33"/>
      <c r="V101" s="33"/>
      <c r="W101" s="33"/>
      <c r="X101" s="33"/>
      <c r="Y101" s="33"/>
      <c r="Z101" s="33"/>
      <c r="AA101" s="33"/>
      <c r="AB101" s="33"/>
      <c r="AC101" s="33"/>
      <c r="AD101" s="33"/>
      <c r="AE101" s="33"/>
      <c r="AT101" s="19" t="s">
        <v>151</v>
      </c>
      <c r="AU101" s="19" t="s">
        <v>83</v>
      </c>
    </row>
    <row r="102" spans="2:51" s="13" customFormat="1" ht="10.2">
      <c r="B102" s="192"/>
      <c r="C102" s="193"/>
      <c r="D102" s="188" t="s">
        <v>153</v>
      </c>
      <c r="E102" s="194" t="s">
        <v>17</v>
      </c>
      <c r="F102" s="195" t="s">
        <v>198</v>
      </c>
      <c r="G102" s="193"/>
      <c r="H102" s="194" t="s">
        <v>17</v>
      </c>
      <c r="I102" s="193"/>
      <c r="J102" s="193"/>
      <c r="K102" s="193"/>
      <c r="L102" s="196"/>
      <c r="M102" s="197"/>
      <c r="N102" s="198"/>
      <c r="O102" s="198"/>
      <c r="P102" s="198"/>
      <c r="Q102" s="198"/>
      <c r="R102" s="198"/>
      <c r="S102" s="198"/>
      <c r="T102" s="199"/>
      <c r="AT102" s="200" t="s">
        <v>153</v>
      </c>
      <c r="AU102" s="200" t="s">
        <v>83</v>
      </c>
      <c r="AV102" s="13" t="s">
        <v>81</v>
      </c>
      <c r="AW102" s="13" t="s">
        <v>36</v>
      </c>
      <c r="AX102" s="13" t="s">
        <v>74</v>
      </c>
      <c r="AY102" s="200" t="s">
        <v>142</v>
      </c>
    </row>
    <row r="103" spans="2:51" s="14" customFormat="1" ht="10.2">
      <c r="B103" s="201"/>
      <c r="C103" s="202"/>
      <c r="D103" s="188" t="s">
        <v>153</v>
      </c>
      <c r="E103" s="203" t="s">
        <v>17</v>
      </c>
      <c r="F103" s="204" t="s">
        <v>210</v>
      </c>
      <c r="G103" s="202"/>
      <c r="H103" s="205">
        <v>98.335</v>
      </c>
      <c r="I103" s="202"/>
      <c r="J103" s="202"/>
      <c r="K103" s="202"/>
      <c r="L103" s="206"/>
      <c r="M103" s="207"/>
      <c r="N103" s="208"/>
      <c r="O103" s="208"/>
      <c r="P103" s="208"/>
      <c r="Q103" s="208"/>
      <c r="R103" s="208"/>
      <c r="S103" s="208"/>
      <c r="T103" s="209"/>
      <c r="AT103" s="210" t="s">
        <v>153</v>
      </c>
      <c r="AU103" s="210" t="s">
        <v>83</v>
      </c>
      <c r="AV103" s="14" t="s">
        <v>83</v>
      </c>
      <c r="AW103" s="14" t="s">
        <v>36</v>
      </c>
      <c r="AX103" s="14" t="s">
        <v>74</v>
      </c>
      <c r="AY103" s="210" t="s">
        <v>142</v>
      </c>
    </row>
    <row r="104" spans="2:51" s="14" customFormat="1" ht="10.2">
      <c r="B104" s="201"/>
      <c r="C104" s="202"/>
      <c r="D104" s="188" t="s">
        <v>153</v>
      </c>
      <c r="E104" s="203" t="s">
        <v>17</v>
      </c>
      <c r="F104" s="204" t="s">
        <v>211</v>
      </c>
      <c r="G104" s="202"/>
      <c r="H104" s="205">
        <v>-56.022</v>
      </c>
      <c r="I104" s="202"/>
      <c r="J104" s="202"/>
      <c r="K104" s="202"/>
      <c r="L104" s="206"/>
      <c r="M104" s="207"/>
      <c r="N104" s="208"/>
      <c r="O104" s="208"/>
      <c r="P104" s="208"/>
      <c r="Q104" s="208"/>
      <c r="R104" s="208"/>
      <c r="S104" s="208"/>
      <c r="T104" s="209"/>
      <c r="AT104" s="210" t="s">
        <v>153</v>
      </c>
      <c r="AU104" s="210" t="s">
        <v>83</v>
      </c>
      <c r="AV104" s="14" t="s">
        <v>83</v>
      </c>
      <c r="AW104" s="14" t="s">
        <v>36</v>
      </c>
      <c r="AX104" s="14" t="s">
        <v>74</v>
      </c>
      <c r="AY104" s="210" t="s">
        <v>142</v>
      </c>
    </row>
    <row r="105" spans="2:51" s="15" customFormat="1" ht="10.2">
      <c r="B105" s="214"/>
      <c r="C105" s="215"/>
      <c r="D105" s="188" t="s">
        <v>153</v>
      </c>
      <c r="E105" s="216" t="s">
        <v>17</v>
      </c>
      <c r="F105" s="217" t="s">
        <v>201</v>
      </c>
      <c r="G105" s="215"/>
      <c r="H105" s="218">
        <v>42.312999999999995</v>
      </c>
      <c r="I105" s="215"/>
      <c r="J105" s="215"/>
      <c r="K105" s="215"/>
      <c r="L105" s="219"/>
      <c r="M105" s="220"/>
      <c r="N105" s="221"/>
      <c r="O105" s="221"/>
      <c r="P105" s="221"/>
      <c r="Q105" s="221"/>
      <c r="R105" s="221"/>
      <c r="S105" s="221"/>
      <c r="T105" s="222"/>
      <c r="AT105" s="223" t="s">
        <v>153</v>
      </c>
      <c r="AU105" s="223" t="s">
        <v>83</v>
      </c>
      <c r="AV105" s="15" t="s">
        <v>149</v>
      </c>
      <c r="AW105" s="15" t="s">
        <v>36</v>
      </c>
      <c r="AX105" s="15" t="s">
        <v>81</v>
      </c>
      <c r="AY105" s="223" t="s">
        <v>142</v>
      </c>
    </row>
    <row r="106" spans="1:65" s="2" customFormat="1" ht="16.5" customHeight="1">
      <c r="A106" s="33"/>
      <c r="B106" s="34"/>
      <c r="C106" s="224" t="s">
        <v>149</v>
      </c>
      <c r="D106" s="224" t="s">
        <v>212</v>
      </c>
      <c r="E106" s="225" t="s">
        <v>213</v>
      </c>
      <c r="F106" s="226" t="s">
        <v>214</v>
      </c>
      <c r="G106" s="227" t="s">
        <v>174</v>
      </c>
      <c r="H106" s="228">
        <v>84.626</v>
      </c>
      <c r="I106" s="229">
        <v>341</v>
      </c>
      <c r="J106" s="229">
        <f>ROUND(I106*H106,2)</f>
        <v>28857.47</v>
      </c>
      <c r="K106" s="226" t="s">
        <v>207</v>
      </c>
      <c r="L106" s="230"/>
      <c r="M106" s="231" t="s">
        <v>17</v>
      </c>
      <c r="N106" s="232" t="s">
        <v>45</v>
      </c>
      <c r="O106" s="184">
        <v>0</v>
      </c>
      <c r="P106" s="184">
        <f>O106*H106</f>
        <v>0</v>
      </c>
      <c r="Q106" s="184">
        <v>1</v>
      </c>
      <c r="R106" s="184">
        <f>Q106*H106</f>
        <v>84.626</v>
      </c>
      <c r="S106" s="184">
        <v>0</v>
      </c>
      <c r="T106" s="185">
        <f>S106*H106</f>
        <v>0</v>
      </c>
      <c r="U106" s="33"/>
      <c r="V106" s="33"/>
      <c r="W106" s="33"/>
      <c r="X106" s="33"/>
      <c r="Y106" s="33"/>
      <c r="Z106" s="33"/>
      <c r="AA106" s="33"/>
      <c r="AB106" s="33"/>
      <c r="AC106" s="33"/>
      <c r="AD106" s="33"/>
      <c r="AE106" s="33"/>
      <c r="AR106" s="186" t="s">
        <v>215</v>
      </c>
      <c r="AT106" s="186" t="s">
        <v>212</v>
      </c>
      <c r="AU106" s="186" t="s">
        <v>83</v>
      </c>
      <c r="AY106" s="19" t="s">
        <v>142</v>
      </c>
      <c r="BE106" s="187">
        <f>IF(N106="základní",J106,0)</f>
        <v>28857.47</v>
      </c>
      <c r="BF106" s="187">
        <f>IF(N106="snížená",J106,0)</f>
        <v>0</v>
      </c>
      <c r="BG106" s="187">
        <f>IF(N106="zákl. přenesená",J106,0)</f>
        <v>0</v>
      </c>
      <c r="BH106" s="187">
        <f>IF(N106="sníž. přenesená",J106,0)</f>
        <v>0</v>
      </c>
      <c r="BI106" s="187">
        <f>IF(N106="nulová",J106,0)</f>
        <v>0</v>
      </c>
      <c r="BJ106" s="19" t="s">
        <v>81</v>
      </c>
      <c r="BK106" s="187">
        <f>ROUND(I106*H106,2)</f>
        <v>28857.47</v>
      </c>
      <c r="BL106" s="19" t="s">
        <v>149</v>
      </c>
      <c r="BM106" s="186" t="s">
        <v>216</v>
      </c>
    </row>
    <row r="107" spans="2:51" s="14" customFormat="1" ht="10.2">
      <c r="B107" s="201"/>
      <c r="C107" s="202"/>
      <c r="D107" s="188" t="s">
        <v>153</v>
      </c>
      <c r="E107" s="202"/>
      <c r="F107" s="204" t="s">
        <v>217</v>
      </c>
      <c r="G107" s="202"/>
      <c r="H107" s="205">
        <v>84.626</v>
      </c>
      <c r="I107" s="202"/>
      <c r="J107" s="202"/>
      <c r="K107" s="202"/>
      <c r="L107" s="206"/>
      <c r="M107" s="207"/>
      <c r="N107" s="208"/>
      <c r="O107" s="208"/>
      <c r="P107" s="208"/>
      <c r="Q107" s="208"/>
      <c r="R107" s="208"/>
      <c r="S107" s="208"/>
      <c r="T107" s="209"/>
      <c r="AT107" s="210" t="s">
        <v>153</v>
      </c>
      <c r="AU107" s="210" t="s">
        <v>83</v>
      </c>
      <c r="AV107" s="14" t="s">
        <v>83</v>
      </c>
      <c r="AW107" s="14" t="s">
        <v>4</v>
      </c>
      <c r="AX107" s="14" t="s">
        <v>81</v>
      </c>
      <c r="AY107" s="210" t="s">
        <v>142</v>
      </c>
    </row>
    <row r="108" spans="1:65" s="2" customFormat="1" ht="24" customHeight="1">
      <c r="A108" s="33"/>
      <c r="B108" s="34"/>
      <c r="C108" s="176" t="s">
        <v>171</v>
      </c>
      <c r="D108" s="176" t="s">
        <v>144</v>
      </c>
      <c r="E108" s="177" t="s">
        <v>162</v>
      </c>
      <c r="F108" s="178" t="s">
        <v>163</v>
      </c>
      <c r="G108" s="179" t="s">
        <v>147</v>
      </c>
      <c r="H108" s="180">
        <v>103.771</v>
      </c>
      <c r="I108" s="181">
        <v>243</v>
      </c>
      <c r="J108" s="181">
        <f>ROUND(I108*H108,2)</f>
        <v>25216.35</v>
      </c>
      <c r="K108" s="178" t="s">
        <v>164</v>
      </c>
      <c r="L108" s="38"/>
      <c r="M108" s="182" t="s">
        <v>17</v>
      </c>
      <c r="N108" s="183" t="s">
        <v>45</v>
      </c>
      <c r="O108" s="184">
        <v>0.083</v>
      </c>
      <c r="P108" s="184">
        <f>O108*H108</f>
        <v>8.612993000000001</v>
      </c>
      <c r="Q108" s="184">
        <v>0</v>
      </c>
      <c r="R108" s="184">
        <f>Q108*H108</f>
        <v>0</v>
      </c>
      <c r="S108" s="184">
        <v>0</v>
      </c>
      <c r="T108" s="185">
        <f>S108*H108</f>
        <v>0</v>
      </c>
      <c r="U108" s="33"/>
      <c r="V108" s="33"/>
      <c r="W108" s="33"/>
      <c r="X108" s="33"/>
      <c r="Y108" s="33"/>
      <c r="Z108" s="33"/>
      <c r="AA108" s="33"/>
      <c r="AB108" s="33"/>
      <c r="AC108" s="33"/>
      <c r="AD108" s="33"/>
      <c r="AE108" s="33"/>
      <c r="AR108" s="186" t="s">
        <v>149</v>
      </c>
      <c r="AT108" s="186" t="s">
        <v>144</v>
      </c>
      <c r="AU108" s="186" t="s">
        <v>83</v>
      </c>
      <c r="AY108" s="19" t="s">
        <v>142</v>
      </c>
      <c r="BE108" s="187">
        <f>IF(N108="základní",J108,0)</f>
        <v>25216.35</v>
      </c>
      <c r="BF108" s="187">
        <f>IF(N108="snížená",J108,0)</f>
        <v>0</v>
      </c>
      <c r="BG108" s="187">
        <f>IF(N108="zákl. přenesená",J108,0)</f>
        <v>0</v>
      </c>
      <c r="BH108" s="187">
        <f>IF(N108="sníž. přenesená",J108,0)</f>
        <v>0</v>
      </c>
      <c r="BI108" s="187">
        <f>IF(N108="nulová",J108,0)</f>
        <v>0</v>
      </c>
      <c r="BJ108" s="19" t="s">
        <v>81</v>
      </c>
      <c r="BK108" s="187">
        <f>ROUND(I108*H108,2)</f>
        <v>25216.35</v>
      </c>
      <c r="BL108" s="19" t="s">
        <v>149</v>
      </c>
      <c r="BM108" s="186" t="s">
        <v>218</v>
      </c>
    </row>
    <row r="109" spans="1:47" s="2" customFormat="1" ht="144">
      <c r="A109" s="33"/>
      <c r="B109" s="34"/>
      <c r="C109" s="35"/>
      <c r="D109" s="188" t="s">
        <v>151</v>
      </c>
      <c r="E109" s="35"/>
      <c r="F109" s="189" t="s">
        <v>166</v>
      </c>
      <c r="G109" s="35"/>
      <c r="H109" s="35"/>
      <c r="I109" s="35"/>
      <c r="J109" s="35"/>
      <c r="K109" s="35"/>
      <c r="L109" s="38"/>
      <c r="M109" s="190"/>
      <c r="N109" s="191"/>
      <c r="O109" s="63"/>
      <c r="P109" s="63"/>
      <c r="Q109" s="63"/>
      <c r="R109" s="63"/>
      <c r="S109" s="63"/>
      <c r="T109" s="64"/>
      <c r="U109" s="33"/>
      <c r="V109" s="33"/>
      <c r="W109" s="33"/>
      <c r="X109" s="33"/>
      <c r="Y109" s="33"/>
      <c r="Z109" s="33"/>
      <c r="AA109" s="33"/>
      <c r="AB109" s="33"/>
      <c r="AC109" s="33"/>
      <c r="AD109" s="33"/>
      <c r="AE109" s="33"/>
      <c r="AT109" s="19" t="s">
        <v>151</v>
      </c>
      <c r="AU109" s="19" t="s">
        <v>83</v>
      </c>
    </row>
    <row r="110" spans="1:47" s="2" customFormat="1" ht="19.2">
      <c r="A110" s="33"/>
      <c r="B110" s="34"/>
      <c r="C110" s="35"/>
      <c r="D110" s="188" t="s">
        <v>219</v>
      </c>
      <c r="E110" s="35"/>
      <c r="F110" s="189" t="s">
        <v>220</v>
      </c>
      <c r="G110" s="35"/>
      <c r="H110" s="35"/>
      <c r="I110" s="35"/>
      <c r="J110" s="35"/>
      <c r="K110" s="35"/>
      <c r="L110" s="38"/>
      <c r="M110" s="190"/>
      <c r="N110" s="191"/>
      <c r="O110" s="63"/>
      <c r="P110" s="63"/>
      <c r="Q110" s="63"/>
      <c r="R110" s="63"/>
      <c r="S110" s="63"/>
      <c r="T110" s="64"/>
      <c r="U110" s="33"/>
      <c r="V110" s="33"/>
      <c r="W110" s="33"/>
      <c r="X110" s="33"/>
      <c r="Y110" s="33"/>
      <c r="Z110" s="33"/>
      <c r="AA110" s="33"/>
      <c r="AB110" s="33"/>
      <c r="AC110" s="33"/>
      <c r="AD110" s="33"/>
      <c r="AE110" s="33"/>
      <c r="AT110" s="19" t="s">
        <v>219</v>
      </c>
      <c r="AU110" s="19" t="s">
        <v>83</v>
      </c>
    </row>
    <row r="111" spans="2:51" s="13" customFormat="1" ht="10.2">
      <c r="B111" s="192"/>
      <c r="C111" s="193"/>
      <c r="D111" s="188" t="s">
        <v>153</v>
      </c>
      <c r="E111" s="194" t="s">
        <v>17</v>
      </c>
      <c r="F111" s="195" t="s">
        <v>159</v>
      </c>
      <c r="G111" s="193"/>
      <c r="H111" s="194" t="s">
        <v>17</v>
      </c>
      <c r="I111" s="193"/>
      <c r="J111" s="193"/>
      <c r="K111" s="193"/>
      <c r="L111" s="196"/>
      <c r="M111" s="197"/>
      <c r="N111" s="198"/>
      <c r="O111" s="198"/>
      <c r="P111" s="198"/>
      <c r="Q111" s="198"/>
      <c r="R111" s="198"/>
      <c r="S111" s="198"/>
      <c r="T111" s="199"/>
      <c r="AT111" s="200" t="s">
        <v>153</v>
      </c>
      <c r="AU111" s="200" t="s">
        <v>83</v>
      </c>
      <c r="AV111" s="13" t="s">
        <v>81</v>
      </c>
      <c r="AW111" s="13" t="s">
        <v>36</v>
      </c>
      <c r="AX111" s="13" t="s">
        <v>74</v>
      </c>
      <c r="AY111" s="200" t="s">
        <v>142</v>
      </c>
    </row>
    <row r="112" spans="2:51" s="14" customFormat="1" ht="10.2">
      <c r="B112" s="201"/>
      <c r="C112" s="202"/>
      <c r="D112" s="188" t="s">
        <v>153</v>
      </c>
      <c r="E112" s="203" t="s">
        <v>17</v>
      </c>
      <c r="F112" s="204" t="s">
        <v>221</v>
      </c>
      <c r="G112" s="202"/>
      <c r="H112" s="205">
        <v>61.458</v>
      </c>
      <c r="I112" s="202"/>
      <c r="J112" s="202"/>
      <c r="K112" s="202"/>
      <c r="L112" s="206"/>
      <c r="M112" s="207"/>
      <c r="N112" s="208"/>
      <c r="O112" s="208"/>
      <c r="P112" s="208"/>
      <c r="Q112" s="208"/>
      <c r="R112" s="208"/>
      <c r="S112" s="208"/>
      <c r="T112" s="209"/>
      <c r="AT112" s="210" t="s">
        <v>153</v>
      </c>
      <c r="AU112" s="210" t="s">
        <v>83</v>
      </c>
      <c r="AV112" s="14" t="s">
        <v>83</v>
      </c>
      <c r="AW112" s="14" t="s">
        <v>36</v>
      </c>
      <c r="AX112" s="14" t="s">
        <v>74</v>
      </c>
      <c r="AY112" s="210" t="s">
        <v>142</v>
      </c>
    </row>
    <row r="113" spans="2:51" s="14" customFormat="1" ht="10.2">
      <c r="B113" s="201"/>
      <c r="C113" s="202"/>
      <c r="D113" s="188" t="s">
        <v>153</v>
      </c>
      <c r="E113" s="203" t="s">
        <v>17</v>
      </c>
      <c r="F113" s="204" t="s">
        <v>222</v>
      </c>
      <c r="G113" s="202"/>
      <c r="H113" s="205">
        <v>42.313</v>
      </c>
      <c r="I113" s="202"/>
      <c r="J113" s="202"/>
      <c r="K113" s="202"/>
      <c r="L113" s="206"/>
      <c r="M113" s="207"/>
      <c r="N113" s="208"/>
      <c r="O113" s="208"/>
      <c r="P113" s="208"/>
      <c r="Q113" s="208"/>
      <c r="R113" s="208"/>
      <c r="S113" s="208"/>
      <c r="T113" s="209"/>
      <c r="AT113" s="210" t="s">
        <v>153</v>
      </c>
      <c r="AU113" s="210" t="s">
        <v>83</v>
      </c>
      <c r="AV113" s="14" t="s">
        <v>83</v>
      </c>
      <c r="AW113" s="14" t="s">
        <v>36</v>
      </c>
      <c r="AX113" s="14" t="s">
        <v>74</v>
      </c>
      <c r="AY113" s="210" t="s">
        <v>142</v>
      </c>
    </row>
    <row r="114" spans="2:51" s="15" customFormat="1" ht="10.2">
      <c r="B114" s="214"/>
      <c r="C114" s="215"/>
      <c r="D114" s="188" t="s">
        <v>153</v>
      </c>
      <c r="E114" s="216" t="s">
        <v>17</v>
      </c>
      <c r="F114" s="217" t="s">
        <v>201</v>
      </c>
      <c r="G114" s="215"/>
      <c r="H114" s="218">
        <v>103.771</v>
      </c>
      <c r="I114" s="215"/>
      <c r="J114" s="215"/>
      <c r="K114" s="215"/>
      <c r="L114" s="219"/>
      <c r="M114" s="220"/>
      <c r="N114" s="221"/>
      <c r="O114" s="221"/>
      <c r="P114" s="221"/>
      <c r="Q114" s="221"/>
      <c r="R114" s="221"/>
      <c r="S114" s="221"/>
      <c r="T114" s="222"/>
      <c r="AT114" s="223" t="s">
        <v>153</v>
      </c>
      <c r="AU114" s="223" t="s">
        <v>83</v>
      </c>
      <c r="AV114" s="15" t="s">
        <v>149</v>
      </c>
      <c r="AW114" s="15" t="s">
        <v>36</v>
      </c>
      <c r="AX114" s="15" t="s">
        <v>81</v>
      </c>
      <c r="AY114" s="223" t="s">
        <v>142</v>
      </c>
    </row>
    <row r="115" spans="1:65" s="2" customFormat="1" ht="36" customHeight="1">
      <c r="A115" s="33"/>
      <c r="B115" s="34"/>
      <c r="C115" s="176" t="s">
        <v>190</v>
      </c>
      <c r="D115" s="176" t="s">
        <v>144</v>
      </c>
      <c r="E115" s="177" t="s">
        <v>167</v>
      </c>
      <c r="F115" s="178" t="s">
        <v>168</v>
      </c>
      <c r="G115" s="179" t="s">
        <v>147</v>
      </c>
      <c r="H115" s="180">
        <v>207.542</v>
      </c>
      <c r="I115" s="181">
        <v>11.94</v>
      </c>
      <c r="J115" s="181">
        <f>ROUND(I115*H115,2)</f>
        <v>2478.05</v>
      </c>
      <c r="K115" s="178" t="s">
        <v>164</v>
      </c>
      <c r="L115" s="38"/>
      <c r="M115" s="182" t="s">
        <v>17</v>
      </c>
      <c r="N115" s="183" t="s">
        <v>45</v>
      </c>
      <c r="O115" s="184">
        <v>0.004</v>
      </c>
      <c r="P115" s="184">
        <f>O115*H115</f>
        <v>0.830168</v>
      </c>
      <c r="Q115" s="184">
        <v>0</v>
      </c>
      <c r="R115" s="184">
        <f>Q115*H115</f>
        <v>0</v>
      </c>
      <c r="S115" s="184">
        <v>0</v>
      </c>
      <c r="T115" s="185">
        <f>S115*H115</f>
        <v>0</v>
      </c>
      <c r="U115" s="33"/>
      <c r="V115" s="33"/>
      <c r="W115" s="33"/>
      <c r="X115" s="33"/>
      <c r="Y115" s="33"/>
      <c r="Z115" s="33"/>
      <c r="AA115" s="33"/>
      <c r="AB115" s="33"/>
      <c r="AC115" s="33"/>
      <c r="AD115" s="33"/>
      <c r="AE115" s="33"/>
      <c r="AR115" s="186" t="s">
        <v>149</v>
      </c>
      <c r="AT115" s="186" t="s">
        <v>144</v>
      </c>
      <c r="AU115" s="186" t="s">
        <v>83</v>
      </c>
      <c r="AY115" s="19" t="s">
        <v>142</v>
      </c>
      <c r="BE115" s="187">
        <f>IF(N115="základní",J115,0)</f>
        <v>2478.05</v>
      </c>
      <c r="BF115" s="187">
        <f>IF(N115="snížená",J115,0)</f>
        <v>0</v>
      </c>
      <c r="BG115" s="187">
        <f>IF(N115="zákl. přenesená",J115,0)</f>
        <v>0</v>
      </c>
      <c r="BH115" s="187">
        <f>IF(N115="sníž. přenesená",J115,0)</f>
        <v>0</v>
      </c>
      <c r="BI115" s="187">
        <f>IF(N115="nulová",J115,0)</f>
        <v>0</v>
      </c>
      <c r="BJ115" s="19" t="s">
        <v>81</v>
      </c>
      <c r="BK115" s="187">
        <f>ROUND(I115*H115,2)</f>
        <v>2478.05</v>
      </c>
      <c r="BL115" s="19" t="s">
        <v>149</v>
      </c>
      <c r="BM115" s="186" t="s">
        <v>223</v>
      </c>
    </row>
    <row r="116" spans="1:47" s="2" customFormat="1" ht="144">
      <c r="A116" s="33"/>
      <c r="B116" s="34"/>
      <c r="C116" s="35"/>
      <c r="D116" s="188" t="s">
        <v>151</v>
      </c>
      <c r="E116" s="35"/>
      <c r="F116" s="189" t="s">
        <v>166</v>
      </c>
      <c r="G116" s="35"/>
      <c r="H116" s="35"/>
      <c r="I116" s="35"/>
      <c r="J116" s="35"/>
      <c r="K116" s="35"/>
      <c r="L116" s="38"/>
      <c r="M116" s="190"/>
      <c r="N116" s="191"/>
      <c r="O116" s="63"/>
      <c r="P116" s="63"/>
      <c r="Q116" s="63"/>
      <c r="R116" s="63"/>
      <c r="S116" s="63"/>
      <c r="T116" s="64"/>
      <c r="U116" s="33"/>
      <c r="V116" s="33"/>
      <c r="W116" s="33"/>
      <c r="X116" s="33"/>
      <c r="Y116" s="33"/>
      <c r="Z116" s="33"/>
      <c r="AA116" s="33"/>
      <c r="AB116" s="33"/>
      <c r="AC116" s="33"/>
      <c r="AD116" s="33"/>
      <c r="AE116" s="33"/>
      <c r="AT116" s="19" t="s">
        <v>151</v>
      </c>
      <c r="AU116" s="19" t="s">
        <v>83</v>
      </c>
    </row>
    <row r="117" spans="2:51" s="14" customFormat="1" ht="10.2">
      <c r="B117" s="201"/>
      <c r="C117" s="202"/>
      <c r="D117" s="188" t="s">
        <v>153</v>
      </c>
      <c r="E117" s="202"/>
      <c r="F117" s="204" t="s">
        <v>224</v>
      </c>
      <c r="G117" s="202"/>
      <c r="H117" s="205">
        <v>207.542</v>
      </c>
      <c r="I117" s="202"/>
      <c r="J117" s="202"/>
      <c r="K117" s="202"/>
      <c r="L117" s="206"/>
      <c r="M117" s="207"/>
      <c r="N117" s="208"/>
      <c r="O117" s="208"/>
      <c r="P117" s="208"/>
      <c r="Q117" s="208"/>
      <c r="R117" s="208"/>
      <c r="S117" s="208"/>
      <c r="T117" s="209"/>
      <c r="AT117" s="210" t="s">
        <v>153</v>
      </c>
      <c r="AU117" s="210" t="s">
        <v>83</v>
      </c>
      <c r="AV117" s="14" t="s">
        <v>83</v>
      </c>
      <c r="AW117" s="14" t="s">
        <v>4</v>
      </c>
      <c r="AX117" s="14" t="s">
        <v>81</v>
      </c>
      <c r="AY117" s="210" t="s">
        <v>142</v>
      </c>
    </row>
    <row r="118" spans="1:65" s="2" customFormat="1" ht="24" customHeight="1">
      <c r="A118" s="33"/>
      <c r="B118" s="34"/>
      <c r="C118" s="176" t="s">
        <v>195</v>
      </c>
      <c r="D118" s="176" t="s">
        <v>144</v>
      </c>
      <c r="E118" s="177" t="s">
        <v>172</v>
      </c>
      <c r="F118" s="178" t="s">
        <v>173</v>
      </c>
      <c r="G118" s="179" t="s">
        <v>174</v>
      </c>
      <c r="H118" s="180">
        <v>122.916</v>
      </c>
      <c r="I118" s="181">
        <v>145.39</v>
      </c>
      <c r="J118" s="181">
        <f>ROUND(I118*H118,2)</f>
        <v>17870.76</v>
      </c>
      <c r="K118" s="178" t="s">
        <v>164</v>
      </c>
      <c r="L118" s="38"/>
      <c r="M118" s="182" t="s">
        <v>17</v>
      </c>
      <c r="N118" s="183" t="s">
        <v>45</v>
      </c>
      <c r="O118" s="184">
        <v>0</v>
      </c>
      <c r="P118" s="184">
        <f>O118*H118</f>
        <v>0</v>
      </c>
      <c r="Q118" s="184">
        <v>0</v>
      </c>
      <c r="R118" s="184">
        <f>Q118*H118</f>
        <v>0</v>
      </c>
      <c r="S118" s="184">
        <v>0</v>
      </c>
      <c r="T118" s="185">
        <f>S118*H118</f>
        <v>0</v>
      </c>
      <c r="U118" s="33"/>
      <c r="V118" s="33"/>
      <c r="W118" s="33"/>
      <c r="X118" s="33"/>
      <c r="Y118" s="33"/>
      <c r="Z118" s="33"/>
      <c r="AA118" s="33"/>
      <c r="AB118" s="33"/>
      <c r="AC118" s="33"/>
      <c r="AD118" s="33"/>
      <c r="AE118" s="33"/>
      <c r="AR118" s="186" t="s">
        <v>149</v>
      </c>
      <c r="AT118" s="186" t="s">
        <v>144</v>
      </c>
      <c r="AU118" s="186" t="s">
        <v>83</v>
      </c>
      <c r="AY118" s="19" t="s">
        <v>142</v>
      </c>
      <c r="BE118" s="187">
        <f>IF(N118="základní",J118,0)</f>
        <v>17870.76</v>
      </c>
      <c r="BF118" s="187">
        <f>IF(N118="snížená",J118,0)</f>
        <v>0</v>
      </c>
      <c r="BG118" s="187">
        <f>IF(N118="zákl. přenesená",J118,0)</f>
        <v>0</v>
      </c>
      <c r="BH118" s="187">
        <f>IF(N118="sníž. přenesená",J118,0)</f>
        <v>0</v>
      </c>
      <c r="BI118" s="187">
        <f>IF(N118="nulová",J118,0)</f>
        <v>0</v>
      </c>
      <c r="BJ118" s="19" t="s">
        <v>81</v>
      </c>
      <c r="BK118" s="187">
        <f>ROUND(I118*H118,2)</f>
        <v>17870.76</v>
      </c>
      <c r="BL118" s="19" t="s">
        <v>149</v>
      </c>
      <c r="BM118" s="186" t="s">
        <v>225</v>
      </c>
    </row>
    <row r="119" spans="1:47" s="2" customFormat="1" ht="28.8">
      <c r="A119" s="33"/>
      <c r="B119" s="34"/>
      <c r="C119" s="35"/>
      <c r="D119" s="188" t="s">
        <v>151</v>
      </c>
      <c r="E119" s="35"/>
      <c r="F119" s="189" t="s">
        <v>176</v>
      </c>
      <c r="G119" s="35"/>
      <c r="H119" s="35"/>
      <c r="I119" s="35"/>
      <c r="J119" s="35"/>
      <c r="K119" s="35"/>
      <c r="L119" s="38"/>
      <c r="M119" s="190"/>
      <c r="N119" s="191"/>
      <c r="O119" s="63"/>
      <c r="P119" s="63"/>
      <c r="Q119" s="63"/>
      <c r="R119" s="63"/>
      <c r="S119" s="63"/>
      <c r="T119" s="64"/>
      <c r="U119" s="33"/>
      <c r="V119" s="33"/>
      <c r="W119" s="33"/>
      <c r="X119" s="33"/>
      <c r="Y119" s="33"/>
      <c r="Z119" s="33"/>
      <c r="AA119" s="33"/>
      <c r="AB119" s="33"/>
      <c r="AC119" s="33"/>
      <c r="AD119" s="33"/>
      <c r="AE119" s="33"/>
      <c r="AT119" s="19" t="s">
        <v>151</v>
      </c>
      <c r="AU119" s="19" t="s">
        <v>83</v>
      </c>
    </row>
    <row r="120" spans="2:51" s="14" customFormat="1" ht="10.2">
      <c r="B120" s="201"/>
      <c r="C120" s="202"/>
      <c r="D120" s="188" t="s">
        <v>153</v>
      </c>
      <c r="E120" s="202"/>
      <c r="F120" s="204" t="s">
        <v>226</v>
      </c>
      <c r="G120" s="202"/>
      <c r="H120" s="205">
        <v>122.916</v>
      </c>
      <c r="I120" s="202"/>
      <c r="J120" s="202"/>
      <c r="K120" s="202"/>
      <c r="L120" s="206"/>
      <c r="M120" s="207"/>
      <c r="N120" s="208"/>
      <c r="O120" s="208"/>
      <c r="P120" s="208"/>
      <c r="Q120" s="208"/>
      <c r="R120" s="208"/>
      <c r="S120" s="208"/>
      <c r="T120" s="209"/>
      <c r="AT120" s="210" t="s">
        <v>153</v>
      </c>
      <c r="AU120" s="210" t="s">
        <v>83</v>
      </c>
      <c r="AV120" s="14" t="s">
        <v>83</v>
      </c>
      <c r="AW120" s="14" t="s">
        <v>4</v>
      </c>
      <c r="AX120" s="14" t="s">
        <v>81</v>
      </c>
      <c r="AY120" s="210" t="s">
        <v>142</v>
      </c>
    </row>
    <row r="121" spans="1:65" s="2" customFormat="1" ht="24" customHeight="1">
      <c r="A121" s="33"/>
      <c r="B121" s="34"/>
      <c r="C121" s="176" t="s">
        <v>215</v>
      </c>
      <c r="D121" s="176" t="s">
        <v>144</v>
      </c>
      <c r="E121" s="177" t="s">
        <v>227</v>
      </c>
      <c r="F121" s="178" t="s">
        <v>228</v>
      </c>
      <c r="G121" s="179" t="s">
        <v>229</v>
      </c>
      <c r="H121" s="180">
        <v>24.264</v>
      </c>
      <c r="I121" s="181">
        <v>47.7</v>
      </c>
      <c r="J121" s="181">
        <f>ROUND(I121*H121,2)</f>
        <v>1157.39</v>
      </c>
      <c r="K121" s="178" t="s">
        <v>207</v>
      </c>
      <c r="L121" s="38"/>
      <c r="M121" s="182" t="s">
        <v>17</v>
      </c>
      <c r="N121" s="183" t="s">
        <v>45</v>
      </c>
      <c r="O121" s="184">
        <v>0.128</v>
      </c>
      <c r="P121" s="184">
        <f>O121*H121</f>
        <v>3.105792</v>
      </c>
      <c r="Q121" s="184">
        <v>0</v>
      </c>
      <c r="R121" s="184">
        <f>Q121*H121</f>
        <v>0</v>
      </c>
      <c r="S121" s="184">
        <v>0</v>
      </c>
      <c r="T121" s="185">
        <f>S121*H121</f>
        <v>0</v>
      </c>
      <c r="U121" s="33"/>
      <c r="V121" s="33"/>
      <c r="W121" s="33"/>
      <c r="X121" s="33"/>
      <c r="Y121" s="33"/>
      <c r="Z121" s="33"/>
      <c r="AA121" s="33"/>
      <c r="AB121" s="33"/>
      <c r="AC121" s="33"/>
      <c r="AD121" s="33"/>
      <c r="AE121" s="33"/>
      <c r="AR121" s="186" t="s">
        <v>149</v>
      </c>
      <c r="AT121" s="186" t="s">
        <v>144</v>
      </c>
      <c r="AU121" s="186" t="s">
        <v>83</v>
      </c>
      <c r="AY121" s="19" t="s">
        <v>142</v>
      </c>
      <c r="BE121" s="187">
        <f>IF(N121="základní",J121,0)</f>
        <v>1157.39</v>
      </c>
      <c r="BF121" s="187">
        <f>IF(N121="snížená",J121,0)</f>
        <v>0</v>
      </c>
      <c r="BG121" s="187">
        <f>IF(N121="zákl. přenesená",J121,0)</f>
        <v>0</v>
      </c>
      <c r="BH121" s="187">
        <f>IF(N121="sníž. přenesená",J121,0)</f>
        <v>0</v>
      </c>
      <c r="BI121" s="187">
        <f>IF(N121="nulová",J121,0)</f>
        <v>0</v>
      </c>
      <c r="BJ121" s="19" t="s">
        <v>81</v>
      </c>
      <c r="BK121" s="187">
        <f>ROUND(I121*H121,2)</f>
        <v>1157.39</v>
      </c>
      <c r="BL121" s="19" t="s">
        <v>149</v>
      </c>
      <c r="BM121" s="186" t="s">
        <v>230</v>
      </c>
    </row>
    <row r="122" spans="1:47" s="2" customFormat="1" ht="86.4">
      <c r="A122" s="33"/>
      <c r="B122" s="34"/>
      <c r="C122" s="35"/>
      <c r="D122" s="188" t="s">
        <v>151</v>
      </c>
      <c r="E122" s="35"/>
      <c r="F122" s="189" t="s">
        <v>231</v>
      </c>
      <c r="G122" s="35"/>
      <c r="H122" s="35"/>
      <c r="I122" s="35"/>
      <c r="J122" s="35"/>
      <c r="K122" s="35"/>
      <c r="L122" s="38"/>
      <c r="M122" s="190"/>
      <c r="N122" s="191"/>
      <c r="O122" s="63"/>
      <c r="P122" s="63"/>
      <c r="Q122" s="63"/>
      <c r="R122" s="63"/>
      <c r="S122" s="63"/>
      <c r="T122" s="64"/>
      <c r="U122" s="33"/>
      <c r="V122" s="33"/>
      <c r="W122" s="33"/>
      <c r="X122" s="33"/>
      <c r="Y122" s="33"/>
      <c r="Z122" s="33"/>
      <c r="AA122" s="33"/>
      <c r="AB122" s="33"/>
      <c r="AC122" s="33"/>
      <c r="AD122" s="33"/>
      <c r="AE122" s="33"/>
      <c r="AT122" s="19" t="s">
        <v>151</v>
      </c>
      <c r="AU122" s="19" t="s">
        <v>83</v>
      </c>
    </row>
    <row r="123" spans="2:51" s="14" customFormat="1" ht="10.2">
      <c r="B123" s="201"/>
      <c r="C123" s="202"/>
      <c r="D123" s="188" t="s">
        <v>153</v>
      </c>
      <c r="E123" s="203" t="s">
        <v>17</v>
      </c>
      <c r="F123" s="204" t="s">
        <v>232</v>
      </c>
      <c r="G123" s="202"/>
      <c r="H123" s="205">
        <v>7.6</v>
      </c>
      <c r="I123" s="202"/>
      <c r="J123" s="202"/>
      <c r="K123" s="202"/>
      <c r="L123" s="206"/>
      <c r="M123" s="207"/>
      <c r="N123" s="208"/>
      <c r="O123" s="208"/>
      <c r="P123" s="208"/>
      <c r="Q123" s="208"/>
      <c r="R123" s="208"/>
      <c r="S123" s="208"/>
      <c r="T123" s="209"/>
      <c r="AT123" s="210" t="s">
        <v>153</v>
      </c>
      <c r="AU123" s="210" t="s">
        <v>83</v>
      </c>
      <c r="AV123" s="14" t="s">
        <v>83</v>
      </c>
      <c r="AW123" s="14" t="s">
        <v>36</v>
      </c>
      <c r="AX123" s="14" t="s">
        <v>74</v>
      </c>
      <c r="AY123" s="210" t="s">
        <v>142</v>
      </c>
    </row>
    <row r="124" spans="2:51" s="14" customFormat="1" ht="10.2">
      <c r="B124" s="201"/>
      <c r="C124" s="202"/>
      <c r="D124" s="188" t="s">
        <v>153</v>
      </c>
      <c r="E124" s="203" t="s">
        <v>17</v>
      </c>
      <c r="F124" s="204" t="s">
        <v>233</v>
      </c>
      <c r="G124" s="202"/>
      <c r="H124" s="205">
        <v>15.098</v>
      </c>
      <c r="I124" s="202"/>
      <c r="J124" s="202"/>
      <c r="K124" s="202"/>
      <c r="L124" s="206"/>
      <c r="M124" s="207"/>
      <c r="N124" s="208"/>
      <c r="O124" s="208"/>
      <c r="P124" s="208"/>
      <c r="Q124" s="208"/>
      <c r="R124" s="208"/>
      <c r="S124" s="208"/>
      <c r="T124" s="209"/>
      <c r="AT124" s="210" t="s">
        <v>153</v>
      </c>
      <c r="AU124" s="210" t="s">
        <v>83</v>
      </c>
      <c r="AV124" s="14" t="s">
        <v>83</v>
      </c>
      <c r="AW124" s="14" t="s">
        <v>36</v>
      </c>
      <c r="AX124" s="14" t="s">
        <v>74</v>
      </c>
      <c r="AY124" s="210" t="s">
        <v>142</v>
      </c>
    </row>
    <row r="125" spans="2:51" s="14" customFormat="1" ht="10.2">
      <c r="B125" s="201"/>
      <c r="C125" s="202"/>
      <c r="D125" s="188" t="s">
        <v>153</v>
      </c>
      <c r="E125" s="203" t="s">
        <v>17</v>
      </c>
      <c r="F125" s="204" t="s">
        <v>234</v>
      </c>
      <c r="G125" s="202"/>
      <c r="H125" s="205">
        <v>1.566</v>
      </c>
      <c r="I125" s="202"/>
      <c r="J125" s="202"/>
      <c r="K125" s="202"/>
      <c r="L125" s="206"/>
      <c r="M125" s="207"/>
      <c r="N125" s="208"/>
      <c r="O125" s="208"/>
      <c r="P125" s="208"/>
      <c r="Q125" s="208"/>
      <c r="R125" s="208"/>
      <c r="S125" s="208"/>
      <c r="T125" s="209"/>
      <c r="AT125" s="210" t="s">
        <v>153</v>
      </c>
      <c r="AU125" s="210" t="s">
        <v>83</v>
      </c>
      <c r="AV125" s="14" t="s">
        <v>83</v>
      </c>
      <c r="AW125" s="14" t="s">
        <v>36</v>
      </c>
      <c r="AX125" s="14" t="s">
        <v>74</v>
      </c>
      <c r="AY125" s="210" t="s">
        <v>142</v>
      </c>
    </row>
    <row r="126" spans="2:51" s="15" customFormat="1" ht="10.2">
      <c r="B126" s="214"/>
      <c r="C126" s="215"/>
      <c r="D126" s="188" t="s">
        <v>153</v>
      </c>
      <c r="E126" s="216" t="s">
        <v>17</v>
      </c>
      <c r="F126" s="217" t="s">
        <v>201</v>
      </c>
      <c r="G126" s="215"/>
      <c r="H126" s="218">
        <v>24.264</v>
      </c>
      <c r="I126" s="215"/>
      <c r="J126" s="215"/>
      <c r="K126" s="215"/>
      <c r="L126" s="219"/>
      <c r="M126" s="233"/>
      <c r="N126" s="234"/>
      <c r="O126" s="234"/>
      <c r="P126" s="234"/>
      <c r="Q126" s="234"/>
      <c r="R126" s="234"/>
      <c r="S126" s="234"/>
      <c r="T126" s="235"/>
      <c r="AT126" s="223" t="s">
        <v>153</v>
      </c>
      <c r="AU126" s="223" t="s">
        <v>83</v>
      </c>
      <c r="AV126" s="15" t="s">
        <v>149</v>
      </c>
      <c r="AW126" s="15" t="s">
        <v>36</v>
      </c>
      <c r="AX126" s="15" t="s">
        <v>81</v>
      </c>
      <c r="AY126" s="223" t="s">
        <v>142</v>
      </c>
    </row>
    <row r="127" spans="1:31" s="2" customFormat="1" ht="6.9" customHeight="1">
      <c r="A127" s="33"/>
      <c r="B127" s="46"/>
      <c r="C127" s="47"/>
      <c r="D127" s="47"/>
      <c r="E127" s="47"/>
      <c r="F127" s="47"/>
      <c r="G127" s="47"/>
      <c r="H127" s="47"/>
      <c r="I127" s="47"/>
      <c r="J127" s="47"/>
      <c r="K127" s="47"/>
      <c r="L127" s="38"/>
      <c r="M127" s="33"/>
      <c r="O127" s="33"/>
      <c r="P127" s="33"/>
      <c r="Q127" s="33"/>
      <c r="R127" s="33"/>
      <c r="S127" s="33"/>
      <c r="T127" s="33"/>
      <c r="U127" s="33"/>
      <c r="V127" s="33"/>
      <c r="W127" s="33"/>
      <c r="X127" s="33"/>
      <c r="Y127" s="33"/>
      <c r="Z127" s="33"/>
      <c r="AA127" s="33"/>
      <c r="AB127" s="33"/>
      <c r="AC127" s="33"/>
      <c r="AD127" s="33"/>
      <c r="AE127" s="33"/>
    </row>
  </sheetData>
  <sheetProtection algorithmName="SHA-512" hashValue="wSsRonAipfhGlGZzw/Dwmc/wCE1uRwBS0vNnhdT0nctZyWbMMExXhNo9lqBbZO87fXA/nkwImARNrZmVCsBctQ==" saltValue="8EtQzsdFhRmvbTQwWHms3wuBofOPAlmz87rPkR/eL+LdHNW9XXlrqgVh2BZ+k0h0FiNG9RU7GT5lKbnLdhX4pA==" spinCount="100000" sheet="1" objects="1" scenarios="1" formatColumns="0" formatRows="0" autoFilter="0"/>
  <autoFilter ref="C86:K126"/>
  <mergeCells count="11">
    <mergeCell ref="L2:V2"/>
    <mergeCell ref="E52:H52"/>
    <mergeCell ref="E54:H54"/>
    <mergeCell ref="E75:H75"/>
    <mergeCell ref="E77:H77"/>
    <mergeCell ref="E79:H79"/>
    <mergeCell ref="E7:H7"/>
    <mergeCell ref="E9:H9"/>
    <mergeCell ref="E11:H11"/>
    <mergeCell ref="E29:H29"/>
    <mergeCell ref="E50:H50"/>
  </mergeCells>
  <printOptions/>
  <pageMargins left="0.3937007874015748" right="0.3937007874015748" top="0.3937007874015748" bottom="0.3937007874015748" header="0" footer="0"/>
  <pageSetup fitToHeight="100" fitToWidth="1" horizontalDpi="600" verticalDpi="600" orientation="landscape" paperSize="9" scale="86"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M10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24"/>
    </row>
    <row r="2" spans="12:46" s="1" customFormat="1" ht="36.9" customHeight="1">
      <c r="L2" s="340"/>
      <c r="M2" s="340"/>
      <c r="N2" s="340"/>
      <c r="O2" s="340"/>
      <c r="P2" s="340"/>
      <c r="Q2" s="340"/>
      <c r="R2" s="340"/>
      <c r="S2" s="340"/>
      <c r="T2" s="340"/>
      <c r="U2" s="340"/>
      <c r="V2" s="340"/>
      <c r="AT2" s="19" t="s">
        <v>97</v>
      </c>
    </row>
    <row r="3" spans="2:46" s="1" customFormat="1" ht="6.9" customHeight="1">
      <c r="B3" s="107"/>
      <c r="C3" s="108"/>
      <c r="D3" s="108"/>
      <c r="E3" s="108"/>
      <c r="F3" s="108"/>
      <c r="G3" s="108"/>
      <c r="H3" s="108"/>
      <c r="I3" s="108"/>
      <c r="J3" s="108"/>
      <c r="K3" s="108"/>
      <c r="L3" s="22"/>
      <c r="AT3" s="19" t="s">
        <v>83</v>
      </c>
    </row>
    <row r="4" spans="2:46" s="1" customFormat="1" ht="24.9" customHeight="1">
      <c r="B4" s="22"/>
      <c r="D4" s="109" t="s">
        <v>116</v>
      </c>
      <c r="L4" s="22"/>
      <c r="M4" s="110" t="s">
        <v>10</v>
      </c>
      <c r="AT4" s="19" t="s">
        <v>4</v>
      </c>
    </row>
    <row r="5" spans="2:12" s="1" customFormat="1" ht="6.9" customHeight="1">
      <c r="B5" s="22"/>
      <c r="L5" s="22"/>
    </row>
    <row r="6" spans="2:12" s="1" customFormat="1" ht="12" customHeight="1">
      <c r="B6" s="22"/>
      <c r="D6" s="111" t="s">
        <v>14</v>
      </c>
      <c r="L6" s="22"/>
    </row>
    <row r="7" spans="2:12" s="1" customFormat="1" ht="16.5" customHeight="1">
      <c r="B7" s="22"/>
      <c r="E7" s="369" t="str">
        <f>'Rekapitulace stavby'!K6</f>
        <v>KOMUNITNÍ CENTRUM JOSEFOV - ZMĚNOVÉ LISTY</v>
      </c>
      <c r="F7" s="370"/>
      <c r="G7" s="370"/>
      <c r="H7" s="370"/>
      <c r="L7" s="22"/>
    </row>
    <row r="8" spans="2:12" s="1" customFormat="1" ht="12" customHeight="1">
      <c r="B8" s="22"/>
      <c r="D8" s="111" t="s">
        <v>117</v>
      </c>
      <c r="L8" s="22"/>
    </row>
    <row r="9" spans="1:31" s="2" customFormat="1" ht="16.5" customHeight="1">
      <c r="A9" s="33"/>
      <c r="B9" s="38"/>
      <c r="C9" s="33"/>
      <c r="D9" s="33"/>
      <c r="E9" s="369" t="s">
        <v>118</v>
      </c>
      <c r="F9" s="371"/>
      <c r="G9" s="371"/>
      <c r="H9" s="371"/>
      <c r="I9" s="33"/>
      <c r="J9" s="33"/>
      <c r="K9" s="33"/>
      <c r="L9" s="112"/>
      <c r="S9" s="33"/>
      <c r="T9" s="33"/>
      <c r="U9" s="33"/>
      <c r="V9" s="33"/>
      <c r="W9" s="33"/>
      <c r="X9" s="33"/>
      <c r="Y9" s="33"/>
      <c r="Z9" s="33"/>
      <c r="AA9" s="33"/>
      <c r="AB9" s="33"/>
      <c r="AC9" s="33"/>
      <c r="AD9" s="33"/>
      <c r="AE9" s="33"/>
    </row>
    <row r="10" spans="1:31" s="2" customFormat="1" ht="12" customHeight="1">
      <c r="A10" s="33"/>
      <c r="B10" s="38"/>
      <c r="C10" s="33"/>
      <c r="D10" s="111" t="s">
        <v>119</v>
      </c>
      <c r="E10" s="33"/>
      <c r="F10" s="33"/>
      <c r="G10" s="33"/>
      <c r="H10" s="33"/>
      <c r="I10" s="33"/>
      <c r="J10" s="33"/>
      <c r="K10" s="33"/>
      <c r="L10" s="112"/>
      <c r="S10" s="33"/>
      <c r="T10" s="33"/>
      <c r="U10" s="33"/>
      <c r="V10" s="33"/>
      <c r="W10" s="33"/>
      <c r="X10" s="33"/>
      <c r="Y10" s="33"/>
      <c r="Z10" s="33"/>
      <c r="AA10" s="33"/>
      <c r="AB10" s="33"/>
      <c r="AC10" s="33"/>
      <c r="AD10" s="33"/>
      <c r="AE10" s="33"/>
    </row>
    <row r="11" spans="1:31" s="2" customFormat="1" ht="16.5" customHeight="1">
      <c r="A11" s="33"/>
      <c r="B11" s="38"/>
      <c r="C11" s="33"/>
      <c r="D11" s="33"/>
      <c r="E11" s="372" t="s">
        <v>235</v>
      </c>
      <c r="F11" s="371"/>
      <c r="G11" s="371"/>
      <c r="H11" s="371"/>
      <c r="I11" s="33"/>
      <c r="J11" s="33"/>
      <c r="K11" s="33"/>
      <c r="L11" s="112"/>
      <c r="S11" s="33"/>
      <c r="T11" s="33"/>
      <c r="U11" s="33"/>
      <c r="V11" s="33"/>
      <c r="W11" s="33"/>
      <c r="X11" s="33"/>
      <c r="Y11" s="33"/>
      <c r="Z11" s="33"/>
      <c r="AA11" s="33"/>
      <c r="AB11" s="33"/>
      <c r="AC11" s="33"/>
      <c r="AD11" s="33"/>
      <c r="AE11" s="33"/>
    </row>
    <row r="12" spans="1:31" s="2" customFormat="1" ht="10.2">
      <c r="A12" s="33"/>
      <c r="B12" s="38"/>
      <c r="C12" s="33"/>
      <c r="D12" s="33"/>
      <c r="E12" s="33"/>
      <c r="F12" s="33"/>
      <c r="G12" s="33"/>
      <c r="H12" s="33"/>
      <c r="I12" s="33"/>
      <c r="J12" s="33"/>
      <c r="K12" s="33"/>
      <c r="L12" s="112"/>
      <c r="S12" s="33"/>
      <c r="T12" s="33"/>
      <c r="U12" s="33"/>
      <c r="V12" s="33"/>
      <c r="W12" s="33"/>
      <c r="X12" s="33"/>
      <c r="Y12" s="33"/>
      <c r="Z12" s="33"/>
      <c r="AA12" s="33"/>
      <c r="AB12" s="33"/>
      <c r="AC12" s="33"/>
      <c r="AD12" s="33"/>
      <c r="AE12" s="33"/>
    </row>
    <row r="13" spans="1:31" s="2" customFormat="1" ht="12" customHeight="1">
      <c r="A13" s="33"/>
      <c r="B13" s="38"/>
      <c r="C13" s="33"/>
      <c r="D13" s="111" t="s">
        <v>16</v>
      </c>
      <c r="E13" s="33"/>
      <c r="F13" s="102" t="s">
        <v>17</v>
      </c>
      <c r="G13" s="33"/>
      <c r="H13" s="33"/>
      <c r="I13" s="111" t="s">
        <v>18</v>
      </c>
      <c r="J13" s="102" t="s">
        <v>17</v>
      </c>
      <c r="K13" s="33"/>
      <c r="L13" s="112"/>
      <c r="S13" s="33"/>
      <c r="T13" s="33"/>
      <c r="U13" s="33"/>
      <c r="V13" s="33"/>
      <c r="W13" s="33"/>
      <c r="X13" s="33"/>
      <c r="Y13" s="33"/>
      <c r="Z13" s="33"/>
      <c r="AA13" s="33"/>
      <c r="AB13" s="33"/>
      <c r="AC13" s="33"/>
      <c r="AD13" s="33"/>
      <c r="AE13" s="33"/>
    </row>
    <row r="14" spans="1:31" s="2" customFormat="1" ht="12" customHeight="1">
      <c r="A14" s="33"/>
      <c r="B14" s="38"/>
      <c r="C14" s="33"/>
      <c r="D14" s="111" t="s">
        <v>19</v>
      </c>
      <c r="E14" s="33"/>
      <c r="F14" s="102" t="s">
        <v>20</v>
      </c>
      <c r="G14" s="33"/>
      <c r="H14" s="33"/>
      <c r="I14" s="111" t="s">
        <v>21</v>
      </c>
      <c r="J14" s="113" t="str">
        <f>'Rekapitulace stavby'!AN8</f>
        <v>7. 1. 2020</v>
      </c>
      <c r="K14" s="33"/>
      <c r="L14" s="112"/>
      <c r="S14" s="33"/>
      <c r="T14" s="33"/>
      <c r="U14" s="33"/>
      <c r="V14" s="33"/>
      <c r="W14" s="33"/>
      <c r="X14" s="33"/>
      <c r="Y14" s="33"/>
      <c r="Z14" s="33"/>
      <c r="AA14" s="33"/>
      <c r="AB14" s="33"/>
      <c r="AC14" s="33"/>
      <c r="AD14" s="33"/>
      <c r="AE14" s="33"/>
    </row>
    <row r="15" spans="1:31" s="2" customFormat="1" ht="10.8" customHeight="1">
      <c r="A15" s="33"/>
      <c r="B15" s="38"/>
      <c r="C15" s="33"/>
      <c r="D15" s="33"/>
      <c r="E15" s="33"/>
      <c r="F15" s="33"/>
      <c r="G15" s="33"/>
      <c r="H15" s="33"/>
      <c r="I15" s="33"/>
      <c r="J15" s="33"/>
      <c r="K15" s="33"/>
      <c r="L15" s="112"/>
      <c r="S15" s="33"/>
      <c r="T15" s="33"/>
      <c r="U15" s="33"/>
      <c r="V15" s="33"/>
      <c r="W15" s="33"/>
      <c r="X15" s="33"/>
      <c r="Y15" s="33"/>
      <c r="Z15" s="33"/>
      <c r="AA15" s="33"/>
      <c r="AB15" s="33"/>
      <c r="AC15" s="33"/>
      <c r="AD15" s="33"/>
      <c r="AE15" s="33"/>
    </row>
    <row r="16" spans="1:31" s="2" customFormat="1" ht="12" customHeight="1">
      <c r="A16" s="33"/>
      <c r="B16" s="38"/>
      <c r="C16" s="33"/>
      <c r="D16" s="111" t="s">
        <v>23</v>
      </c>
      <c r="E16" s="33"/>
      <c r="F16" s="33"/>
      <c r="G16" s="33"/>
      <c r="H16" s="33"/>
      <c r="I16" s="111" t="s">
        <v>24</v>
      </c>
      <c r="J16" s="102" t="s">
        <v>25</v>
      </c>
      <c r="K16" s="33"/>
      <c r="L16" s="112"/>
      <c r="S16" s="33"/>
      <c r="T16" s="33"/>
      <c r="U16" s="33"/>
      <c r="V16" s="33"/>
      <c r="W16" s="33"/>
      <c r="X16" s="33"/>
      <c r="Y16" s="33"/>
      <c r="Z16" s="33"/>
      <c r="AA16" s="33"/>
      <c r="AB16" s="33"/>
      <c r="AC16" s="33"/>
      <c r="AD16" s="33"/>
      <c r="AE16" s="33"/>
    </row>
    <row r="17" spans="1:31" s="2" customFormat="1" ht="18" customHeight="1">
      <c r="A17" s="33"/>
      <c r="B17" s="38"/>
      <c r="C17" s="33"/>
      <c r="D17" s="33"/>
      <c r="E17" s="102" t="s">
        <v>26</v>
      </c>
      <c r="F17" s="33"/>
      <c r="G17" s="33"/>
      <c r="H17" s="33"/>
      <c r="I17" s="111" t="s">
        <v>27</v>
      </c>
      <c r="J17" s="102" t="s">
        <v>17</v>
      </c>
      <c r="K17" s="33"/>
      <c r="L17" s="112"/>
      <c r="S17" s="33"/>
      <c r="T17" s="33"/>
      <c r="U17" s="33"/>
      <c r="V17" s="33"/>
      <c r="W17" s="33"/>
      <c r="X17" s="33"/>
      <c r="Y17" s="33"/>
      <c r="Z17" s="33"/>
      <c r="AA17" s="33"/>
      <c r="AB17" s="33"/>
      <c r="AC17" s="33"/>
      <c r="AD17" s="33"/>
      <c r="AE17" s="33"/>
    </row>
    <row r="18" spans="1:31" s="2" customFormat="1" ht="6.9" customHeight="1">
      <c r="A18" s="33"/>
      <c r="B18" s="38"/>
      <c r="C18" s="33"/>
      <c r="D18" s="33"/>
      <c r="E18" s="33"/>
      <c r="F18" s="33"/>
      <c r="G18" s="33"/>
      <c r="H18" s="33"/>
      <c r="I18" s="33"/>
      <c r="J18" s="33"/>
      <c r="K18" s="33"/>
      <c r="L18" s="112"/>
      <c r="S18" s="33"/>
      <c r="T18" s="33"/>
      <c r="U18" s="33"/>
      <c r="V18" s="33"/>
      <c r="W18" s="33"/>
      <c r="X18" s="33"/>
      <c r="Y18" s="33"/>
      <c r="Z18" s="33"/>
      <c r="AA18" s="33"/>
      <c r="AB18" s="33"/>
      <c r="AC18" s="33"/>
      <c r="AD18" s="33"/>
      <c r="AE18" s="33"/>
    </row>
    <row r="19" spans="1:31" s="2" customFormat="1" ht="12" customHeight="1">
      <c r="A19" s="33"/>
      <c r="B19" s="38"/>
      <c r="C19" s="33"/>
      <c r="D19" s="111" t="s">
        <v>28</v>
      </c>
      <c r="E19" s="33"/>
      <c r="F19" s="33"/>
      <c r="G19" s="33"/>
      <c r="H19" s="33"/>
      <c r="I19" s="111" t="s">
        <v>24</v>
      </c>
      <c r="J19" s="102" t="s">
        <v>29</v>
      </c>
      <c r="K19" s="33"/>
      <c r="L19" s="112"/>
      <c r="S19" s="33"/>
      <c r="T19" s="33"/>
      <c r="U19" s="33"/>
      <c r="V19" s="33"/>
      <c r="W19" s="33"/>
      <c r="X19" s="33"/>
      <c r="Y19" s="33"/>
      <c r="Z19" s="33"/>
      <c r="AA19" s="33"/>
      <c r="AB19" s="33"/>
      <c r="AC19" s="33"/>
      <c r="AD19" s="33"/>
      <c r="AE19" s="33"/>
    </row>
    <row r="20" spans="1:31" s="2" customFormat="1" ht="18" customHeight="1">
      <c r="A20" s="33"/>
      <c r="B20" s="38"/>
      <c r="C20" s="33"/>
      <c r="D20" s="33"/>
      <c r="E20" s="102" t="s">
        <v>30</v>
      </c>
      <c r="F20" s="33"/>
      <c r="G20" s="33"/>
      <c r="H20" s="33"/>
      <c r="I20" s="111" t="s">
        <v>27</v>
      </c>
      <c r="J20" s="102" t="s">
        <v>31</v>
      </c>
      <c r="K20" s="33"/>
      <c r="L20" s="112"/>
      <c r="S20" s="33"/>
      <c r="T20" s="33"/>
      <c r="U20" s="33"/>
      <c r="V20" s="33"/>
      <c r="W20" s="33"/>
      <c r="X20" s="33"/>
      <c r="Y20" s="33"/>
      <c r="Z20" s="33"/>
      <c r="AA20" s="33"/>
      <c r="AB20" s="33"/>
      <c r="AC20" s="33"/>
      <c r="AD20" s="33"/>
      <c r="AE20" s="33"/>
    </row>
    <row r="21" spans="1:31" s="2" customFormat="1" ht="6.9" customHeight="1">
      <c r="A21" s="33"/>
      <c r="B21" s="38"/>
      <c r="C21" s="33"/>
      <c r="D21" s="33"/>
      <c r="E21" s="33"/>
      <c r="F21" s="33"/>
      <c r="G21" s="33"/>
      <c r="H21" s="33"/>
      <c r="I21" s="33"/>
      <c r="J21" s="33"/>
      <c r="K21" s="33"/>
      <c r="L21" s="112"/>
      <c r="S21" s="33"/>
      <c r="T21" s="33"/>
      <c r="U21" s="33"/>
      <c r="V21" s="33"/>
      <c r="W21" s="33"/>
      <c r="X21" s="33"/>
      <c r="Y21" s="33"/>
      <c r="Z21" s="33"/>
      <c r="AA21" s="33"/>
      <c r="AB21" s="33"/>
      <c r="AC21" s="33"/>
      <c r="AD21" s="33"/>
      <c r="AE21" s="33"/>
    </row>
    <row r="22" spans="1:31" s="2" customFormat="1" ht="12" customHeight="1">
      <c r="A22" s="33"/>
      <c r="B22" s="38"/>
      <c r="C22" s="33"/>
      <c r="D22" s="111" t="s">
        <v>32</v>
      </c>
      <c r="E22" s="33"/>
      <c r="F22" s="33"/>
      <c r="G22" s="33"/>
      <c r="H22" s="33"/>
      <c r="I22" s="111" t="s">
        <v>24</v>
      </c>
      <c r="J22" s="102" t="s">
        <v>33</v>
      </c>
      <c r="K22" s="33"/>
      <c r="L22" s="112"/>
      <c r="S22" s="33"/>
      <c r="T22" s="33"/>
      <c r="U22" s="33"/>
      <c r="V22" s="33"/>
      <c r="W22" s="33"/>
      <c r="X22" s="33"/>
      <c r="Y22" s="33"/>
      <c r="Z22" s="33"/>
      <c r="AA22" s="33"/>
      <c r="AB22" s="33"/>
      <c r="AC22" s="33"/>
      <c r="AD22" s="33"/>
      <c r="AE22" s="33"/>
    </row>
    <row r="23" spans="1:31" s="2" customFormat="1" ht="18" customHeight="1">
      <c r="A23" s="33"/>
      <c r="B23" s="38"/>
      <c r="C23" s="33"/>
      <c r="D23" s="33"/>
      <c r="E23" s="102" t="s">
        <v>34</v>
      </c>
      <c r="F23" s="33"/>
      <c r="G23" s="33"/>
      <c r="H23" s="33"/>
      <c r="I23" s="111" t="s">
        <v>27</v>
      </c>
      <c r="J23" s="102" t="s">
        <v>35</v>
      </c>
      <c r="K23" s="33"/>
      <c r="L23" s="112"/>
      <c r="S23" s="33"/>
      <c r="T23" s="33"/>
      <c r="U23" s="33"/>
      <c r="V23" s="33"/>
      <c r="W23" s="33"/>
      <c r="X23" s="33"/>
      <c r="Y23" s="33"/>
      <c r="Z23" s="33"/>
      <c r="AA23" s="33"/>
      <c r="AB23" s="33"/>
      <c r="AC23" s="33"/>
      <c r="AD23" s="33"/>
      <c r="AE23" s="33"/>
    </row>
    <row r="24" spans="1:31" s="2" customFormat="1" ht="6.9" customHeight="1">
      <c r="A24" s="33"/>
      <c r="B24" s="38"/>
      <c r="C24" s="33"/>
      <c r="D24" s="33"/>
      <c r="E24" s="33"/>
      <c r="F24" s="33"/>
      <c r="G24" s="33"/>
      <c r="H24" s="33"/>
      <c r="I24" s="33"/>
      <c r="J24" s="33"/>
      <c r="K24" s="33"/>
      <c r="L24" s="112"/>
      <c r="S24" s="33"/>
      <c r="T24" s="33"/>
      <c r="U24" s="33"/>
      <c r="V24" s="33"/>
      <c r="W24" s="33"/>
      <c r="X24" s="33"/>
      <c r="Y24" s="33"/>
      <c r="Z24" s="33"/>
      <c r="AA24" s="33"/>
      <c r="AB24" s="33"/>
      <c r="AC24" s="33"/>
      <c r="AD24" s="33"/>
      <c r="AE24" s="33"/>
    </row>
    <row r="25" spans="1:31" s="2" customFormat="1" ht="12" customHeight="1">
      <c r="A25" s="33"/>
      <c r="B25" s="38"/>
      <c r="C25" s="33"/>
      <c r="D25" s="111" t="s">
        <v>37</v>
      </c>
      <c r="E25" s="33"/>
      <c r="F25" s="33"/>
      <c r="G25" s="33"/>
      <c r="H25" s="33"/>
      <c r="I25" s="111" t="s">
        <v>24</v>
      </c>
      <c r="J25" s="102" t="s">
        <v>29</v>
      </c>
      <c r="K25" s="33"/>
      <c r="L25" s="112"/>
      <c r="S25" s="33"/>
      <c r="T25" s="33"/>
      <c r="U25" s="33"/>
      <c r="V25" s="33"/>
      <c r="W25" s="33"/>
      <c r="X25" s="33"/>
      <c r="Y25" s="33"/>
      <c r="Z25" s="33"/>
      <c r="AA25" s="33"/>
      <c r="AB25" s="33"/>
      <c r="AC25" s="33"/>
      <c r="AD25" s="33"/>
      <c r="AE25" s="33"/>
    </row>
    <row r="26" spans="1:31" s="2" customFormat="1" ht="18" customHeight="1">
      <c r="A26" s="33"/>
      <c r="B26" s="38"/>
      <c r="C26" s="33"/>
      <c r="D26" s="33"/>
      <c r="E26" s="102" t="s">
        <v>30</v>
      </c>
      <c r="F26" s="33"/>
      <c r="G26" s="33"/>
      <c r="H26" s="33"/>
      <c r="I26" s="111" t="s">
        <v>27</v>
      </c>
      <c r="J26" s="102" t="s">
        <v>31</v>
      </c>
      <c r="K26" s="33"/>
      <c r="L26" s="112"/>
      <c r="S26" s="33"/>
      <c r="T26" s="33"/>
      <c r="U26" s="33"/>
      <c r="V26" s="33"/>
      <c r="W26" s="33"/>
      <c r="X26" s="33"/>
      <c r="Y26" s="33"/>
      <c r="Z26" s="33"/>
      <c r="AA26" s="33"/>
      <c r="AB26" s="33"/>
      <c r="AC26" s="33"/>
      <c r="AD26" s="33"/>
      <c r="AE26" s="33"/>
    </row>
    <row r="27" spans="1:31" s="2" customFormat="1" ht="6.9" customHeight="1">
      <c r="A27" s="33"/>
      <c r="B27" s="38"/>
      <c r="C27" s="33"/>
      <c r="D27" s="33"/>
      <c r="E27" s="33"/>
      <c r="F27" s="33"/>
      <c r="G27" s="33"/>
      <c r="H27" s="33"/>
      <c r="I27" s="33"/>
      <c r="J27" s="33"/>
      <c r="K27" s="33"/>
      <c r="L27" s="112"/>
      <c r="S27" s="33"/>
      <c r="T27" s="33"/>
      <c r="U27" s="33"/>
      <c r="V27" s="33"/>
      <c r="W27" s="33"/>
      <c r="X27" s="33"/>
      <c r="Y27" s="33"/>
      <c r="Z27" s="33"/>
      <c r="AA27" s="33"/>
      <c r="AB27" s="33"/>
      <c r="AC27" s="33"/>
      <c r="AD27" s="33"/>
      <c r="AE27" s="33"/>
    </row>
    <row r="28" spans="1:31" s="2" customFormat="1" ht="12" customHeight="1">
      <c r="A28" s="33"/>
      <c r="B28" s="38"/>
      <c r="C28" s="33"/>
      <c r="D28" s="111" t="s">
        <v>38</v>
      </c>
      <c r="E28" s="33"/>
      <c r="F28" s="33"/>
      <c r="G28" s="33"/>
      <c r="H28" s="33"/>
      <c r="I28" s="33"/>
      <c r="J28" s="33"/>
      <c r="K28" s="33"/>
      <c r="L28" s="112"/>
      <c r="S28" s="33"/>
      <c r="T28" s="33"/>
      <c r="U28" s="33"/>
      <c r="V28" s="33"/>
      <c r="W28" s="33"/>
      <c r="X28" s="33"/>
      <c r="Y28" s="33"/>
      <c r="Z28" s="33"/>
      <c r="AA28" s="33"/>
      <c r="AB28" s="33"/>
      <c r="AC28" s="33"/>
      <c r="AD28" s="33"/>
      <c r="AE28" s="33"/>
    </row>
    <row r="29" spans="1:31" s="8" customFormat="1" ht="51" customHeight="1">
      <c r="A29" s="114"/>
      <c r="B29" s="115"/>
      <c r="C29" s="114"/>
      <c r="D29" s="114"/>
      <c r="E29" s="373" t="s">
        <v>39</v>
      </c>
      <c r="F29" s="373"/>
      <c r="G29" s="373"/>
      <c r="H29" s="373"/>
      <c r="I29" s="114"/>
      <c r="J29" s="114"/>
      <c r="K29" s="114"/>
      <c r="L29" s="116"/>
      <c r="S29" s="114"/>
      <c r="T29" s="114"/>
      <c r="U29" s="114"/>
      <c r="V29" s="114"/>
      <c r="W29" s="114"/>
      <c r="X29" s="114"/>
      <c r="Y29" s="114"/>
      <c r="Z29" s="114"/>
      <c r="AA29" s="114"/>
      <c r="AB29" s="114"/>
      <c r="AC29" s="114"/>
      <c r="AD29" s="114"/>
      <c r="AE29" s="114"/>
    </row>
    <row r="30" spans="1:31" s="2" customFormat="1" ht="6.9" customHeight="1">
      <c r="A30" s="33"/>
      <c r="B30" s="38"/>
      <c r="C30" s="33"/>
      <c r="D30" s="33"/>
      <c r="E30" s="33"/>
      <c r="F30" s="33"/>
      <c r="G30" s="33"/>
      <c r="H30" s="33"/>
      <c r="I30" s="33"/>
      <c r="J30" s="33"/>
      <c r="K30" s="33"/>
      <c r="L30" s="112"/>
      <c r="S30" s="33"/>
      <c r="T30" s="33"/>
      <c r="U30" s="33"/>
      <c r="V30" s="33"/>
      <c r="W30" s="33"/>
      <c r="X30" s="33"/>
      <c r="Y30" s="33"/>
      <c r="Z30" s="33"/>
      <c r="AA30" s="33"/>
      <c r="AB30" s="33"/>
      <c r="AC30" s="33"/>
      <c r="AD30" s="33"/>
      <c r="AE30" s="33"/>
    </row>
    <row r="31" spans="1:31" s="2" customFormat="1" ht="6.9" customHeight="1">
      <c r="A31" s="33"/>
      <c r="B31" s="38"/>
      <c r="C31" s="33"/>
      <c r="D31" s="117"/>
      <c r="E31" s="117"/>
      <c r="F31" s="117"/>
      <c r="G31" s="117"/>
      <c r="H31" s="117"/>
      <c r="I31" s="117"/>
      <c r="J31" s="117"/>
      <c r="K31" s="117"/>
      <c r="L31" s="112"/>
      <c r="S31" s="33"/>
      <c r="T31" s="33"/>
      <c r="U31" s="33"/>
      <c r="V31" s="33"/>
      <c r="W31" s="33"/>
      <c r="X31" s="33"/>
      <c r="Y31" s="33"/>
      <c r="Z31" s="33"/>
      <c r="AA31" s="33"/>
      <c r="AB31" s="33"/>
      <c r="AC31" s="33"/>
      <c r="AD31" s="33"/>
      <c r="AE31" s="33"/>
    </row>
    <row r="32" spans="1:31" s="2" customFormat="1" ht="25.35" customHeight="1">
      <c r="A32" s="33"/>
      <c r="B32" s="38"/>
      <c r="C32" s="33"/>
      <c r="D32" s="118" t="s">
        <v>40</v>
      </c>
      <c r="E32" s="33"/>
      <c r="F32" s="33"/>
      <c r="G32" s="33"/>
      <c r="H32" s="33"/>
      <c r="I32" s="33"/>
      <c r="J32" s="119">
        <f>ROUND(J87,2)</f>
        <v>126196.84</v>
      </c>
      <c r="K32" s="33"/>
      <c r="L32" s="112"/>
      <c r="S32" s="33"/>
      <c r="T32" s="33"/>
      <c r="U32" s="33"/>
      <c r="V32" s="33"/>
      <c r="W32" s="33"/>
      <c r="X32" s="33"/>
      <c r="Y32" s="33"/>
      <c r="Z32" s="33"/>
      <c r="AA32" s="33"/>
      <c r="AB32" s="33"/>
      <c r="AC32" s="33"/>
      <c r="AD32" s="33"/>
      <c r="AE32" s="33"/>
    </row>
    <row r="33" spans="1:31" s="2" customFormat="1" ht="6.9" customHeight="1">
      <c r="A33" s="33"/>
      <c r="B33" s="38"/>
      <c r="C33" s="33"/>
      <c r="D33" s="117"/>
      <c r="E33" s="117"/>
      <c r="F33" s="117"/>
      <c r="G33" s="117"/>
      <c r="H33" s="117"/>
      <c r="I33" s="117"/>
      <c r="J33" s="117"/>
      <c r="K33" s="117"/>
      <c r="L33" s="112"/>
      <c r="S33" s="33"/>
      <c r="T33" s="33"/>
      <c r="U33" s="33"/>
      <c r="V33" s="33"/>
      <c r="W33" s="33"/>
      <c r="X33" s="33"/>
      <c r="Y33" s="33"/>
      <c r="Z33" s="33"/>
      <c r="AA33" s="33"/>
      <c r="AB33" s="33"/>
      <c r="AC33" s="33"/>
      <c r="AD33" s="33"/>
      <c r="AE33" s="33"/>
    </row>
    <row r="34" spans="1:31" s="2" customFormat="1" ht="14.4" customHeight="1">
      <c r="A34" s="33"/>
      <c r="B34" s="38"/>
      <c r="C34" s="33"/>
      <c r="D34" s="33"/>
      <c r="E34" s="33"/>
      <c r="F34" s="120" t="s">
        <v>42</v>
      </c>
      <c r="G34" s="33"/>
      <c r="H34" s="33"/>
      <c r="I34" s="120" t="s">
        <v>41</v>
      </c>
      <c r="J34" s="120" t="s">
        <v>43</v>
      </c>
      <c r="K34" s="33"/>
      <c r="L34" s="112"/>
      <c r="S34" s="33"/>
      <c r="T34" s="33"/>
      <c r="U34" s="33"/>
      <c r="V34" s="33"/>
      <c r="W34" s="33"/>
      <c r="X34" s="33"/>
      <c r="Y34" s="33"/>
      <c r="Z34" s="33"/>
      <c r="AA34" s="33"/>
      <c r="AB34" s="33"/>
      <c r="AC34" s="33"/>
      <c r="AD34" s="33"/>
      <c r="AE34" s="33"/>
    </row>
    <row r="35" spans="1:31" s="2" customFormat="1" ht="14.4" customHeight="1">
      <c r="A35" s="33"/>
      <c r="B35" s="38"/>
      <c r="C35" s="33"/>
      <c r="D35" s="121" t="s">
        <v>44</v>
      </c>
      <c r="E35" s="111" t="s">
        <v>45</v>
      </c>
      <c r="F35" s="122">
        <f>ROUND((SUM(BE87:BE108)),2)</f>
        <v>126196.84</v>
      </c>
      <c r="G35" s="33"/>
      <c r="H35" s="33"/>
      <c r="I35" s="123">
        <v>0.21</v>
      </c>
      <c r="J35" s="122">
        <f>ROUND(((SUM(BE87:BE108))*I35),2)</f>
        <v>26501.34</v>
      </c>
      <c r="K35" s="33"/>
      <c r="L35" s="112"/>
      <c r="S35" s="33"/>
      <c r="T35" s="33"/>
      <c r="U35" s="33"/>
      <c r="V35" s="33"/>
      <c r="W35" s="33"/>
      <c r="X35" s="33"/>
      <c r="Y35" s="33"/>
      <c r="Z35" s="33"/>
      <c r="AA35" s="33"/>
      <c r="AB35" s="33"/>
      <c r="AC35" s="33"/>
      <c r="AD35" s="33"/>
      <c r="AE35" s="33"/>
    </row>
    <row r="36" spans="1:31" s="2" customFormat="1" ht="14.4" customHeight="1">
      <c r="A36" s="33"/>
      <c r="B36" s="38"/>
      <c r="C36" s="33"/>
      <c r="D36" s="33"/>
      <c r="E36" s="111" t="s">
        <v>46</v>
      </c>
      <c r="F36" s="122">
        <f>ROUND((SUM(BF87:BF108)),2)</f>
        <v>0</v>
      </c>
      <c r="G36" s="33"/>
      <c r="H36" s="33"/>
      <c r="I36" s="123">
        <v>0.15</v>
      </c>
      <c r="J36" s="122">
        <f>ROUND(((SUM(BF87:BF108))*I36),2)</f>
        <v>0</v>
      </c>
      <c r="K36" s="33"/>
      <c r="L36" s="112"/>
      <c r="S36" s="33"/>
      <c r="T36" s="33"/>
      <c r="U36" s="33"/>
      <c r="V36" s="33"/>
      <c r="W36" s="33"/>
      <c r="X36" s="33"/>
      <c r="Y36" s="33"/>
      <c r="Z36" s="33"/>
      <c r="AA36" s="33"/>
      <c r="AB36" s="33"/>
      <c r="AC36" s="33"/>
      <c r="AD36" s="33"/>
      <c r="AE36" s="33"/>
    </row>
    <row r="37" spans="1:31" s="2" customFormat="1" ht="14.4" customHeight="1" hidden="1">
      <c r="A37" s="33"/>
      <c r="B37" s="38"/>
      <c r="C37" s="33"/>
      <c r="D37" s="33"/>
      <c r="E37" s="111" t="s">
        <v>47</v>
      </c>
      <c r="F37" s="122">
        <f>ROUND((SUM(BG87:BG108)),2)</f>
        <v>0</v>
      </c>
      <c r="G37" s="33"/>
      <c r="H37" s="33"/>
      <c r="I37" s="123">
        <v>0.21</v>
      </c>
      <c r="J37" s="122">
        <f>0</f>
        <v>0</v>
      </c>
      <c r="K37" s="33"/>
      <c r="L37" s="112"/>
      <c r="S37" s="33"/>
      <c r="T37" s="33"/>
      <c r="U37" s="33"/>
      <c r="V37" s="33"/>
      <c r="W37" s="33"/>
      <c r="X37" s="33"/>
      <c r="Y37" s="33"/>
      <c r="Z37" s="33"/>
      <c r="AA37" s="33"/>
      <c r="AB37" s="33"/>
      <c r="AC37" s="33"/>
      <c r="AD37" s="33"/>
      <c r="AE37" s="33"/>
    </row>
    <row r="38" spans="1:31" s="2" customFormat="1" ht="14.4" customHeight="1" hidden="1">
      <c r="A38" s="33"/>
      <c r="B38" s="38"/>
      <c r="C38" s="33"/>
      <c r="D38" s="33"/>
      <c r="E38" s="111" t="s">
        <v>48</v>
      </c>
      <c r="F38" s="122">
        <f>ROUND((SUM(BH87:BH108)),2)</f>
        <v>0</v>
      </c>
      <c r="G38" s="33"/>
      <c r="H38" s="33"/>
      <c r="I38" s="123">
        <v>0.15</v>
      </c>
      <c r="J38" s="122">
        <f>0</f>
        <v>0</v>
      </c>
      <c r="K38" s="33"/>
      <c r="L38" s="112"/>
      <c r="S38" s="33"/>
      <c r="T38" s="33"/>
      <c r="U38" s="33"/>
      <c r="V38" s="33"/>
      <c r="W38" s="33"/>
      <c r="X38" s="33"/>
      <c r="Y38" s="33"/>
      <c r="Z38" s="33"/>
      <c r="AA38" s="33"/>
      <c r="AB38" s="33"/>
      <c r="AC38" s="33"/>
      <c r="AD38" s="33"/>
      <c r="AE38" s="33"/>
    </row>
    <row r="39" spans="1:31" s="2" customFormat="1" ht="14.4" customHeight="1" hidden="1">
      <c r="A39" s="33"/>
      <c r="B39" s="38"/>
      <c r="C39" s="33"/>
      <c r="D39" s="33"/>
      <c r="E39" s="111" t="s">
        <v>49</v>
      </c>
      <c r="F39" s="122">
        <f>ROUND((SUM(BI87:BI108)),2)</f>
        <v>0</v>
      </c>
      <c r="G39" s="33"/>
      <c r="H39" s="33"/>
      <c r="I39" s="123">
        <v>0</v>
      </c>
      <c r="J39" s="122">
        <f>0</f>
        <v>0</v>
      </c>
      <c r="K39" s="33"/>
      <c r="L39" s="112"/>
      <c r="S39" s="33"/>
      <c r="T39" s="33"/>
      <c r="U39" s="33"/>
      <c r="V39" s="33"/>
      <c r="W39" s="33"/>
      <c r="X39" s="33"/>
      <c r="Y39" s="33"/>
      <c r="Z39" s="33"/>
      <c r="AA39" s="33"/>
      <c r="AB39" s="33"/>
      <c r="AC39" s="33"/>
      <c r="AD39" s="33"/>
      <c r="AE39" s="33"/>
    </row>
    <row r="40" spans="1:31" s="2" customFormat="1" ht="6.9" customHeight="1">
      <c r="A40" s="33"/>
      <c r="B40" s="38"/>
      <c r="C40" s="33"/>
      <c r="D40" s="33"/>
      <c r="E40" s="33"/>
      <c r="F40" s="33"/>
      <c r="G40" s="33"/>
      <c r="H40" s="33"/>
      <c r="I40" s="33"/>
      <c r="J40" s="33"/>
      <c r="K40" s="33"/>
      <c r="L40" s="112"/>
      <c r="S40" s="33"/>
      <c r="T40" s="33"/>
      <c r="U40" s="33"/>
      <c r="V40" s="33"/>
      <c r="W40" s="33"/>
      <c r="X40" s="33"/>
      <c r="Y40" s="33"/>
      <c r="Z40" s="33"/>
      <c r="AA40" s="33"/>
      <c r="AB40" s="33"/>
      <c r="AC40" s="33"/>
      <c r="AD40" s="33"/>
      <c r="AE40" s="33"/>
    </row>
    <row r="41" spans="1:31" s="2" customFormat="1" ht="25.35" customHeight="1">
      <c r="A41" s="33"/>
      <c r="B41" s="38"/>
      <c r="C41" s="124"/>
      <c r="D41" s="125" t="s">
        <v>50</v>
      </c>
      <c r="E41" s="126"/>
      <c r="F41" s="126"/>
      <c r="G41" s="127" t="s">
        <v>51</v>
      </c>
      <c r="H41" s="128" t="s">
        <v>52</v>
      </c>
      <c r="I41" s="126"/>
      <c r="J41" s="129">
        <f>SUM(J32:J39)</f>
        <v>152698.18</v>
      </c>
      <c r="K41" s="130"/>
      <c r="L41" s="112"/>
      <c r="S41" s="33"/>
      <c r="T41" s="33"/>
      <c r="U41" s="33"/>
      <c r="V41" s="33"/>
      <c r="W41" s="33"/>
      <c r="X41" s="33"/>
      <c r="Y41" s="33"/>
      <c r="Z41" s="33"/>
      <c r="AA41" s="33"/>
      <c r="AB41" s="33"/>
      <c r="AC41" s="33"/>
      <c r="AD41" s="33"/>
      <c r="AE41" s="33"/>
    </row>
    <row r="42" spans="1:31" s="2" customFormat="1" ht="14.4" customHeight="1">
      <c r="A42" s="33"/>
      <c r="B42" s="131"/>
      <c r="C42" s="132"/>
      <c r="D42" s="132"/>
      <c r="E42" s="132"/>
      <c r="F42" s="132"/>
      <c r="G42" s="132"/>
      <c r="H42" s="132"/>
      <c r="I42" s="132"/>
      <c r="J42" s="132"/>
      <c r="K42" s="132"/>
      <c r="L42" s="112"/>
      <c r="S42" s="33"/>
      <c r="T42" s="33"/>
      <c r="U42" s="33"/>
      <c r="V42" s="33"/>
      <c r="W42" s="33"/>
      <c r="X42" s="33"/>
      <c r="Y42" s="33"/>
      <c r="Z42" s="33"/>
      <c r="AA42" s="33"/>
      <c r="AB42" s="33"/>
      <c r="AC42" s="33"/>
      <c r="AD42" s="33"/>
      <c r="AE42" s="33"/>
    </row>
    <row r="46" spans="1:31" s="2" customFormat="1" ht="6.9" customHeight="1">
      <c r="A46" s="33"/>
      <c r="B46" s="133"/>
      <c r="C46" s="134"/>
      <c r="D46" s="134"/>
      <c r="E46" s="134"/>
      <c r="F46" s="134"/>
      <c r="G46" s="134"/>
      <c r="H46" s="134"/>
      <c r="I46" s="134"/>
      <c r="J46" s="134"/>
      <c r="K46" s="134"/>
      <c r="L46" s="112"/>
      <c r="S46" s="33"/>
      <c r="T46" s="33"/>
      <c r="U46" s="33"/>
      <c r="V46" s="33"/>
      <c r="W46" s="33"/>
      <c r="X46" s="33"/>
      <c r="Y46" s="33"/>
      <c r="Z46" s="33"/>
      <c r="AA46" s="33"/>
      <c r="AB46" s="33"/>
      <c r="AC46" s="33"/>
      <c r="AD46" s="33"/>
      <c r="AE46" s="33"/>
    </row>
    <row r="47" spans="1:31" s="2" customFormat="1" ht="24.9" customHeight="1">
      <c r="A47" s="33"/>
      <c r="B47" s="34"/>
      <c r="C47" s="25" t="s">
        <v>121</v>
      </c>
      <c r="D47" s="35"/>
      <c r="E47" s="35"/>
      <c r="F47" s="35"/>
      <c r="G47" s="35"/>
      <c r="H47" s="35"/>
      <c r="I47" s="35"/>
      <c r="J47" s="35"/>
      <c r="K47" s="35"/>
      <c r="L47" s="112"/>
      <c r="S47" s="33"/>
      <c r="T47" s="33"/>
      <c r="U47" s="33"/>
      <c r="V47" s="33"/>
      <c r="W47" s="33"/>
      <c r="X47" s="33"/>
      <c r="Y47" s="33"/>
      <c r="Z47" s="33"/>
      <c r="AA47" s="33"/>
      <c r="AB47" s="33"/>
      <c r="AC47" s="33"/>
      <c r="AD47" s="33"/>
      <c r="AE47" s="33"/>
    </row>
    <row r="48" spans="1:31" s="2" customFormat="1" ht="6.9" customHeight="1">
      <c r="A48" s="33"/>
      <c r="B48" s="34"/>
      <c r="C48" s="35"/>
      <c r="D48" s="35"/>
      <c r="E48" s="35"/>
      <c r="F48" s="35"/>
      <c r="G48" s="35"/>
      <c r="H48" s="35"/>
      <c r="I48" s="35"/>
      <c r="J48" s="35"/>
      <c r="K48" s="35"/>
      <c r="L48" s="112"/>
      <c r="S48" s="33"/>
      <c r="T48" s="33"/>
      <c r="U48" s="33"/>
      <c r="V48" s="33"/>
      <c r="W48" s="33"/>
      <c r="X48" s="33"/>
      <c r="Y48" s="33"/>
      <c r="Z48" s="33"/>
      <c r="AA48" s="33"/>
      <c r="AB48" s="33"/>
      <c r="AC48" s="33"/>
      <c r="AD48" s="33"/>
      <c r="AE48" s="33"/>
    </row>
    <row r="49" spans="1:31" s="2" customFormat="1" ht="12" customHeight="1">
      <c r="A49" s="33"/>
      <c r="B49" s="34"/>
      <c r="C49" s="30" t="s">
        <v>14</v>
      </c>
      <c r="D49" s="35"/>
      <c r="E49" s="35"/>
      <c r="F49" s="35"/>
      <c r="G49" s="35"/>
      <c r="H49" s="35"/>
      <c r="I49" s="35"/>
      <c r="J49" s="35"/>
      <c r="K49" s="35"/>
      <c r="L49" s="112"/>
      <c r="S49" s="33"/>
      <c r="T49" s="33"/>
      <c r="U49" s="33"/>
      <c r="V49" s="33"/>
      <c r="W49" s="33"/>
      <c r="X49" s="33"/>
      <c r="Y49" s="33"/>
      <c r="Z49" s="33"/>
      <c r="AA49" s="33"/>
      <c r="AB49" s="33"/>
      <c r="AC49" s="33"/>
      <c r="AD49" s="33"/>
      <c r="AE49" s="33"/>
    </row>
    <row r="50" spans="1:31" s="2" customFormat="1" ht="16.5" customHeight="1">
      <c r="A50" s="33"/>
      <c r="B50" s="34"/>
      <c r="C50" s="35"/>
      <c r="D50" s="35"/>
      <c r="E50" s="374" t="str">
        <f>E7</f>
        <v>KOMUNITNÍ CENTRUM JOSEFOV - ZMĚNOVÉ LISTY</v>
      </c>
      <c r="F50" s="375"/>
      <c r="G50" s="375"/>
      <c r="H50" s="375"/>
      <c r="I50" s="35"/>
      <c r="J50" s="35"/>
      <c r="K50" s="35"/>
      <c r="L50" s="112"/>
      <c r="S50" s="33"/>
      <c r="T50" s="33"/>
      <c r="U50" s="33"/>
      <c r="V50" s="33"/>
      <c r="W50" s="33"/>
      <c r="X50" s="33"/>
      <c r="Y50" s="33"/>
      <c r="Z50" s="33"/>
      <c r="AA50" s="33"/>
      <c r="AB50" s="33"/>
      <c r="AC50" s="33"/>
      <c r="AD50" s="33"/>
      <c r="AE50" s="33"/>
    </row>
    <row r="51" spans="2:12" s="1" customFormat="1" ht="12" customHeight="1">
      <c r="B51" s="23"/>
      <c r="C51" s="30" t="s">
        <v>117</v>
      </c>
      <c r="D51" s="24"/>
      <c r="E51" s="24"/>
      <c r="F51" s="24"/>
      <c r="G51" s="24"/>
      <c r="H51" s="24"/>
      <c r="I51" s="24"/>
      <c r="J51" s="24"/>
      <c r="K51" s="24"/>
      <c r="L51" s="22"/>
    </row>
    <row r="52" spans="1:31" s="2" customFormat="1" ht="16.5" customHeight="1">
      <c r="A52" s="33"/>
      <c r="B52" s="34"/>
      <c r="C52" s="35"/>
      <c r="D52" s="35"/>
      <c r="E52" s="374" t="s">
        <v>118</v>
      </c>
      <c r="F52" s="376"/>
      <c r="G52" s="376"/>
      <c r="H52" s="376"/>
      <c r="I52" s="35"/>
      <c r="J52" s="35"/>
      <c r="K52" s="35"/>
      <c r="L52" s="112"/>
      <c r="S52" s="33"/>
      <c r="T52" s="33"/>
      <c r="U52" s="33"/>
      <c r="V52" s="33"/>
      <c r="W52" s="33"/>
      <c r="X52" s="33"/>
      <c r="Y52" s="33"/>
      <c r="Z52" s="33"/>
      <c r="AA52" s="33"/>
      <c r="AB52" s="33"/>
      <c r="AC52" s="33"/>
      <c r="AD52" s="33"/>
      <c r="AE52" s="33"/>
    </row>
    <row r="53" spans="1:31" s="2" customFormat="1" ht="12" customHeight="1">
      <c r="A53" s="33"/>
      <c r="B53" s="34"/>
      <c r="C53" s="30" t="s">
        <v>119</v>
      </c>
      <c r="D53" s="35"/>
      <c r="E53" s="35"/>
      <c r="F53" s="35"/>
      <c r="G53" s="35"/>
      <c r="H53" s="35"/>
      <c r="I53" s="35"/>
      <c r="J53" s="35"/>
      <c r="K53" s="35"/>
      <c r="L53" s="112"/>
      <c r="S53" s="33"/>
      <c r="T53" s="33"/>
      <c r="U53" s="33"/>
      <c r="V53" s="33"/>
      <c r="W53" s="33"/>
      <c r="X53" s="33"/>
      <c r="Y53" s="33"/>
      <c r="Z53" s="33"/>
      <c r="AA53" s="33"/>
      <c r="AB53" s="33"/>
      <c r="AC53" s="33"/>
      <c r="AD53" s="33"/>
      <c r="AE53" s="33"/>
    </row>
    <row r="54" spans="1:31" s="2" customFormat="1" ht="16.5" customHeight="1">
      <c r="A54" s="33"/>
      <c r="B54" s="34"/>
      <c r="C54" s="35"/>
      <c r="D54" s="35"/>
      <c r="E54" s="365" t="str">
        <f>E11</f>
        <v>ZL1.4-VP2 - VÍCEPRÁCE - TERÉNNÍ ÚPRAVY (přední část + komunikace)</v>
      </c>
      <c r="F54" s="376"/>
      <c r="G54" s="376"/>
      <c r="H54" s="376"/>
      <c r="I54" s="35"/>
      <c r="J54" s="35"/>
      <c r="K54" s="35"/>
      <c r="L54" s="112"/>
      <c r="S54" s="33"/>
      <c r="T54" s="33"/>
      <c r="U54" s="33"/>
      <c r="V54" s="33"/>
      <c r="W54" s="33"/>
      <c r="X54" s="33"/>
      <c r="Y54" s="33"/>
      <c r="Z54" s="33"/>
      <c r="AA54" s="33"/>
      <c r="AB54" s="33"/>
      <c r="AC54" s="33"/>
      <c r="AD54" s="33"/>
      <c r="AE54" s="33"/>
    </row>
    <row r="55" spans="1:31" s="2" customFormat="1" ht="6.9" customHeight="1">
      <c r="A55" s="33"/>
      <c r="B55" s="34"/>
      <c r="C55" s="35"/>
      <c r="D55" s="35"/>
      <c r="E55" s="35"/>
      <c r="F55" s="35"/>
      <c r="G55" s="35"/>
      <c r="H55" s="35"/>
      <c r="I55" s="35"/>
      <c r="J55" s="35"/>
      <c r="K55" s="35"/>
      <c r="L55" s="112"/>
      <c r="S55" s="33"/>
      <c r="T55" s="33"/>
      <c r="U55" s="33"/>
      <c r="V55" s="33"/>
      <c r="W55" s="33"/>
      <c r="X55" s="33"/>
      <c r="Y55" s="33"/>
      <c r="Z55" s="33"/>
      <c r="AA55" s="33"/>
      <c r="AB55" s="33"/>
      <c r="AC55" s="33"/>
      <c r="AD55" s="33"/>
      <c r="AE55" s="33"/>
    </row>
    <row r="56" spans="1:31" s="2" customFormat="1" ht="12" customHeight="1">
      <c r="A56" s="33"/>
      <c r="B56" s="34"/>
      <c r="C56" s="30" t="s">
        <v>19</v>
      </c>
      <c r="D56" s="35"/>
      <c r="E56" s="35"/>
      <c r="F56" s="28" t="str">
        <f>F14</f>
        <v>Josefov</v>
      </c>
      <c r="G56" s="35"/>
      <c r="H56" s="35"/>
      <c r="I56" s="30" t="s">
        <v>21</v>
      </c>
      <c r="J56" s="58" t="str">
        <f>IF(J14="","",J14)</f>
        <v>7. 1. 2020</v>
      </c>
      <c r="K56" s="35"/>
      <c r="L56" s="112"/>
      <c r="S56" s="33"/>
      <c r="T56" s="33"/>
      <c r="U56" s="33"/>
      <c r="V56" s="33"/>
      <c r="W56" s="33"/>
      <c r="X56" s="33"/>
      <c r="Y56" s="33"/>
      <c r="Z56" s="33"/>
      <c r="AA56" s="33"/>
      <c r="AB56" s="33"/>
      <c r="AC56" s="33"/>
      <c r="AD56" s="33"/>
      <c r="AE56" s="33"/>
    </row>
    <row r="57" spans="1:31" s="2" customFormat="1" ht="6.9" customHeight="1">
      <c r="A57" s="33"/>
      <c r="B57" s="34"/>
      <c r="C57" s="35"/>
      <c r="D57" s="35"/>
      <c r="E57" s="35"/>
      <c r="F57" s="35"/>
      <c r="G57" s="35"/>
      <c r="H57" s="35"/>
      <c r="I57" s="35"/>
      <c r="J57" s="35"/>
      <c r="K57" s="35"/>
      <c r="L57" s="112"/>
      <c r="S57" s="33"/>
      <c r="T57" s="33"/>
      <c r="U57" s="33"/>
      <c r="V57" s="33"/>
      <c r="W57" s="33"/>
      <c r="X57" s="33"/>
      <c r="Y57" s="33"/>
      <c r="Z57" s="33"/>
      <c r="AA57" s="33"/>
      <c r="AB57" s="33"/>
      <c r="AC57" s="33"/>
      <c r="AD57" s="33"/>
      <c r="AE57" s="33"/>
    </row>
    <row r="58" spans="1:31" s="2" customFormat="1" ht="27.9" customHeight="1">
      <c r="A58" s="33"/>
      <c r="B58" s="34"/>
      <c r="C58" s="30" t="s">
        <v>23</v>
      </c>
      <c r="D58" s="35"/>
      <c r="E58" s="35"/>
      <c r="F58" s="28" t="str">
        <f>E17</f>
        <v>Obec Josefov</v>
      </c>
      <c r="G58" s="35"/>
      <c r="H58" s="35"/>
      <c r="I58" s="30" t="s">
        <v>32</v>
      </c>
      <c r="J58" s="31" t="str">
        <f>E23</f>
        <v>CENTRA STAV s.r.o.</v>
      </c>
      <c r="K58" s="35"/>
      <c r="L58" s="112"/>
      <c r="S58" s="33"/>
      <c r="T58" s="33"/>
      <c r="U58" s="33"/>
      <c r="V58" s="33"/>
      <c r="W58" s="33"/>
      <c r="X58" s="33"/>
      <c r="Y58" s="33"/>
      <c r="Z58" s="33"/>
      <c r="AA58" s="33"/>
      <c r="AB58" s="33"/>
      <c r="AC58" s="33"/>
      <c r="AD58" s="33"/>
      <c r="AE58" s="33"/>
    </row>
    <row r="59" spans="1:31" s="2" customFormat="1" ht="27.9" customHeight="1">
      <c r="A59" s="33"/>
      <c r="B59" s="34"/>
      <c r="C59" s="30" t="s">
        <v>28</v>
      </c>
      <c r="D59" s="35"/>
      <c r="E59" s="35"/>
      <c r="F59" s="28" t="str">
        <f>IF(E20="","",E20)</f>
        <v>Stavby Trubač s.r.o.</v>
      </c>
      <c r="G59" s="35"/>
      <c r="H59" s="35"/>
      <c r="I59" s="30" t="s">
        <v>37</v>
      </c>
      <c r="J59" s="31" t="str">
        <f>E26</f>
        <v>Stavby Trubač s.r.o.</v>
      </c>
      <c r="K59" s="35"/>
      <c r="L59" s="112"/>
      <c r="S59" s="33"/>
      <c r="T59" s="33"/>
      <c r="U59" s="33"/>
      <c r="V59" s="33"/>
      <c r="W59" s="33"/>
      <c r="X59" s="33"/>
      <c r="Y59" s="33"/>
      <c r="Z59" s="33"/>
      <c r="AA59" s="33"/>
      <c r="AB59" s="33"/>
      <c r="AC59" s="33"/>
      <c r="AD59" s="33"/>
      <c r="AE59" s="33"/>
    </row>
    <row r="60" spans="1:31" s="2" customFormat="1" ht="10.35" customHeight="1">
      <c r="A60" s="33"/>
      <c r="B60" s="34"/>
      <c r="C60" s="35"/>
      <c r="D60" s="35"/>
      <c r="E60" s="35"/>
      <c r="F60" s="35"/>
      <c r="G60" s="35"/>
      <c r="H60" s="35"/>
      <c r="I60" s="35"/>
      <c r="J60" s="35"/>
      <c r="K60" s="35"/>
      <c r="L60" s="112"/>
      <c r="S60" s="33"/>
      <c r="T60" s="33"/>
      <c r="U60" s="33"/>
      <c r="V60" s="33"/>
      <c r="W60" s="33"/>
      <c r="X60" s="33"/>
      <c r="Y60" s="33"/>
      <c r="Z60" s="33"/>
      <c r="AA60" s="33"/>
      <c r="AB60" s="33"/>
      <c r="AC60" s="33"/>
      <c r="AD60" s="33"/>
      <c r="AE60" s="33"/>
    </row>
    <row r="61" spans="1:31" s="2" customFormat="1" ht="29.25" customHeight="1">
      <c r="A61" s="33"/>
      <c r="B61" s="34"/>
      <c r="C61" s="135" t="s">
        <v>122</v>
      </c>
      <c r="D61" s="136"/>
      <c r="E61" s="136"/>
      <c r="F61" s="136"/>
      <c r="G61" s="136"/>
      <c r="H61" s="136"/>
      <c r="I61" s="136"/>
      <c r="J61" s="137" t="s">
        <v>123</v>
      </c>
      <c r="K61" s="136"/>
      <c r="L61" s="112"/>
      <c r="S61" s="33"/>
      <c r="T61" s="33"/>
      <c r="U61" s="33"/>
      <c r="V61" s="33"/>
      <c r="W61" s="33"/>
      <c r="X61" s="33"/>
      <c r="Y61" s="33"/>
      <c r="Z61" s="33"/>
      <c r="AA61" s="33"/>
      <c r="AB61" s="33"/>
      <c r="AC61" s="33"/>
      <c r="AD61" s="33"/>
      <c r="AE61" s="33"/>
    </row>
    <row r="62" spans="1:31" s="2" customFormat="1" ht="10.35" customHeight="1">
      <c r="A62" s="33"/>
      <c r="B62" s="34"/>
      <c r="C62" s="35"/>
      <c r="D62" s="35"/>
      <c r="E62" s="35"/>
      <c r="F62" s="35"/>
      <c r="G62" s="35"/>
      <c r="H62" s="35"/>
      <c r="I62" s="35"/>
      <c r="J62" s="35"/>
      <c r="K62" s="35"/>
      <c r="L62" s="112"/>
      <c r="S62" s="33"/>
      <c r="T62" s="33"/>
      <c r="U62" s="33"/>
      <c r="V62" s="33"/>
      <c r="W62" s="33"/>
      <c r="X62" s="33"/>
      <c r="Y62" s="33"/>
      <c r="Z62" s="33"/>
      <c r="AA62" s="33"/>
      <c r="AB62" s="33"/>
      <c r="AC62" s="33"/>
      <c r="AD62" s="33"/>
      <c r="AE62" s="33"/>
    </row>
    <row r="63" spans="1:47" s="2" customFormat="1" ht="22.8" customHeight="1">
      <c r="A63" s="33"/>
      <c r="B63" s="34"/>
      <c r="C63" s="138" t="s">
        <v>72</v>
      </c>
      <c r="D63" s="35"/>
      <c r="E63" s="35"/>
      <c r="F63" s="35"/>
      <c r="G63" s="35"/>
      <c r="H63" s="35"/>
      <c r="I63" s="35"/>
      <c r="J63" s="76">
        <f>J87</f>
        <v>126196.84</v>
      </c>
      <c r="K63" s="35"/>
      <c r="L63" s="112"/>
      <c r="S63" s="33"/>
      <c r="T63" s="33"/>
      <c r="U63" s="33"/>
      <c r="V63" s="33"/>
      <c r="W63" s="33"/>
      <c r="X63" s="33"/>
      <c r="Y63" s="33"/>
      <c r="Z63" s="33"/>
      <c r="AA63" s="33"/>
      <c r="AB63" s="33"/>
      <c r="AC63" s="33"/>
      <c r="AD63" s="33"/>
      <c r="AE63" s="33"/>
      <c r="AU63" s="19" t="s">
        <v>124</v>
      </c>
    </row>
    <row r="64" spans="2:12" s="9" customFormat="1" ht="24.9" customHeight="1">
      <c r="B64" s="139"/>
      <c r="C64" s="140"/>
      <c r="D64" s="141" t="s">
        <v>125</v>
      </c>
      <c r="E64" s="142"/>
      <c r="F64" s="142"/>
      <c r="G64" s="142"/>
      <c r="H64" s="142"/>
      <c r="I64" s="142"/>
      <c r="J64" s="143">
        <f>J88</f>
        <v>126196.84</v>
      </c>
      <c r="K64" s="140"/>
      <c r="L64" s="144"/>
    </row>
    <row r="65" spans="2:12" s="10" customFormat="1" ht="19.95" customHeight="1">
      <c r="B65" s="145"/>
      <c r="C65" s="96"/>
      <c r="D65" s="146" t="s">
        <v>126</v>
      </c>
      <c r="E65" s="147"/>
      <c r="F65" s="147"/>
      <c r="G65" s="147"/>
      <c r="H65" s="147"/>
      <c r="I65" s="147"/>
      <c r="J65" s="148">
        <f>J89</f>
        <v>126196.84</v>
      </c>
      <c r="K65" s="96"/>
      <c r="L65" s="149"/>
    </row>
    <row r="66" spans="1:31" s="2" customFormat="1" ht="21.75" customHeight="1">
      <c r="A66" s="33"/>
      <c r="B66" s="34"/>
      <c r="C66" s="35"/>
      <c r="D66" s="35"/>
      <c r="E66" s="35"/>
      <c r="F66" s="35"/>
      <c r="G66" s="35"/>
      <c r="H66" s="35"/>
      <c r="I66" s="35"/>
      <c r="J66" s="35"/>
      <c r="K66" s="35"/>
      <c r="L66" s="112"/>
      <c r="S66" s="33"/>
      <c r="T66" s="33"/>
      <c r="U66" s="33"/>
      <c r="V66" s="33"/>
      <c r="W66" s="33"/>
      <c r="X66" s="33"/>
      <c r="Y66" s="33"/>
      <c r="Z66" s="33"/>
      <c r="AA66" s="33"/>
      <c r="AB66" s="33"/>
      <c r="AC66" s="33"/>
      <c r="AD66" s="33"/>
      <c r="AE66" s="33"/>
    </row>
    <row r="67" spans="1:31" s="2" customFormat="1" ht="6.9" customHeight="1">
      <c r="A67" s="33"/>
      <c r="B67" s="46"/>
      <c r="C67" s="47"/>
      <c r="D67" s="47"/>
      <c r="E67" s="47"/>
      <c r="F67" s="47"/>
      <c r="G67" s="47"/>
      <c r="H67" s="47"/>
      <c r="I67" s="47"/>
      <c r="J67" s="47"/>
      <c r="K67" s="47"/>
      <c r="L67" s="112"/>
      <c r="S67" s="33"/>
      <c r="T67" s="33"/>
      <c r="U67" s="33"/>
      <c r="V67" s="33"/>
      <c r="W67" s="33"/>
      <c r="X67" s="33"/>
      <c r="Y67" s="33"/>
      <c r="Z67" s="33"/>
      <c r="AA67" s="33"/>
      <c r="AB67" s="33"/>
      <c r="AC67" s="33"/>
      <c r="AD67" s="33"/>
      <c r="AE67" s="33"/>
    </row>
    <row r="71" spans="1:31" s="2" customFormat="1" ht="6.9" customHeight="1">
      <c r="A71" s="33"/>
      <c r="B71" s="48"/>
      <c r="C71" s="49"/>
      <c r="D71" s="49"/>
      <c r="E71" s="49"/>
      <c r="F71" s="49"/>
      <c r="G71" s="49"/>
      <c r="H71" s="49"/>
      <c r="I71" s="49"/>
      <c r="J71" s="49"/>
      <c r="K71" s="49"/>
      <c r="L71" s="112"/>
      <c r="S71" s="33"/>
      <c r="T71" s="33"/>
      <c r="U71" s="33"/>
      <c r="V71" s="33"/>
      <c r="W71" s="33"/>
      <c r="X71" s="33"/>
      <c r="Y71" s="33"/>
      <c r="Z71" s="33"/>
      <c r="AA71" s="33"/>
      <c r="AB71" s="33"/>
      <c r="AC71" s="33"/>
      <c r="AD71" s="33"/>
      <c r="AE71" s="33"/>
    </row>
    <row r="72" spans="1:31" s="2" customFormat="1" ht="24.9" customHeight="1">
      <c r="A72" s="33"/>
      <c r="B72" s="34"/>
      <c r="C72" s="25" t="s">
        <v>127</v>
      </c>
      <c r="D72" s="35"/>
      <c r="E72" s="35"/>
      <c r="F72" s="35"/>
      <c r="G72" s="35"/>
      <c r="H72" s="35"/>
      <c r="I72" s="35"/>
      <c r="J72" s="35"/>
      <c r="K72" s="35"/>
      <c r="L72" s="112"/>
      <c r="S72" s="33"/>
      <c r="T72" s="33"/>
      <c r="U72" s="33"/>
      <c r="V72" s="33"/>
      <c r="W72" s="33"/>
      <c r="X72" s="33"/>
      <c r="Y72" s="33"/>
      <c r="Z72" s="33"/>
      <c r="AA72" s="33"/>
      <c r="AB72" s="33"/>
      <c r="AC72" s="33"/>
      <c r="AD72" s="33"/>
      <c r="AE72" s="33"/>
    </row>
    <row r="73" spans="1:31" s="2" customFormat="1" ht="6.9" customHeight="1">
      <c r="A73" s="33"/>
      <c r="B73" s="34"/>
      <c r="C73" s="35"/>
      <c r="D73" s="35"/>
      <c r="E73" s="35"/>
      <c r="F73" s="35"/>
      <c r="G73" s="35"/>
      <c r="H73" s="35"/>
      <c r="I73" s="35"/>
      <c r="J73" s="35"/>
      <c r="K73" s="35"/>
      <c r="L73" s="112"/>
      <c r="S73" s="33"/>
      <c r="T73" s="33"/>
      <c r="U73" s="33"/>
      <c r="V73" s="33"/>
      <c r="W73" s="33"/>
      <c r="X73" s="33"/>
      <c r="Y73" s="33"/>
      <c r="Z73" s="33"/>
      <c r="AA73" s="33"/>
      <c r="AB73" s="33"/>
      <c r="AC73" s="33"/>
      <c r="AD73" s="33"/>
      <c r="AE73" s="33"/>
    </row>
    <row r="74" spans="1:31" s="2" customFormat="1" ht="12" customHeight="1">
      <c r="A74" s="33"/>
      <c r="B74" s="34"/>
      <c r="C74" s="30" t="s">
        <v>14</v>
      </c>
      <c r="D74" s="35"/>
      <c r="E74" s="35"/>
      <c r="F74" s="35"/>
      <c r="G74" s="35"/>
      <c r="H74" s="35"/>
      <c r="I74" s="35"/>
      <c r="J74" s="35"/>
      <c r="K74" s="35"/>
      <c r="L74" s="112"/>
      <c r="S74" s="33"/>
      <c r="T74" s="33"/>
      <c r="U74" s="33"/>
      <c r="V74" s="33"/>
      <c r="W74" s="33"/>
      <c r="X74" s="33"/>
      <c r="Y74" s="33"/>
      <c r="Z74" s="33"/>
      <c r="AA74" s="33"/>
      <c r="AB74" s="33"/>
      <c r="AC74" s="33"/>
      <c r="AD74" s="33"/>
      <c r="AE74" s="33"/>
    </row>
    <row r="75" spans="1:31" s="2" customFormat="1" ht="16.5" customHeight="1">
      <c r="A75" s="33"/>
      <c r="B75" s="34"/>
      <c r="C75" s="35"/>
      <c r="D75" s="35"/>
      <c r="E75" s="374" t="str">
        <f>E7</f>
        <v>KOMUNITNÍ CENTRUM JOSEFOV - ZMĚNOVÉ LISTY</v>
      </c>
      <c r="F75" s="375"/>
      <c r="G75" s="375"/>
      <c r="H75" s="375"/>
      <c r="I75" s="35"/>
      <c r="J75" s="35"/>
      <c r="K75" s="35"/>
      <c r="L75" s="112"/>
      <c r="S75" s="33"/>
      <c r="T75" s="33"/>
      <c r="U75" s="33"/>
      <c r="V75" s="33"/>
      <c r="W75" s="33"/>
      <c r="X75" s="33"/>
      <c r="Y75" s="33"/>
      <c r="Z75" s="33"/>
      <c r="AA75" s="33"/>
      <c r="AB75" s="33"/>
      <c r="AC75" s="33"/>
      <c r="AD75" s="33"/>
      <c r="AE75" s="33"/>
    </row>
    <row r="76" spans="2:12" s="1" customFormat="1" ht="12" customHeight="1">
      <c r="B76" s="23"/>
      <c r="C76" s="30" t="s">
        <v>117</v>
      </c>
      <c r="D76" s="24"/>
      <c r="E76" s="24"/>
      <c r="F76" s="24"/>
      <c r="G76" s="24"/>
      <c r="H76" s="24"/>
      <c r="I76" s="24"/>
      <c r="J76" s="24"/>
      <c r="K76" s="24"/>
      <c r="L76" s="22"/>
    </row>
    <row r="77" spans="1:31" s="2" customFormat="1" ht="16.5" customHeight="1">
      <c r="A77" s="33"/>
      <c r="B77" s="34"/>
      <c r="C77" s="35"/>
      <c r="D77" s="35"/>
      <c r="E77" s="374" t="s">
        <v>118</v>
      </c>
      <c r="F77" s="376"/>
      <c r="G77" s="376"/>
      <c r="H77" s="376"/>
      <c r="I77" s="35"/>
      <c r="J77" s="35"/>
      <c r="K77" s="35"/>
      <c r="L77" s="112"/>
      <c r="S77" s="33"/>
      <c r="T77" s="33"/>
      <c r="U77" s="33"/>
      <c r="V77" s="33"/>
      <c r="W77" s="33"/>
      <c r="X77" s="33"/>
      <c r="Y77" s="33"/>
      <c r="Z77" s="33"/>
      <c r="AA77" s="33"/>
      <c r="AB77" s="33"/>
      <c r="AC77" s="33"/>
      <c r="AD77" s="33"/>
      <c r="AE77" s="33"/>
    </row>
    <row r="78" spans="1:31" s="2" customFormat="1" ht="12" customHeight="1">
      <c r="A78" s="33"/>
      <c r="B78" s="34"/>
      <c r="C78" s="30" t="s">
        <v>119</v>
      </c>
      <c r="D78" s="35"/>
      <c r="E78" s="35"/>
      <c r="F78" s="35"/>
      <c r="G78" s="35"/>
      <c r="H78" s="35"/>
      <c r="I78" s="35"/>
      <c r="J78" s="35"/>
      <c r="K78" s="35"/>
      <c r="L78" s="112"/>
      <c r="S78" s="33"/>
      <c r="T78" s="33"/>
      <c r="U78" s="33"/>
      <c r="V78" s="33"/>
      <c r="W78" s="33"/>
      <c r="X78" s="33"/>
      <c r="Y78" s="33"/>
      <c r="Z78" s="33"/>
      <c r="AA78" s="33"/>
      <c r="AB78" s="33"/>
      <c r="AC78" s="33"/>
      <c r="AD78" s="33"/>
      <c r="AE78" s="33"/>
    </row>
    <row r="79" spans="1:31" s="2" customFormat="1" ht="16.5" customHeight="1">
      <c r="A79" s="33"/>
      <c r="B79" s="34"/>
      <c r="C79" s="35"/>
      <c r="D79" s="35"/>
      <c r="E79" s="365" t="str">
        <f>E11</f>
        <v>ZL1.4-VP2 - VÍCEPRÁCE - TERÉNNÍ ÚPRAVY (přední část + komunikace)</v>
      </c>
      <c r="F79" s="376"/>
      <c r="G79" s="376"/>
      <c r="H79" s="376"/>
      <c r="I79" s="35"/>
      <c r="J79" s="35"/>
      <c r="K79" s="35"/>
      <c r="L79" s="112"/>
      <c r="S79" s="33"/>
      <c r="T79" s="33"/>
      <c r="U79" s="33"/>
      <c r="V79" s="33"/>
      <c r="W79" s="33"/>
      <c r="X79" s="33"/>
      <c r="Y79" s="33"/>
      <c r="Z79" s="33"/>
      <c r="AA79" s="33"/>
      <c r="AB79" s="33"/>
      <c r="AC79" s="33"/>
      <c r="AD79" s="33"/>
      <c r="AE79" s="33"/>
    </row>
    <row r="80" spans="1:31" s="2" customFormat="1" ht="6.9" customHeight="1">
      <c r="A80" s="33"/>
      <c r="B80" s="34"/>
      <c r="C80" s="35"/>
      <c r="D80" s="35"/>
      <c r="E80" s="35"/>
      <c r="F80" s="35"/>
      <c r="G80" s="35"/>
      <c r="H80" s="35"/>
      <c r="I80" s="35"/>
      <c r="J80" s="35"/>
      <c r="K80" s="35"/>
      <c r="L80" s="112"/>
      <c r="S80" s="33"/>
      <c r="T80" s="33"/>
      <c r="U80" s="33"/>
      <c r="V80" s="33"/>
      <c r="W80" s="33"/>
      <c r="X80" s="33"/>
      <c r="Y80" s="33"/>
      <c r="Z80" s="33"/>
      <c r="AA80" s="33"/>
      <c r="AB80" s="33"/>
      <c r="AC80" s="33"/>
      <c r="AD80" s="33"/>
      <c r="AE80" s="33"/>
    </row>
    <row r="81" spans="1:31" s="2" customFormat="1" ht="12" customHeight="1">
      <c r="A81" s="33"/>
      <c r="B81" s="34"/>
      <c r="C81" s="30" t="s">
        <v>19</v>
      </c>
      <c r="D81" s="35"/>
      <c r="E81" s="35"/>
      <c r="F81" s="28" t="str">
        <f>F14</f>
        <v>Josefov</v>
      </c>
      <c r="G81" s="35"/>
      <c r="H81" s="35"/>
      <c r="I81" s="30" t="s">
        <v>21</v>
      </c>
      <c r="J81" s="58" t="str">
        <f>IF(J14="","",J14)</f>
        <v>7. 1. 2020</v>
      </c>
      <c r="K81" s="35"/>
      <c r="L81" s="112"/>
      <c r="S81" s="33"/>
      <c r="T81" s="33"/>
      <c r="U81" s="33"/>
      <c r="V81" s="33"/>
      <c r="W81" s="33"/>
      <c r="X81" s="33"/>
      <c r="Y81" s="33"/>
      <c r="Z81" s="33"/>
      <c r="AA81" s="33"/>
      <c r="AB81" s="33"/>
      <c r="AC81" s="33"/>
      <c r="AD81" s="33"/>
      <c r="AE81" s="33"/>
    </row>
    <row r="82" spans="1:31" s="2" customFormat="1" ht="6.9" customHeight="1">
      <c r="A82" s="33"/>
      <c r="B82" s="34"/>
      <c r="C82" s="35"/>
      <c r="D82" s="35"/>
      <c r="E82" s="35"/>
      <c r="F82" s="35"/>
      <c r="G82" s="35"/>
      <c r="H82" s="35"/>
      <c r="I82" s="35"/>
      <c r="J82" s="35"/>
      <c r="K82" s="35"/>
      <c r="L82" s="112"/>
      <c r="S82" s="33"/>
      <c r="T82" s="33"/>
      <c r="U82" s="33"/>
      <c r="V82" s="33"/>
      <c r="W82" s="33"/>
      <c r="X82" s="33"/>
      <c r="Y82" s="33"/>
      <c r="Z82" s="33"/>
      <c r="AA82" s="33"/>
      <c r="AB82" s="33"/>
      <c r="AC82" s="33"/>
      <c r="AD82" s="33"/>
      <c r="AE82" s="33"/>
    </row>
    <row r="83" spans="1:31" s="2" customFormat="1" ht="27.9" customHeight="1">
      <c r="A83" s="33"/>
      <c r="B83" s="34"/>
      <c r="C83" s="30" t="s">
        <v>23</v>
      </c>
      <c r="D83" s="35"/>
      <c r="E83" s="35"/>
      <c r="F83" s="28" t="str">
        <f>E17</f>
        <v>Obec Josefov</v>
      </c>
      <c r="G83" s="35"/>
      <c r="H83" s="35"/>
      <c r="I83" s="30" t="s">
        <v>32</v>
      </c>
      <c r="J83" s="31" t="str">
        <f>E23</f>
        <v>CENTRA STAV s.r.o.</v>
      </c>
      <c r="K83" s="35"/>
      <c r="L83" s="112"/>
      <c r="S83" s="33"/>
      <c r="T83" s="33"/>
      <c r="U83" s="33"/>
      <c r="V83" s="33"/>
      <c r="W83" s="33"/>
      <c r="X83" s="33"/>
      <c r="Y83" s="33"/>
      <c r="Z83" s="33"/>
      <c r="AA83" s="33"/>
      <c r="AB83" s="33"/>
      <c r="AC83" s="33"/>
      <c r="AD83" s="33"/>
      <c r="AE83" s="33"/>
    </row>
    <row r="84" spans="1:31" s="2" customFormat="1" ht="27.9" customHeight="1">
      <c r="A84" s="33"/>
      <c r="B84" s="34"/>
      <c r="C84" s="30" t="s">
        <v>28</v>
      </c>
      <c r="D84" s="35"/>
      <c r="E84" s="35"/>
      <c r="F84" s="28" t="str">
        <f>IF(E20="","",E20)</f>
        <v>Stavby Trubač s.r.o.</v>
      </c>
      <c r="G84" s="35"/>
      <c r="H84" s="35"/>
      <c r="I84" s="30" t="s">
        <v>37</v>
      </c>
      <c r="J84" s="31" t="str">
        <f>E26</f>
        <v>Stavby Trubač s.r.o.</v>
      </c>
      <c r="K84" s="35"/>
      <c r="L84" s="112"/>
      <c r="S84" s="33"/>
      <c r="T84" s="33"/>
      <c r="U84" s="33"/>
      <c r="V84" s="33"/>
      <c r="W84" s="33"/>
      <c r="X84" s="33"/>
      <c r="Y84" s="33"/>
      <c r="Z84" s="33"/>
      <c r="AA84" s="33"/>
      <c r="AB84" s="33"/>
      <c r="AC84" s="33"/>
      <c r="AD84" s="33"/>
      <c r="AE84" s="33"/>
    </row>
    <row r="85" spans="1:31" s="2" customFormat="1" ht="10.35" customHeight="1">
      <c r="A85" s="33"/>
      <c r="B85" s="34"/>
      <c r="C85" s="35"/>
      <c r="D85" s="35"/>
      <c r="E85" s="35"/>
      <c r="F85" s="35"/>
      <c r="G85" s="35"/>
      <c r="H85" s="35"/>
      <c r="I85" s="35"/>
      <c r="J85" s="35"/>
      <c r="K85" s="35"/>
      <c r="L85" s="112"/>
      <c r="S85" s="33"/>
      <c r="T85" s="33"/>
      <c r="U85" s="33"/>
      <c r="V85" s="33"/>
      <c r="W85" s="33"/>
      <c r="X85" s="33"/>
      <c r="Y85" s="33"/>
      <c r="Z85" s="33"/>
      <c r="AA85" s="33"/>
      <c r="AB85" s="33"/>
      <c r="AC85" s="33"/>
      <c r="AD85" s="33"/>
      <c r="AE85" s="33"/>
    </row>
    <row r="86" spans="1:31" s="11" customFormat="1" ht="29.25" customHeight="1">
      <c r="A86" s="150"/>
      <c r="B86" s="151"/>
      <c r="C86" s="152" t="s">
        <v>128</v>
      </c>
      <c r="D86" s="153" t="s">
        <v>59</v>
      </c>
      <c r="E86" s="153" t="s">
        <v>55</v>
      </c>
      <c r="F86" s="153" t="s">
        <v>56</v>
      </c>
      <c r="G86" s="153" t="s">
        <v>129</v>
      </c>
      <c r="H86" s="153" t="s">
        <v>130</v>
      </c>
      <c r="I86" s="153" t="s">
        <v>131</v>
      </c>
      <c r="J86" s="153" t="s">
        <v>123</v>
      </c>
      <c r="K86" s="154" t="s">
        <v>132</v>
      </c>
      <c r="L86" s="155"/>
      <c r="M86" s="67" t="s">
        <v>17</v>
      </c>
      <c r="N86" s="68" t="s">
        <v>44</v>
      </c>
      <c r="O86" s="68" t="s">
        <v>133</v>
      </c>
      <c r="P86" s="68" t="s">
        <v>134</v>
      </c>
      <c r="Q86" s="68" t="s">
        <v>135</v>
      </c>
      <c r="R86" s="68" t="s">
        <v>136</v>
      </c>
      <c r="S86" s="68" t="s">
        <v>137</v>
      </c>
      <c r="T86" s="69" t="s">
        <v>138</v>
      </c>
      <c r="U86" s="150"/>
      <c r="V86" s="150"/>
      <c r="W86" s="150"/>
      <c r="X86" s="150"/>
      <c r="Y86" s="150"/>
      <c r="Z86" s="150"/>
      <c r="AA86" s="150"/>
      <c r="AB86" s="150"/>
      <c r="AC86" s="150"/>
      <c r="AD86" s="150"/>
      <c r="AE86" s="150"/>
    </row>
    <row r="87" spans="1:63" s="2" customFormat="1" ht="22.8" customHeight="1">
      <c r="A87" s="33"/>
      <c r="B87" s="34"/>
      <c r="C87" s="74" t="s">
        <v>139</v>
      </c>
      <c r="D87" s="35"/>
      <c r="E87" s="35"/>
      <c r="F87" s="35"/>
      <c r="G87" s="35"/>
      <c r="H87" s="35"/>
      <c r="I87" s="35"/>
      <c r="J87" s="156">
        <f>BK87</f>
        <v>126196.84</v>
      </c>
      <c r="K87" s="35"/>
      <c r="L87" s="38"/>
      <c r="M87" s="70"/>
      <c r="N87" s="157"/>
      <c r="O87" s="71"/>
      <c r="P87" s="158">
        <f>P88</f>
        <v>21.680032999999998</v>
      </c>
      <c r="Q87" s="71"/>
      <c r="R87" s="158">
        <f>R88</f>
        <v>250.452</v>
      </c>
      <c r="S87" s="71"/>
      <c r="T87" s="159">
        <f>T88</f>
        <v>0</v>
      </c>
      <c r="U87" s="33"/>
      <c r="V87" s="33"/>
      <c r="W87" s="33"/>
      <c r="X87" s="33"/>
      <c r="Y87" s="33"/>
      <c r="Z87" s="33"/>
      <c r="AA87" s="33"/>
      <c r="AB87" s="33"/>
      <c r="AC87" s="33"/>
      <c r="AD87" s="33"/>
      <c r="AE87" s="33"/>
      <c r="AT87" s="19" t="s">
        <v>73</v>
      </c>
      <c r="AU87" s="19" t="s">
        <v>124</v>
      </c>
      <c r="BK87" s="160">
        <f>BK88</f>
        <v>126196.84</v>
      </c>
    </row>
    <row r="88" spans="2:63" s="12" customFormat="1" ht="25.95" customHeight="1">
      <c r="B88" s="161"/>
      <c r="C88" s="162"/>
      <c r="D88" s="163" t="s">
        <v>73</v>
      </c>
      <c r="E88" s="164" t="s">
        <v>140</v>
      </c>
      <c r="F88" s="164" t="s">
        <v>141</v>
      </c>
      <c r="G88" s="162"/>
      <c r="H88" s="162"/>
      <c r="I88" s="162"/>
      <c r="J88" s="165">
        <f>BK88</f>
        <v>126196.84</v>
      </c>
      <c r="K88" s="162"/>
      <c r="L88" s="166"/>
      <c r="M88" s="167"/>
      <c r="N88" s="168"/>
      <c r="O88" s="168"/>
      <c r="P88" s="169">
        <f>P89</f>
        <v>21.680032999999998</v>
      </c>
      <c r="Q88" s="168"/>
      <c r="R88" s="169">
        <f>R89</f>
        <v>250.452</v>
      </c>
      <c r="S88" s="168"/>
      <c r="T88" s="170">
        <f>T89</f>
        <v>0</v>
      </c>
      <c r="AR88" s="171" t="s">
        <v>81</v>
      </c>
      <c r="AT88" s="172" t="s">
        <v>73</v>
      </c>
      <c r="AU88" s="172" t="s">
        <v>74</v>
      </c>
      <c r="AY88" s="171" t="s">
        <v>142</v>
      </c>
      <c r="BK88" s="173">
        <f>BK89</f>
        <v>126196.84</v>
      </c>
    </row>
    <row r="89" spans="2:63" s="12" customFormat="1" ht="22.8" customHeight="1">
      <c r="B89" s="161"/>
      <c r="C89" s="162"/>
      <c r="D89" s="163" t="s">
        <v>73</v>
      </c>
      <c r="E89" s="174" t="s">
        <v>81</v>
      </c>
      <c r="F89" s="174" t="s">
        <v>143</v>
      </c>
      <c r="G89" s="162"/>
      <c r="H89" s="162"/>
      <c r="I89" s="162"/>
      <c r="J89" s="175">
        <f>BK89</f>
        <v>126196.84</v>
      </c>
      <c r="K89" s="162"/>
      <c r="L89" s="166"/>
      <c r="M89" s="167"/>
      <c r="N89" s="168"/>
      <c r="O89" s="168"/>
      <c r="P89" s="169">
        <f>SUM(P90:P108)</f>
        <v>21.680032999999998</v>
      </c>
      <c r="Q89" s="168"/>
      <c r="R89" s="169">
        <f>SUM(R90:R108)</f>
        <v>250.452</v>
      </c>
      <c r="S89" s="168"/>
      <c r="T89" s="170">
        <f>SUM(T90:T108)</f>
        <v>0</v>
      </c>
      <c r="AR89" s="171" t="s">
        <v>81</v>
      </c>
      <c r="AT89" s="172" t="s">
        <v>73</v>
      </c>
      <c r="AU89" s="172" t="s">
        <v>81</v>
      </c>
      <c r="AY89" s="171" t="s">
        <v>142</v>
      </c>
      <c r="BK89" s="173">
        <f>SUM(BK90:BK108)</f>
        <v>126196.84</v>
      </c>
    </row>
    <row r="90" spans="1:65" s="2" customFormat="1" ht="24" customHeight="1">
      <c r="A90" s="33"/>
      <c r="B90" s="34"/>
      <c r="C90" s="176" t="s">
        <v>81</v>
      </c>
      <c r="D90" s="176" t="s">
        <v>144</v>
      </c>
      <c r="E90" s="177" t="s">
        <v>205</v>
      </c>
      <c r="F90" s="178" t="s">
        <v>206</v>
      </c>
      <c r="G90" s="179" t="s">
        <v>147</v>
      </c>
      <c r="H90" s="180">
        <v>125.226</v>
      </c>
      <c r="I90" s="181">
        <v>61.5</v>
      </c>
      <c r="J90" s="181">
        <f>ROUND(I90*H90,2)</f>
        <v>7701.4</v>
      </c>
      <c r="K90" s="178" t="s">
        <v>207</v>
      </c>
      <c r="L90" s="38"/>
      <c r="M90" s="182" t="s">
        <v>17</v>
      </c>
      <c r="N90" s="183" t="s">
        <v>45</v>
      </c>
      <c r="O90" s="184">
        <v>0.062</v>
      </c>
      <c r="P90" s="184">
        <f>O90*H90</f>
        <v>7.764012</v>
      </c>
      <c r="Q90" s="184">
        <v>0</v>
      </c>
      <c r="R90" s="184">
        <f>Q90*H90</f>
        <v>0</v>
      </c>
      <c r="S90" s="184">
        <v>0</v>
      </c>
      <c r="T90" s="185">
        <f>S90*H90</f>
        <v>0</v>
      </c>
      <c r="U90" s="33"/>
      <c r="V90" s="33"/>
      <c r="W90" s="33"/>
      <c r="X90" s="33"/>
      <c r="Y90" s="33"/>
      <c r="Z90" s="33"/>
      <c r="AA90" s="33"/>
      <c r="AB90" s="33"/>
      <c r="AC90" s="33"/>
      <c r="AD90" s="33"/>
      <c r="AE90" s="33"/>
      <c r="AR90" s="186" t="s">
        <v>149</v>
      </c>
      <c r="AT90" s="186" t="s">
        <v>144</v>
      </c>
      <c r="AU90" s="186" t="s">
        <v>83</v>
      </c>
      <c r="AY90" s="19" t="s">
        <v>142</v>
      </c>
      <c r="BE90" s="187">
        <f>IF(N90="základní",J90,0)</f>
        <v>7701.4</v>
      </c>
      <c r="BF90" s="187">
        <f>IF(N90="snížená",J90,0)</f>
        <v>0</v>
      </c>
      <c r="BG90" s="187">
        <f>IF(N90="zákl. přenesená",J90,0)</f>
        <v>0</v>
      </c>
      <c r="BH90" s="187">
        <f>IF(N90="sníž. přenesená",J90,0)</f>
        <v>0</v>
      </c>
      <c r="BI90" s="187">
        <f>IF(N90="nulová",J90,0)</f>
        <v>0</v>
      </c>
      <c r="BJ90" s="19" t="s">
        <v>81</v>
      </c>
      <c r="BK90" s="187">
        <f>ROUND(I90*H90,2)</f>
        <v>7701.4</v>
      </c>
      <c r="BL90" s="19" t="s">
        <v>149</v>
      </c>
      <c r="BM90" s="186" t="s">
        <v>208</v>
      </c>
    </row>
    <row r="91" spans="1:47" s="2" customFormat="1" ht="374.4">
      <c r="A91" s="33"/>
      <c r="B91" s="34"/>
      <c r="C91" s="35"/>
      <c r="D91" s="188" t="s">
        <v>151</v>
      </c>
      <c r="E91" s="35"/>
      <c r="F91" s="189" t="s">
        <v>209</v>
      </c>
      <c r="G91" s="35"/>
      <c r="H91" s="35"/>
      <c r="I91" s="35"/>
      <c r="J91" s="35"/>
      <c r="K91" s="35"/>
      <c r="L91" s="38"/>
      <c r="M91" s="190"/>
      <c r="N91" s="191"/>
      <c r="O91" s="63"/>
      <c r="P91" s="63"/>
      <c r="Q91" s="63"/>
      <c r="R91" s="63"/>
      <c r="S91" s="63"/>
      <c r="T91" s="64"/>
      <c r="U91" s="33"/>
      <c r="V91" s="33"/>
      <c r="W91" s="33"/>
      <c r="X91" s="33"/>
      <c r="Y91" s="33"/>
      <c r="Z91" s="33"/>
      <c r="AA91" s="33"/>
      <c r="AB91" s="33"/>
      <c r="AC91" s="33"/>
      <c r="AD91" s="33"/>
      <c r="AE91" s="33"/>
      <c r="AT91" s="19" t="s">
        <v>151</v>
      </c>
      <c r="AU91" s="19" t="s">
        <v>83</v>
      </c>
    </row>
    <row r="92" spans="2:51" s="13" customFormat="1" ht="10.2">
      <c r="B92" s="192"/>
      <c r="C92" s="193"/>
      <c r="D92" s="188" t="s">
        <v>153</v>
      </c>
      <c r="E92" s="194" t="s">
        <v>17</v>
      </c>
      <c r="F92" s="195" t="s">
        <v>198</v>
      </c>
      <c r="G92" s="193"/>
      <c r="H92" s="194" t="s">
        <v>17</v>
      </c>
      <c r="I92" s="193"/>
      <c r="J92" s="193"/>
      <c r="K92" s="193"/>
      <c r="L92" s="196"/>
      <c r="M92" s="197"/>
      <c r="N92" s="198"/>
      <c r="O92" s="198"/>
      <c r="P92" s="198"/>
      <c r="Q92" s="198"/>
      <c r="R92" s="198"/>
      <c r="S92" s="198"/>
      <c r="T92" s="199"/>
      <c r="AT92" s="200" t="s">
        <v>153</v>
      </c>
      <c r="AU92" s="200" t="s">
        <v>83</v>
      </c>
      <c r="AV92" s="13" t="s">
        <v>81</v>
      </c>
      <c r="AW92" s="13" t="s">
        <v>36</v>
      </c>
      <c r="AX92" s="13" t="s">
        <v>74</v>
      </c>
      <c r="AY92" s="200" t="s">
        <v>142</v>
      </c>
    </row>
    <row r="93" spans="2:51" s="14" customFormat="1" ht="10.2">
      <c r="B93" s="201"/>
      <c r="C93" s="202"/>
      <c r="D93" s="188" t="s">
        <v>153</v>
      </c>
      <c r="E93" s="203" t="s">
        <v>17</v>
      </c>
      <c r="F93" s="204" t="s">
        <v>236</v>
      </c>
      <c r="G93" s="202"/>
      <c r="H93" s="205">
        <v>96.333</v>
      </c>
      <c r="I93" s="202"/>
      <c r="J93" s="202"/>
      <c r="K93" s="202"/>
      <c r="L93" s="206"/>
      <c r="M93" s="207"/>
      <c r="N93" s="208"/>
      <c r="O93" s="208"/>
      <c r="P93" s="208"/>
      <c r="Q93" s="208"/>
      <c r="R93" s="208"/>
      <c r="S93" s="208"/>
      <c r="T93" s="209"/>
      <c r="AT93" s="210" t="s">
        <v>153</v>
      </c>
      <c r="AU93" s="210" t="s">
        <v>83</v>
      </c>
      <c r="AV93" s="14" t="s">
        <v>83</v>
      </c>
      <c r="AW93" s="14" t="s">
        <v>36</v>
      </c>
      <c r="AX93" s="14" t="s">
        <v>74</v>
      </c>
      <c r="AY93" s="210" t="s">
        <v>142</v>
      </c>
    </row>
    <row r="94" spans="2:51" s="14" customFormat="1" ht="10.2">
      <c r="B94" s="201"/>
      <c r="C94" s="202"/>
      <c r="D94" s="188" t="s">
        <v>153</v>
      </c>
      <c r="E94" s="203" t="s">
        <v>17</v>
      </c>
      <c r="F94" s="204" t="s">
        <v>237</v>
      </c>
      <c r="G94" s="202"/>
      <c r="H94" s="205">
        <v>28.893</v>
      </c>
      <c r="I94" s="202"/>
      <c r="J94" s="202"/>
      <c r="K94" s="202"/>
      <c r="L94" s="206"/>
      <c r="M94" s="207"/>
      <c r="N94" s="208"/>
      <c r="O94" s="208"/>
      <c r="P94" s="208"/>
      <c r="Q94" s="208"/>
      <c r="R94" s="208"/>
      <c r="S94" s="208"/>
      <c r="T94" s="209"/>
      <c r="AT94" s="210" t="s">
        <v>153</v>
      </c>
      <c r="AU94" s="210" t="s">
        <v>83</v>
      </c>
      <c r="AV94" s="14" t="s">
        <v>83</v>
      </c>
      <c r="AW94" s="14" t="s">
        <v>36</v>
      </c>
      <c r="AX94" s="14" t="s">
        <v>74</v>
      </c>
      <c r="AY94" s="210" t="s">
        <v>142</v>
      </c>
    </row>
    <row r="95" spans="2:51" s="15" customFormat="1" ht="10.2">
      <c r="B95" s="214"/>
      <c r="C95" s="215"/>
      <c r="D95" s="188" t="s">
        <v>153</v>
      </c>
      <c r="E95" s="216" t="s">
        <v>17</v>
      </c>
      <c r="F95" s="217" t="s">
        <v>201</v>
      </c>
      <c r="G95" s="215"/>
      <c r="H95" s="218">
        <v>125.226</v>
      </c>
      <c r="I95" s="215"/>
      <c r="J95" s="215"/>
      <c r="K95" s="215"/>
      <c r="L95" s="219"/>
      <c r="M95" s="220"/>
      <c r="N95" s="221"/>
      <c r="O95" s="221"/>
      <c r="P95" s="221"/>
      <c r="Q95" s="221"/>
      <c r="R95" s="221"/>
      <c r="S95" s="221"/>
      <c r="T95" s="222"/>
      <c r="AT95" s="223" t="s">
        <v>153</v>
      </c>
      <c r="AU95" s="223" t="s">
        <v>83</v>
      </c>
      <c r="AV95" s="15" t="s">
        <v>149</v>
      </c>
      <c r="AW95" s="15" t="s">
        <v>36</v>
      </c>
      <c r="AX95" s="15" t="s">
        <v>81</v>
      </c>
      <c r="AY95" s="223" t="s">
        <v>142</v>
      </c>
    </row>
    <row r="96" spans="1:65" s="2" customFormat="1" ht="16.5" customHeight="1">
      <c r="A96" s="33"/>
      <c r="B96" s="34"/>
      <c r="C96" s="224" t="s">
        <v>83</v>
      </c>
      <c r="D96" s="224" t="s">
        <v>212</v>
      </c>
      <c r="E96" s="225" t="s">
        <v>213</v>
      </c>
      <c r="F96" s="226" t="s">
        <v>214</v>
      </c>
      <c r="G96" s="227" t="s">
        <v>174</v>
      </c>
      <c r="H96" s="228">
        <v>250.452</v>
      </c>
      <c r="I96" s="229">
        <v>341</v>
      </c>
      <c r="J96" s="229">
        <f>ROUND(I96*H96,2)</f>
        <v>85404.13</v>
      </c>
      <c r="K96" s="226" t="s">
        <v>207</v>
      </c>
      <c r="L96" s="230"/>
      <c r="M96" s="231" t="s">
        <v>17</v>
      </c>
      <c r="N96" s="232" t="s">
        <v>45</v>
      </c>
      <c r="O96" s="184">
        <v>0</v>
      </c>
      <c r="P96" s="184">
        <f>O96*H96</f>
        <v>0</v>
      </c>
      <c r="Q96" s="184">
        <v>1</v>
      </c>
      <c r="R96" s="184">
        <f>Q96*H96</f>
        <v>250.452</v>
      </c>
      <c r="S96" s="184">
        <v>0</v>
      </c>
      <c r="T96" s="185">
        <f>S96*H96</f>
        <v>0</v>
      </c>
      <c r="U96" s="33"/>
      <c r="V96" s="33"/>
      <c r="W96" s="33"/>
      <c r="X96" s="33"/>
      <c r="Y96" s="33"/>
      <c r="Z96" s="33"/>
      <c r="AA96" s="33"/>
      <c r="AB96" s="33"/>
      <c r="AC96" s="33"/>
      <c r="AD96" s="33"/>
      <c r="AE96" s="33"/>
      <c r="AR96" s="186" t="s">
        <v>215</v>
      </c>
      <c r="AT96" s="186" t="s">
        <v>212</v>
      </c>
      <c r="AU96" s="186" t="s">
        <v>83</v>
      </c>
      <c r="AY96" s="19" t="s">
        <v>142</v>
      </c>
      <c r="BE96" s="187">
        <f>IF(N96="základní",J96,0)</f>
        <v>85404.13</v>
      </c>
      <c r="BF96" s="187">
        <f>IF(N96="snížená",J96,0)</f>
        <v>0</v>
      </c>
      <c r="BG96" s="187">
        <f>IF(N96="zákl. přenesená",J96,0)</f>
        <v>0</v>
      </c>
      <c r="BH96" s="187">
        <f>IF(N96="sníž. přenesená",J96,0)</f>
        <v>0</v>
      </c>
      <c r="BI96" s="187">
        <f>IF(N96="nulová",J96,0)</f>
        <v>0</v>
      </c>
      <c r="BJ96" s="19" t="s">
        <v>81</v>
      </c>
      <c r="BK96" s="187">
        <f>ROUND(I96*H96,2)</f>
        <v>85404.13</v>
      </c>
      <c r="BL96" s="19" t="s">
        <v>149</v>
      </c>
      <c r="BM96" s="186" t="s">
        <v>238</v>
      </c>
    </row>
    <row r="97" spans="2:51" s="14" customFormat="1" ht="10.2">
      <c r="B97" s="201"/>
      <c r="C97" s="202"/>
      <c r="D97" s="188" t="s">
        <v>153</v>
      </c>
      <c r="E97" s="202"/>
      <c r="F97" s="204" t="s">
        <v>239</v>
      </c>
      <c r="G97" s="202"/>
      <c r="H97" s="205">
        <v>250.452</v>
      </c>
      <c r="I97" s="202"/>
      <c r="J97" s="202"/>
      <c r="K97" s="202"/>
      <c r="L97" s="206"/>
      <c r="M97" s="207"/>
      <c r="N97" s="208"/>
      <c r="O97" s="208"/>
      <c r="P97" s="208"/>
      <c r="Q97" s="208"/>
      <c r="R97" s="208"/>
      <c r="S97" s="208"/>
      <c r="T97" s="209"/>
      <c r="AT97" s="210" t="s">
        <v>153</v>
      </c>
      <c r="AU97" s="210" t="s">
        <v>83</v>
      </c>
      <c r="AV97" s="14" t="s">
        <v>83</v>
      </c>
      <c r="AW97" s="14" t="s">
        <v>4</v>
      </c>
      <c r="AX97" s="14" t="s">
        <v>81</v>
      </c>
      <c r="AY97" s="210" t="s">
        <v>142</v>
      </c>
    </row>
    <row r="98" spans="1:65" s="2" customFormat="1" ht="24" customHeight="1">
      <c r="A98" s="33"/>
      <c r="B98" s="34"/>
      <c r="C98" s="176" t="s">
        <v>161</v>
      </c>
      <c r="D98" s="176" t="s">
        <v>144</v>
      </c>
      <c r="E98" s="177" t="s">
        <v>162</v>
      </c>
      <c r="F98" s="178" t="s">
        <v>163</v>
      </c>
      <c r="G98" s="179" t="s">
        <v>147</v>
      </c>
      <c r="H98" s="180">
        <v>125.226</v>
      </c>
      <c r="I98" s="181">
        <v>243</v>
      </c>
      <c r="J98" s="181">
        <f>ROUND(I98*H98,2)</f>
        <v>30429.92</v>
      </c>
      <c r="K98" s="178" t="s">
        <v>164</v>
      </c>
      <c r="L98" s="38"/>
      <c r="M98" s="182" t="s">
        <v>17</v>
      </c>
      <c r="N98" s="183" t="s">
        <v>45</v>
      </c>
      <c r="O98" s="184">
        <v>0.083</v>
      </c>
      <c r="P98" s="184">
        <f>O98*H98</f>
        <v>10.393758</v>
      </c>
      <c r="Q98" s="184">
        <v>0</v>
      </c>
      <c r="R98" s="184">
        <f>Q98*H98</f>
        <v>0</v>
      </c>
      <c r="S98" s="184">
        <v>0</v>
      </c>
      <c r="T98" s="185">
        <f>S98*H98</f>
        <v>0</v>
      </c>
      <c r="U98" s="33"/>
      <c r="V98" s="33"/>
      <c r="W98" s="33"/>
      <c r="X98" s="33"/>
      <c r="Y98" s="33"/>
      <c r="Z98" s="33"/>
      <c r="AA98" s="33"/>
      <c r="AB98" s="33"/>
      <c r="AC98" s="33"/>
      <c r="AD98" s="33"/>
      <c r="AE98" s="33"/>
      <c r="AR98" s="186" t="s">
        <v>149</v>
      </c>
      <c r="AT98" s="186" t="s">
        <v>144</v>
      </c>
      <c r="AU98" s="186" t="s">
        <v>83</v>
      </c>
      <c r="AY98" s="19" t="s">
        <v>142</v>
      </c>
      <c r="BE98" s="187">
        <f>IF(N98="základní",J98,0)</f>
        <v>30429.92</v>
      </c>
      <c r="BF98" s="187">
        <f>IF(N98="snížená",J98,0)</f>
        <v>0</v>
      </c>
      <c r="BG98" s="187">
        <f>IF(N98="zákl. přenesená",J98,0)</f>
        <v>0</v>
      </c>
      <c r="BH98" s="187">
        <f>IF(N98="sníž. přenesená",J98,0)</f>
        <v>0</v>
      </c>
      <c r="BI98" s="187">
        <f>IF(N98="nulová",J98,0)</f>
        <v>0</v>
      </c>
      <c r="BJ98" s="19" t="s">
        <v>81</v>
      </c>
      <c r="BK98" s="187">
        <f>ROUND(I98*H98,2)</f>
        <v>30429.92</v>
      </c>
      <c r="BL98" s="19" t="s">
        <v>149</v>
      </c>
      <c r="BM98" s="186" t="s">
        <v>218</v>
      </c>
    </row>
    <row r="99" spans="1:47" s="2" customFormat="1" ht="144">
      <c r="A99" s="33"/>
      <c r="B99" s="34"/>
      <c r="C99" s="35"/>
      <c r="D99" s="188" t="s">
        <v>151</v>
      </c>
      <c r="E99" s="35"/>
      <c r="F99" s="189" t="s">
        <v>166</v>
      </c>
      <c r="G99" s="35"/>
      <c r="H99" s="35"/>
      <c r="I99" s="35"/>
      <c r="J99" s="35"/>
      <c r="K99" s="35"/>
      <c r="L99" s="38"/>
      <c r="M99" s="190"/>
      <c r="N99" s="191"/>
      <c r="O99" s="63"/>
      <c r="P99" s="63"/>
      <c r="Q99" s="63"/>
      <c r="R99" s="63"/>
      <c r="S99" s="63"/>
      <c r="T99" s="64"/>
      <c r="U99" s="33"/>
      <c r="V99" s="33"/>
      <c r="W99" s="33"/>
      <c r="X99" s="33"/>
      <c r="Y99" s="33"/>
      <c r="Z99" s="33"/>
      <c r="AA99" s="33"/>
      <c r="AB99" s="33"/>
      <c r="AC99" s="33"/>
      <c r="AD99" s="33"/>
      <c r="AE99" s="33"/>
      <c r="AT99" s="19" t="s">
        <v>151</v>
      </c>
      <c r="AU99" s="19" t="s">
        <v>83</v>
      </c>
    </row>
    <row r="100" spans="1:47" s="2" customFormat="1" ht="19.2">
      <c r="A100" s="33"/>
      <c r="B100" s="34"/>
      <c r="C100" s="35"/>
      <c r="D100" s="188" t="s">
        <v>219</v>
      </c>
      <c r="E100" s="35"/>
      <c r="F100" s="189" t="s">
        <v>240</v>
      </c>
      <c r="G100" s="35"/>
      <c r="H100" s="35"/>
      <c r="I100" s="35"/>
      <c r="J100" s="35"/>
      <c r="K100" s="35"/>
      <c r="L100" s="38"/>
      <c r="M100" s="190"/>
      <c r="N100" s="191"/>
      <c r="O100" s="63"/>
      <c r="P100" s="63"/>
      <c r="Q100" s="63"/>
      <c r="R100" s="63"/>
      <c r="S100" s="63"/>
      <c r="T100" s="64"/>
      <c r="U100" s="33"/>
      <c r="V100" s="33"/>
      <c r="W100" s="33"/>
      <c r="X100" s="33"/>
      <c r="Y100" s="33"/>
      <c r="Z100" s="33"/>
      <c r="AA100" s="33"/>
      <c r="AB100" s="33"/>
      <c r="AC100" s="33"/>
      <c r="AD100" s="33"/>
      <c r="AE100" s="33"/>
      <c r="AT100" s="19" t="s">
        <v>219</v>
      </c>
      <c r="AU100" s="19" t="s">
        <v>83</v>
      </c>
    </row>
    <row r="101" spans="1:65" s="2" customFormat="1" ht="36" customHeight="1">
      <c r="A101" s="33"/>
      <c r="B101" s="34"/>
      <c r="C101" s="176" t="s">
        <v>149</v>
      </c>
      <c r="D101" s="176" t="s">
        <v>144</v>
      </c>
      <c r="E101" s="177" t="s">
        <v>167</v>
      </c>
      <c r="F101" s="178" t="s">
        <v>168</v>
      </c>
      <c r="G101" s="179" t="s">
        <v>147</v>
      </c>
      <c r="H101" s="180">
        <v>125.226</v>
      </c>
      <c r="I101" s="181">
        <v>11.94</v>
      </c>
      <c r="J101" s="181">
        <f>ROUND(I101*H101,2)</f>
        <v>1495.2</v>
      </c>
      <c r="K101" s="178" t="s">
        <v>164</v>
      </c>
      <c r="L101" s="38"/>
      <c r="M101" s="182" t="s">
        <v>17</v>
      </c>
      <c r="N101" s="183" t="s">
        <v>45</v>
      </c>
      <c r="O101" s="184">
        <v>0.004</v>
      </c>
      <c r="P101" s="184">
        <f>O101*H101</f>
        <v>0.500904</v>
      </c>
      <c r="Q101" s="184">
        <v>0</v>
      </c>
      <c r="R101" s="184">
        <f>Q101*H101</f>
        <v>0</v>
      </c>
      <c r="S101" s="184">
        <v>0</v>
      </c>
      <c r="T101" s="185">
        <f>S101*H101</f>
        <v>0</v>
      </c>
      <c r="U101" s="33"/>
      <c r="V101" s="33"/>
      <c r="W101" s="33"/>
      <c r="X101" s="33"/>
      <c r="Y101" s="33"/>
      <c r="Z101" s="33"/>
      <c r="AA101" s="33"/>
      <c r="AB101" s="33"/>
      <c r="AC101" s="33"/>
      <c r="AD101" s="33"/>
      <c r="AE101" s="33"/>
      <c r="AR101" s="186" t="s">
        <v>149</v>
      </c>
      <c r="AT101" s="186" t="s">
        <v>144</v>
      </c>
      <c r="AU101" s="186" t="s">
        <v>83</v>
      </c>
      <c r="AY101" s="19" t="s">
        <v>142</v>
      </c>
      <c r="BE101" s="187">
        <f>IF(N101="základní",J101,0)</f>
        <v>1495.2</v>
      </c>
      <c r="BF101" s="187">
        <f>IF(N101="snížená",J101,0)</f>
        <v>0</v>
      </c>
      <c r="BG101" s="187">
        <f>IF(N101="zákl. přenesená",J101,0)</f>
        <v>0</v>
      </c>
      <c r="BH101" s="187">
        <f>IF(N101="sníž. přenesená",J101,0)</f>
        <v>0</v>
      </c>
      <c r="BI101" s="187">
        <f>IF(N101="nulová",J101,0)</f>
        <v>0</v>
      </c>
      <c r="BJ101" s="19" t="s">
        <v>81</v>
      </c>
      <c r="BK101" s="187">
        <f>ROUND(I101*H101,2)</f>
        <v>1495.2</v>
      </c>
      <c r="BL101" s="19" t="s">
        <v>149</v>
      </c>
      <c r="BM101" s="186" t="s">
        <v>223</v>
      </c>
    </row>
    <row r="102" spans="1:47" s="2" customFormat="1" ht="144">
      <c r="A102" s="33"/>
      <c r="B102" s="34"/>
      <c r="C102" s="35"/>
      <c r="D102" s="188" t="s">
        <v>151</v>
      </c>
      <c r="E102" s="35"/>
      <c r="F102" s="189" t="s">
        <v>166</v>
      </c>
      <c r="G102" s="35"/>
      <c r="H102" s="35"/>
      <c r="I102" s="35"/>
      <c r="J102" s="35"/>
      <c r="K102" s="35"/>
      <c r="L102" s="38"/>
      <c r="M102" s="190"/>
      <c r="N102" s="191"/>
      <c r="O102" s="63"/>
      <c r="P102" s="63"/>
      <c r="Q102" s="63"/>
      <c r="R102" s="63"/>
      <c r="S102" s="63"/>
      <c r="T102" s="64"/>
      <c r="U102" s="33"/>
      <c r="V102" s="33"/>
      <c r="W102" s="33"/>
      <c r="X102" s="33"/>
      <c r="Y102" s="33"/>
      <c r="Z102" s="33"/>
      <c r="AA102" s="33"/>
      <c r="AB102" s="33"/>
      <c r="AC102" s="33"/>
      <c r="AD102" s="33"/>
      <c r="AE102" s="33"/>
      <c r="AT102" s="19" t="s">
        <v>151</v>
      </c>
      <c r="AU102" s="19" t="s">
        <v>83</v>
      </c>
    </row>
    <row r="103" spans="2:51" s="14" customFormat="1" ht="10.2">
      <c r="B103" s="201"/>
      <c r="C103" s="202"/>
      <c r="D103" s="188" t="s">
        <v>153</v>
      </c>
      <c r="E103" s="202"/>
      <c r="F103" s="204" t="s">
        <v>241</v>
      </c>
      <c r="G103" s="202"/>
      <c r="H103" s="205">
        <v>125.226</v>
      </c>
      <c r="I103" s="202"/>
      <c r="J103" s="202"/>
      <c r="K103" s="202"/>
      <c r="L103" s="206"/>
      <c r="M103" s="207"/>
      <c r="N103" s="208"/>
      <c r="O103" s="208"/>
      <c r="P103" s="208"/>
      <c r="Q103" s="208"/>
      <c r="R103" s="208"/>
      <c r="S103" s="208"/>
      <c r="T103" s="209"/>
      <c r="AT103" s="210" t="s">
        <v>153</v>
      </c>
      <c r="AU103" s="210" t="s">
        <v>83</v>
      </c>
      <c r="AV103" s="14" t="s">
        <v>83</v>
      </c>
      <c r="AW103" s="14" t="s">
        <v>4</v>
      </c>
      <c r="AX103" s="14" t="s">
        <v>81</v>
      </c>
      <c r="AY103" s="210" t="s">
        <v>142</v>
      </c>
    </row>
    <row r="104" spans="1:65" s="2" customFormat="1" ht="24" customHeight="1">
      <c r="A104" s="33"/>
      <c r="B104" s="34"/>
      <c r="C104" s="176" t="s">
        <v>171</v>
      </c>
      <c r="D104" s="176" t="s">
        <v>144</v>
      </c>
      <c r="E104" s="177" t="s">
        <v>242</v>
      </c>
      <c r="F104" s="178" t="s">
        <v>243</v>
      </c>
      <c r="G104" s="179" t="s">
        <v>229</v>
      </c>
      <c r="H104" s="180">
        <v>28.237</v>
      </c>
      <c r="I104" s="181">
        <v>41.3</v>
      </c>
      <c r="J104" s="181">
        <f>ROUND(I104*H104,2)</f>
        <v>1166.19</v>
      </c>
      <c r="K104" s="178" t="s">
        <v>207</v>
      </c>
      <c r="L104" s="38"/>
      <c r="M104" s="182" t="s">
        <v>17</v>
      </c>
      <c r="N104" s="183" t="s">
        <v>45</v>
      </c>
      <c r="O104" s="184">
        <v>0.107</v>
      </c>
      <c r="P104" s="184">
        <f>O104*H104</f>
        <v>3.021359</v>
      </c>
      <c r="Q104" s="184">
        <v>0</v>
      </c>
      <c r="R104" s="184">
        <f>Q104*H104</f>
        <v>0</v>
      </c>
      <c r="S104" s="184">
        <v>0</v>
      </c>
      <c r="T104" s="185">
        <f>S104*H104</f>
        <v>0</v>
      </c>
      <c r="U104" s="33"/>
      <c r="V104" s="33"/>
      <c r="W104" s="33"/>
      <c r="X104" s="33"/>
      <c r="Y104" s="33"/>
      <c r="Z104" s="33"/>
      <c r="AA104" s="33"/>
      <c r="AB104" s="33"/>
      <c r="AC104" s="33"/>
      <c r="AD104" s="33"/>
      <c r="AE104" s="33"/>
      <c r="AR104" s="186" t="s">
        <v>149</v>
      </c>
      <c r="AT104" s="186" t="s">
        <v>144</v>
      </c>
      <c r="AU104" s="186" t="s">
        <v>83</v>
      </c>
      <c r="AY104" s="19" t="s">
        <v>142</v>
      </c>
      <c r="BE104" s="187">
        <f>IF(N104="základní",J104,0)</f>
        <v>1166.19</v>
      </c>
      <c r="BF104" s="187">
        <f>IF(N104="snížená",J104,0)</f>
        <v>0</v>
      </c>
      <c r="BG104" s="187">
        <f>IF(N104="zákl. přenesená",J104,0)</f>
        <v>0</v>
      </c>
      <c r="BH104" s="187">
        <f>IF(N104="sníž. přenesená",J104,0)</f>
        <v>0</v>
      </c>
      <c r="BI104" s="187">
        <f>IF(N104="nulová",J104,0)</f>
        <v>0</v>
      </c>
      <c r="BJ104" s="19" t="s">
        <v>81</v>
      </c>
      <c r="BK104" s="187">
        <f>ROUND(I104*H104,2)</f>
        <v>1166.19</v>
      </c>
      <c r="BL104" s="19" t="s">
        <v>149</v>
      </c>
      <c r="BM104" s="186" t="s">
        <v>244</v>
      </c>
    </row>
    <row r="105" spans="1:47" s="2" customFormat="1" ht="86.4">
      <c r="A105" s="33"/>
      <c r="B105" s="34"/>
      <c r="C105" s="35"/>
      <c r="D105" s="188" t="s">
        <v>151</v>
      </c>
      <c r="E105" s="35"/>
      <c r="F105" s="189" t="s">
        <v>231</v>
      </c>
      <c r="G105" s="35"/>
      <c r="H105" s="35"/>
      <c r="I105" s="35"/>
      <c r="J105" s="35"/>
      <c r="K105" s="35"/>
      <c r="L105" s="38"/>
      <c r="M105" s="190"/>
      <c r="N105" s="191"/>
      <c r="O105" s="63"/>
      <c r="P105" s="63"/>
      <c r="Q105" s="63"/>
      <c r="R105" s="63"/>
      <c r="S105" s="63"/>
      <c r="T105" s="64"/>
      <c r="U105" s="33"/>
      <c r="V105" s="33"/>
      <c r="W105" s="33"/>
      <c r="X105" s="33"/>
      <c r="Y105" s="33"/>
      <c r="Z105" s="33"/>
      <c r="AA105" s="33"/>
      <c r="AB105" s="33"/>
      <c r="AC105" s="33"/>
      <c r="AD105" s="33"/>
      <c r="AE105" s="33"/>
      <c r="AT105" s="19" t="s">
        <v>151</v>
      </c>
      <c r="AU105" s="19" t="s">
        <v>83</v>
      </c>
    </row>
    <row r="106" spans="2:51" s="14" customFormat="1" ht="10.2">
      <c r="B106" s="201"/>
      <c r="C106" s="202"/>
      <c r="D106" s="188" t="s">
        <v>153</v>
      </c>
      <c r="E106" s="203" t="s">
        <v>17</v>
      </c>
      <c r="F106" s="204" t="s">
        <v>245</v>
      </c>
      <c r="G106" s="202"/>
      <c r="H106" s="205">
        <v>13.79</v>
      </c>
      <c r="I106" s="202"/>
      <c r="J106" s="202"/>
      <c r="K106" s="202"/>
      <c r="L106" s="206"/>
      <c r="M106" s="207"/>
      <c r="N106" s="208"/>
      <c r="O106" s="208"/>
      <c r="P106" s="208"/>
      <c r="Q106" s="208"/>
      <c r="R106" s="208"/>
      <c r="S106" s="208"/>
      <c r="T106" s="209"/>
      <c r="AT106" s="210" t="s">
        <v>153</v>
      </c>
      <c r="AU106" s="210" t="s">
        <v>83</v>
      </c>
      <c r="AV106" s="14" t="s">
        <v>83</v>
      </c>
      <c r="AW106" s="14" t="s">
        <v>36</v>
      </c>
      <c r="AX106" s="14" t="s">
        <v>74</v>
      </c>
      <c r="AY106" s="210" t="s">
        <v>142</v>
      </c>
    </row>
    <row r="107" spans="2:51" s="14" customFormat="1" ht="10.2">
      <c r="B107" s="201"/>
      <c r="C107" s="202"/>
      <c r="D107" s="188" t="s">
        <v>153</v>
      </c>
      <c r="E107" s="203" t="s">
        <v>17</v>
      </c>
      <c r="F107" s="204" t="s">
        <v>246</v>
      </c>
      <c r="G107" s="202"/>
      <c r="H107" s="205">
        <v>14.447</v>
      </c>
      <c r="I107" s="202"/>
      <c r="J107" s="202"/>
      <c r="K107" s="202"/>
      <c r="L107" s="206"/>
      <c r="M107" s="207"/>
      <c r="N107" s="208"/>
      <c r="O107" s="208"/>
      <c r="P107" s="208"/>
      <c r="Q107" s="208"/>
      <c r="R107" s="208"/>
      <c r="S107" s="208"/>
      <c r="T107" s="209"/>
      <c r="AT107" s="210" t="s">
        <v>153</v>
      </c>
      <c r="AU107" s="210" t="s">
        <v>83</v>
      </c>
      <c r="AV107" s="14" t="s">
        <v>83</v>
      </c>
      <c r="AW107" s="14" t="s">
        <v>36</v>
      </c>
      <c r="AX107" s="14" t="s">
        <v>74</v>
      </c>
      <c r="AY107" s="210" t="s">
        <v>142</v>
      </c>
    </row>
    <row r="108" spans="2:51" s="15" customFormat="1" ht="10.2">
      <c r="B108" s="214"/>
      <c r="C108" s="215"/>
      <c r="D108" s="188" t="s">
        <v>153</v>
      </c>
      <c r="E108" s="216" t="s">
        <v>17</v>
      </c>
      <c r="F108" s="217" t="s">
        <v>201</v>
      </c>
      <c r="G108" s="215"/>
      <c r="H108" s="218">
        <v>28.237</v>
      </c>
      <c r="I108" s="215"/>
      <c r="J108" s="215"/>
      <c r="K108" s="215"/>
      <c r="L108" s="219"/>
      <c r="M108" s="233"/>
      <c r="N108" s="234"/>
      <c r="O108" s="234"/>
      <c r="P108" s="234"/>
      <c r="Q108" s="234"/>
      <c r="R108" s="234"/>
      <c r="S108" s="234"/>
      <c r="T108" s="235"/>
      <c r="AT108" s="223" t="s">
        <v>153</v>
      </c>
      <c r="AU108" s="223" t="s">
        <v>83</v>
      </c>
      <c r="AV108" s="15" t="s">
        <v>149</v>
      </c>
      <c r="AW108" s="15" t="s">
        <v>36</v>
      </c>
      <c r="AX108" s="15" t="s">
        <v>81</v>
      </c>
      <c r="AY108" s="223" t="s">
        <v>142</v>
      </c>
    </row>
    <row r="109" spans="1:31" s="2" customFormat="1" ht="6.9" customHeight="1">
      <c r="A109" s="33"/>
      <c r="B109" s="46"/>
      <c r="C109" s="47"/>
      <c r="D109" s="47"/>
      <c r="E109" s="47"/>
      <c r="F109" s="47"/>
      <c r="G109" s="47"/>
      <c r="H109" s="47"/>
      <c r="I109" s="47"/>
      <c r="J109" s="47"/>
      <c r="K109" s="47"/>
      <c r="L109" s="38"/>
      <c r="M109" s="33"/>
      <c r="O109" s="33"/>
      <c r="P109" s="33"/>
      <c r="Q109" s="33"/>
      <c r="R109" s="33"/>
      <c r="S109" s="33"/>
      <c r="T109" s="33"/>
      <c r="U109" s="33"/>
      <c r="V109" s="33"/>
      <c r="W109" s="33"/>
      <c r="X109" s="33"/>
      <c r="Y109" s="33"/>
      <c r="Z109" s="33"/>
      <c r="AA109" s="33"/>
      <c r="AB109" s="33"/>
      <c r="AC109" s="33"/>
      <c r="AD109" s="33"/>
      <c r="AE109" s="33"/>
    </row>
  </sheetData>
  <sheetProtection algorithmName="SHA-512" hashValue="m8nIYFkN14njBj39LnAuUGKmOzzZ4ZoDCUX0/MyzA3nPV92cWn7f0a650dPdq5Qd3LPyM1hsNuX+AI5DB4Ni6Q==" saltValue="aYG99V/nsMzPOnOavoLXkL3uTOsZFpVzc12a/KGwAeDZdeveBaeRvNDUSk9A4zMSVnRPYGl7q00nChm4yVBDPw==" spinCount="100000" sheet="1" objects="1" scenarios="1" formatColumns="0" formatRows="0" autoFilter="0"/>
  <autoFilter ref="C86:K108"/>
  <mergeCells count="11">
    <mergeCell ref="L2:V2"/>
    <mergeCell ref="E52:H52"/>
    <mergeCell ref="E54:H54"/>
    <mergeCell ref="E75:H75"/>
    <mergeCell ref="E77:H77"/>
    <mergeCell ref="E79:H79"/>
    <mergeCell ref="E7:H7"/>
    <mergeCell ref="E9:H9"/>
    <mergeCell ref="E11:H11"/>
    <mergeCell ref="E29:H29"/>
    <mergeCell ref="E50:H50"/>
  </mergeCells>
  <printOptions/>
  <pageMargins left="0.3937007874015748" right="0.3937007874015748" top="0.3937007874015748" bottom="0.3937007874015748" header="0" footer="0"/>
  <pageSetup fitToHeight="100" fitToWidth="1" horizontalDpi="600" verticalDpi="600" orientation="landscape" paperSize="9" scale="86"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M10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24"/>
    </row>
    <row r="2" spans="12:46" s="1" customFormat="1" ht="36.9" customHeight="1">
      <c r="L2" s="340"/>
      <c r="M2" s="340"/>
      <c r="N2" s="340"/>
      <c r="O2" s="340"/>
      <c r="P2" s="340"/>
      <c r="Q2" s="340"/>
      <c r="R2" s="340"/>
      <c r="S2" s="340"/>
      <c r="T2" s="340"/>
      <c r="U2" s="340"/>
      <c r="V2" s="340"/>
      <c r="AT2" s="19" t="s">
        <v>103</v>
      </c>
    </row>
    <row r="3" spans="2:46" s="1" customFormat="1" ht="6.9" customHeight="1">
      <c r="B3" s="107"/>
      <c r="C3" s="108"/>
      <c r="D3" s="108"/>
      <c r="E3" s="108"/>
      <c r="F3" s="108"/>
      <c r="G3" s="108"/>
      <c r="H3" s="108"/>
      <c r="I3" s="108"/>
      <c r="J3" s="108"/>
      <c r="K3" s="108"/>
      <c r="L3" s="22"/>
      <c r="AT3" s="19" t="s">
        <v>83</v>
      </c>
    </row>
    <row r="4" spans="2:46" s="1" customFormat="1" ht="24.9" customHeight="1">
      <c r="B4" s="22"/>
      <c r="D4" s="109" t="s">
        <v>116</v>
      </c>
      <c r="L4" s="22"/>
      <c r="M4" s="110" t="s">
        <v>10</v>
      </c>
      <c r="AT4" s="19" t="s">
        <v>4</v>
      </c>
    </row>
    <row r="5" spans="2:12" s="1" customFormat="1" ht="6.9" customHeight="1">
      <c r="B5" s="22"/>
      <c r="L5" s="22"/>
    </row>
    <row r="6" spans="2:12" s="1" customFormat="1" ht="12" customHeight="1">
      <c r="B6" s="22"/>
      <c r="D6" s="111" t="s">
        <v>14</v>
      </c>
      <c r="L6" s="22"/>
    </row>
    <row r="7" spans="2:12" s="1" customFormat="1" ht="16.5" customHeight="1">
      <c r="B7" s="22"/>
      <c r="E7" s="369" t="str">
        <f>'Rekapitulace stavby'!K6</f>
        <v>KOMUNITNÍ CENTRUM JOSEFOV - ZMĚNOVÉ LISTY</v>
      </c>
      <c r="F7" s="370"/>
      <c r="G7" s="370"/>
      <c r="H7" s="370"/>
      <c r="L7" s="22"/>
    </row>
    <row r="8" spans="2:12" s="1" customFormat="1" ht="12" customHeight="1">
      <c r="B8" s="22"/>
      <c r="D8" s="111" t="s">
        <v>117</v>
      </c>
      <c r="L8" s="22"/>
    </row>
    <row r="9" spans="1:31" s="2" customFormat="1" ht="16.5" customHeight="1">
      <c r="A9" s="33"/>
      <c r="B9" s="38"/>
      <c r="C9" s="33"/>
      <c r="D9" s="33"/>
      <c r="E9" s="369" t="s">
        <v>247</v>
      </c>
      <c r="F9" s="371"/>
      <c r="G9" s="371"/>
      <c r="H9" s="371"/>
      <c r="I9" s="33"/>
      <c r="J9" s="33"/>
      <c r="K9" s="33"/>
      <c r="L9" s="112"/>
      <c r="S9" s="33"/>
      <c r="T9" s="33"/>
      <c r="U9" s="33"/>
      <c r="V9" s="33"/>
      <c r="W9" s="33"/>
      <c r="X9" s="33"/>
      <c r="Y9" s="33"/>
      <c r="Z9" s="33"/>
      <c r="AA9" s="33"/>
      <c r="AB9" s="33"/>
      <c r="AC9" s="33"/>
      <c r="AD9" s="33"/>
      <c r="AE9" s="33"/>
    </row>
    <row r="10" spans="1:31" s="2" customFormat="1" ht="12" customHeight="1">
      <c r="A10" s="33"/>
      <c r="B10" s="38"/>
      <c r="C10" s="33"/>
      <c r="D10" s="111" t="s">
        <v>119</v>
      </c>
      <c r="E10" s="33"/>
      <c r="F10" s="33"/>
      <c r="G10" s="33"/>
      <c r="H10" s="33"/>
      <c r="I10" s="33"/>
      <c r="J10" s="33"/>
      <c r="K10" s="33"/>
      <c r="L10" s="112"/>
      <c r="S10" s="33"/>
      <c r="T10" s="33"/>
      <c r="U10" s="33"/>
      <c r="V10" s="33"/>
      <c r="W10" s="33"/>
      <c r="X10" s="33"/>
      <c r="Y10" s="33"/>
      <c r="Z10" s="33"/>
      <c r="AA10" s="33"/>
      <c r="AB10" s="33"/>
      <c r="AC10" s="33"/>
      <c r="AD10" s="33"/>
      <c r="AE10" s="33"/>
    </row>
    <row r="11" spans="1:31" s="2" customFormat="1" ht="16.5" customHeight="1">
      <c r="A11" s="33"/>
      <c r="B11" s="38"/>
      <c r="C11" s="33"/>
      <c r="D11" s="33"/>
      <c r="E11" s="372" t="s">
        <v>248</v>
      </c>
      <c r="F11" s="371"/>
      <c r="G11" s="371"/>
      <c r="H11" s="371"/>
      <c r="I11" s="33"/>
      <c r="J11" s="33"/>
      <c r="K11" s="33"/>
      <c r="L11" s="112"/>
      <c r="S11" s="33"/>
      <c r="T11" s="33"/>
      <c r="U11" s="33"/>
      <c r="V11" s="33"/>
      <c r="W11" s="33"/>
      <c r="X11" s="33"/>
      <c r="Y11" s="33"/>
      <c r="Z11" s="33"/>
      <c r="AA11" s="33"/>
      <c r="AB11" s="33"/>
      <c r="AC11" s="33"/>
      <c r="AD11" s="33"/>
      <c r="AE11" s="33"/>
    </row>
    <row r="12" spans="1:31" s="2" customFormat="1" ht="10.2">
      <c r="A12" s="33"/>
      <c r="B12" s="38"/>
      <c r="C12" s="33"/>
      <c r="D12" s="33"/>
      <c r="E12" s="33"/>
      <c r="F12" s="33"/>
      <c r="G12" s="33"/>
      <c r="H12" s="33"/>
      <c r="I12" s="33"/>
      <c r="J12" s="33"/>
      <c r="K12" s="33"/>
      <c r="L12" s="112"/>
      <c r="S12" s="33"/>
      <c r="T12" s="33"/>
      <c r="U12" s="33"/>
      <c r="V12" s="33"/>
      <c r="W12" s="33"/>
      <c r="X12" s="33"/>
      <c r="Y12" s="33"/>
      <c r="Z12" s="33"/>
      <c r="AA12" s="33"/>
      <c r="AB12" s="33"/>
      <c r="AC12" s="33"/>
      <c r="AD12" s="33"/>
      <c r="AE12" s="33"/>
    </row>
    <row r="13" spans="1:31" s="2" customFormat="1" ht="12" customHeight="1">
      <c r="A13" s="33"/>
      <c r="B13" s="38"/>
      <c r="C13" s="33"/>
      <c r="D13" s="111" t="s">
        <v>16</v>
      </c>
      <c r="E13" s="33"/>
      <c r="F13" s="102" t="s">
        <v>17</v>
      </c>
      <c r="G13" s="33"/>
      <c r="H13" s="33"/>
      <c r="I13" s="111" t="s">
        <v>18</v>
      </c>
      <c r="J13" s="102" t="s">
        <v>17</v>
      </c>
      <c r="K13" s="33"/>
      <c r="L13" s="112"/>
      <c r="S13" s="33"/>
      <c r="T13" s="33"/>
      <c r="U13" s="33"/>
      <c r="V13" s="33"/>
      <c r="W13" s="33"/>
      <c r="X13" s="33"/>
      <c r="Y13" s="33"/>
      <c r="Z13" s="33"/>
      <c r="AA13" s="33"/>
      <c r="AB13" s="33"/>
      <c r="AC13" s="33"/>
      <c r="AD13" s="33"/>
      <c r="AE13" s="33"/>
    </row>
    <row r="14" spans="1:31" s="2" customFormat="1" ht="12" customHeight="1">
      <c r="A14" s="33"/>
      <c r="B14" s="38"/>
      <c r="C14" s="33"/>
      <c r="D14" s="111" t="s">
        <v>19</v>
      </c>
      <c r="E14" s="33"/>
      <c r="F14" s="102" t="s">
        <v>20</v>
      </c>
      <c r="G14" s="33"/>
      <c r="H14" s="33"/>
      <c r="I14" s="111" t="s">
        <v>21</v>
      </c>
      <c r="J14" s="113" t="str">
        <f>'Rekapitulace stavby'!AN8</f>
        <v>7. 1. 2020</v>
      </c>
      <c r="K14" s="33"/>
      <c r="L14" s="112"/>
      <c r="S14" s="33"/>
      <c r="T14" s="33"/>
      <c r="U14" s="33"/>
      <c r="V14" s="33"/>
      <c r="W14" s="33"/>
      <c r="X14" s="33"/>
      <c r="Y14" s="33"/>
      <c r="Z14" s="33"/>
      <c r="AA14" s="33"/>
      <c r="AB14" s="33"/>
      <c r="AC14" s="33"/>
      <c r="AD14" s="33"/>
      <c r="AE14" s="33"/>
    </row>
    <row r="15" spans="1:31" s="2" customFormat="1" ht="10.8" customHeight="1">
      <c r="A15" s="33"/>
      <c r="B15" s="38"/>
      <c r="C15" s="33"/>
      <c r="D15" s="33"/>
      <c r="E15" s="33"/>
      <c r="F15" s="33"/>
      <c r="G15" s="33"/>
      <c r="H15" s="33"/>
      <c r="I15" s="33"/>
      <c r="J15" s="33"/>
      <c r="K15" s="33"/>
      <c r="L15" s="112"/>
      <c r="S15" s="33"/>
      <c r="T15" s="33"/>
      <c r="U15" s="33"/>
      <c r="V15" s="33"/>
      <c r="W15" s="33"/>
      <c r="X15" s="33"/>
      <c r="Y15" s="33"/>
      <c r="Z15" s="33"/>
      <c r="AA15" s="33"/>
      <c r="AB15" s="33"/>
      <c r="AC15" s="33"/>
      <c r="AD15" s="33"/>
      <c r="AE15" s="33"/>
    </row>
    <row r="16" spans="1:31" s="2" customFormat="1" ht="12" customHeight="1">
      <c r="A16" s="33"/>
      <c r="B16" s="38"/>
      <c r="C16" s="33"/>
      <c r="D16" s="111" t="s">
        <v>23</v>
      </c>
      <c r="E16" s="33"/>
      <c r="F16" s="33"/>
      <c r="G16" s="33"/>
      <c r="H16" s="33"/>
      <c r="I16" s="111" t="s">
        <v>24</v>
      </c>
      <c r="J16" s="102" t="s">
        <v>25</v>
      </c>
      <c r="K16" s="33"/>
      <c r="L16" s="112"/>
      <c r="S16" s="33"/>
      <c r="T16" s="33"/>
      <c r="U16" s="33"/>
      <c r="V16" s="33"/>
      <c r="W16" s="33"/>
      <c r="X16" s="33"/>
      <c r="Y16" s="33"/>
      <c r="Z16" s="33"/>
      <c r="AA16" s="33"/>
      <c r="AB16" s="33"/>
      <c r="AC16" s="33"/>
      <c r="AD16" s="33"/>
      <c r="AE16" s="33"/>
    </row>
    <row r="17" spans="1:31" s="2" customFormat="1" ht="18" customHeight="1">
      <c r="A17" s="33"/>
      <c r="B17" s="38"/>
      <c r="C17" s="33"/>
      <c r="D17" s="33"/>
      <c r="E17" s="102" t="s">
        <v>26</v>
      </c>
      <c r="F17" s="33"/>
      <c r="G17" s="33"/>
      <c r="H17" s="33"/>
      <c r="I17" s="111" t="s">
        <v>27</v>
      </c>
      <c r="J17" s="102" t="s">
        <v>17</v>
      </c>
      <c r="K17" s="33"/>
      <c r="L17" s="112"/>
      <c r="S17" s="33"/>
      <c r="T17" s="33"/>
      <c r="U17" s="33"/>
      <c r="V17" s="33"/>
      <c r="W17" s="33"/>
      <c r="X17" s="33"/>
      <c r="Y17" s="33"/>
      <c r="Z17" s="33"/>
      <c r="AA17" s="33"/>
      <c r="AB17" s="33"/>
      <c r="AC17" s="33"/>
      <c r="AD17" s="33"/>
      <c r="AE17" s="33"/>
    </row>
    <row r="18" spans="1:31" s="2" customFormat="1" ht="6.9" customHeight="1">
      <c r="A18" s="33"/>
      <c r="B18" s="38"/>
      <c r="C18" s="33"/>
      <c r="D18" s="33"/>
      <c r="E18" s="33"/>
      <c r="F18" s="33"/>
      <c r="G18" s="33"/>
      <c r="H18" s="33"/>
      <c r="I18" s="33"/>
      <c r="J18" s="33"/>
      <c r="K18" s="33"/>
      <c r="L18" s="112"/>
      <c r="S18" s="33"/>
      <c r="T18" s="33"/>
      <c r="U18" s="33"/>
      <c r="V18" s="33"/>
      <c r="W18" s="33"/>
      <c r="X18" s="33"/>
      <c r="Y18" s="33"/>
      <c r="Z18" s="33"/>
      <c r="AA18" s="33"/>
      <c r="AB18" s="33"/>
      <c r="AC18" s="33"/>
      <c r="AD18" s="33"/>
      <c r="AE18" s="33"/>
    </row>
    <row r="19" spans="1:31" s="2" customFormat="1" ht="12" customHeight="1">
      <c r="A19" s="33"/>
      <c r="B19" s="38"/>
      <c r="C19" s="33"/>
      <c r="D19" s="111" t="s">
        <v>28</v>
      </c>
      <c r="E19" s="33"/>
      <c r="F19" s="33"/>
      <c r="G19" s="33"/>
      <c r="H19" s="33"/>
      <c r="I19" s="111" t="s">
        <v>24</v>
      </c>
      <c r="J19" s="102" t="s">
        <v>29</v>
      </c>
      <c r="K19" s="33"/>
      <c r="L19" s="112"/>
      <c r="S19" s="33"/>
      <c r="T19" s="33"/>
      <c r="U19" s="33"/>
      <c r="V19" s="33"/>
      <c r="W19" s="33"/>
      <c r="X19" s="33"/>
      <c r="Y19" s="33"/>
      <c r="Z19" s="33"/>
      <c r="AA19" s="33"/>
      <c r="AB19" s="33"/>
      <c r="AC19" s="33"/>
      <c r="AD19" s="33"/>
      <c r="AE19" s="33"/>
    </row>
    <row r="20" spans="1:31" s="2" customFormat="1" ht="18" customHeight="1">
      <c r="A20" s="33"/>
      <c r="B20" s="38"/>
      <c r="C20" s="33"/>
      <c r="D20" s="33"/>
      <c r="E20" s="102" t="s">
        <v>30</v>
      </c>
      <c r="F20" s="33"/>
      <c r="G20" s="33"/>
      <c r="H20" s="33"/>
      <c r="I20" s="111" t="s">
        <v>27</v>
      </c>
      <c r="J20" s="102" t="s">
        <v>31</v>
      </c>
      <c r="K20" s="33"/>
      <c r="L20" s="112"/>
      <c r="S20" s="33"/>
      <c r="T20" s="33"/>
      <c r="U20" s="33"/>
      <c r="V20" s="33"/>
      <c r="W20" s="33"/>
      <c r="X20" s="33"/>
      <c r="Y20" s="33"/>
      <c r="Z20" s="33"/>
      <c r="AA20" s="33"/>
      <c r="AB20" s="33"/>
      <c r="AC20" s="33"/>
      <c r="AD20" s="33"/>
      <c r="AE20" s="33"/>
    </row>
    <row r="21" spans="1:31" s="2" customFormat="1" ht="6.9" customHeight="1">
      <c r="A21" s="33"/>
      <c r="B21" s="38"/>
      <c r="C21" s="33"/>
      <c r="D21" s="33"/>
      <c r="E21" s="33"/>
      <c r="F21" s="33"/>
      <c r="G21" s="33"/>
      <c r="H21" s="33"/>
      <c r="I21" s="33"/>
      <c r="J21" s="33"/>
      <c r="K21" s="33"/>
      <c r="L21" s="112"/>
      <c r="S21" s="33"/>
      <c r="T21" s="33"/>
      <c r="U21" s="33"/>
      <c r="V21" s="33"/>
      <c r="W21" s="33"/>
      <c r="X21" s="33"/>
      <c r="Y21" s="33"/>
      <c r="Z21" s="33"/>
      <c r="AA21" s="33"/>
      <c r="AB21" s="33"/>
      <c r="AC21" s="33"/>
      <c r="AD21" s="33"/>
      <c r="AE21" s="33"/>
    </row>
    <row r="22" spans="1:31" s="2" customFormat="1" ht="12" customHeight="1">
      <c r="A22" s="33"/>
      <c r="B22" s="38"/>
      <c r="C22" s="33"/>
      <c r="D22" s="111" t="s">
        <v>32</v>
      </c>
      <c r="E22" s="33"/>
      <c r="F22" s="33"/>
      <c r="G22" s="33"/>
      <c r="H22" s="33"/>
      <c r="I22" s="111" t="s">
        <v>24</v>
      </c>
      <c r="J22" s="102" t="s">
        <v>33</v>
      </c>
      <c r="K22" s="33"/>
      <c r="L22" s="112"/>
      <c r="S22" s="33"/>
      <c r="T22" s="33"/>
      <c r="U22" s="33"/>
      <c r="V22" s="33"/>
      <c r="W22" s="33"/>
      <c r="X22" s="33"/>
      <c r="Y22" s="33"/>
      <c r="Z22" s="33"/>
      <c r="AA22" s="33"/>
      <c r="AB22" s="33"/>
      <c r="AC22" s="33"/>
      <c r="AD22" s="33"/>
      <c r="AE22" s="33"/>
    </row>
    <row r="23" spans="1:31" s="2" customFormat="1" ht="18" customHeight="1">
      <c r="A23" s="33"/>
      <c r="B23" s="38"/>
      <c r="C23" s="33"/>
      <c r="D23" s="33"/>
      <c r="E23" s="102" t="s">
        <v>34</v>
      </c>
      <c r="F23" s="33"/>
      <c r="G23" s="33"/>
      <c r="H23" s="33"/>
      <c r="I23" s="111" t="s">
        <v>27</v>
      </c>
      <c r="J23" s="102" t="s">
        <v>35</v>
      </c>
      <c r="K23" s="33"/>
      <c r="L23" s="112"/>
      <c r="S23" s="33"/>
      <c r="T23" s="33"/>
      <c r="U23" s="33"/>
      <c r="V23" s="33"/>
      <c r="W23" s="33"/>
      <c r="X23" s="33"/>
      <c r="Y23" s="33"/>
      <c r="Z23" s="33"/>
      <c r="AA23" s="33"/>
      <c r="AB23" s="33"/>
      <c r="AC23" s="33"/>
      <c r="AD23" s="33"/>
      <c r="AE23" s="33"/>
    </row>
    <row r="24" spans="1:31" s="2" customFormat="1" ht="6.9" customHeight="1">
      <c r="A24" s="33"/>
      <c r="B24" s="38"/>
      <c r="C24" s="33"/>
      <c r="D24" s="33"/>
      <c r="E24" s="33"/>
      <c r="F24" s="33"/>
      <c r="G24" s="33"/>
      <c r="H24" s="33"/>
      <c r="I24" s="33"/>
      <c r="J24" s="33"/>
      <c r="K24" s="33"/>
      <c r="L24" s="112"/>
      <c r="S24" s="33"/>
      <c r="T24" s="33"/>
      <c r="U24" s="33"/>
      <c r="V24" s="33"/>
      <c r="W24" s="33"/>
      <c r="X24" s="33"/>
      <c r="Y24" s="33"/>
      <c r="Z24" s="33"/>
      <c r="AA24" s="33"/>
      <c r="AB24" s="33"/>
      <c r="AC24" s="33"/>
      <c r="AD24" s="33"/>
      <c r="AE24" s="33"/>
    </row>
    <row r="25" spans="1:31" s="2" customFormat="1" ht="12" customHeight="1">
      <c r="A25" s="33"/>
      <c r="B25" s="38"/>
      <c r="C25" s="33"/>
      <c r="D25" s="111" t="s">
        <v>37</v>
      </c>
      <c r="E25" s="33"/>
      <c r="F25" s="33"/>
      <c r="G25" s="33"/>
      <c r="H25" s="33"/>
      <c r="I25" s="111" t="s">
        <v>24</v>
      </c>
      <c r="J25" s="102" t="s">
        <v>29</v>
      </c>
      <c r="K25" s="33"/>
      <c r="L25" s="112"/>
      <c r="S25" s="33"/>
      <c r="T25" s="33"/>
      <c r="U25" s="33"/>
      <c r="V25" s="33"/>
      <c r="W25" s="33"/>
      <c r="X25" s="33"/>
      <c r="Y25" s="33"/>
      <c r="Z25" s="33"/>
      <c r="AA25" s="33"/>
      <c r="AB25" s="33"/>
      <c r="AC25" s="33"/>
      <c r="AD25" s="33"/>
      <c r="AE25" s="33"/>
    </row>
    <row r="26" spans="1:31" s="2" customFormat="1" ht="18" customHeight="1">
      <c r="A26" s="33"/>
      <c r="B26" s="38"/>
      <c r="C26" s="33"/>
      <c r="D26" s="33"/>
      <c r="E26" s="102" t="s">
        <v>30</v>
      </c>
      <c r="F26" s="33"/>
      <c r="G26" s="33"/>
      <c r="H26" s="33"/>
      <c r="I26" s="111" t="s">
        <v>27</v>
      </c>
      <c r="J26" s="102" t="s">
        <v>31</v>
      </c>
      <c r="K26" s="33"/>
      <c r="L26" s="112"/>
      <c r="S26" s="33"/>
      <c r="T26" s="33"/>
      <c r="U26" s="33"/>
      <c r="V26" s="33"/>
      <c r="W26" s="33"/>
      <c r="X26" s="33"/>
      <c r="Y26" s="33"/>
      <c r="Z26" s="33"/>
      <c r="AA26" s="33"/>
      <c r="AB26" s="33"/>
      <c r="AC26" s="33"/>
      <c r="AD26" s="33"/>
      <c r="AE26" s="33"/>
    </row>
    <row r="27" spans="1:31" s="2" customFormat="1" ht="6.9" customHeight="1">
      <c r="A27" s="33"/>
      <c r="B27" s="38"/>
      <c r="C27" s="33"/>
      <c r="D27" s="33"/>
      <c r="E27" s="33"/>
      <c r="F27" s="33"/>
      <c r="G27" s="33"/>
      <c r="H27" s="33"/>
      <c r="I27" s="33"/>
      <c r="J27" s="33"/>
      <c r="K27" s="33"/>
      <c r="L27" s="112"/>
      <c r="S27" s="33"/>
      <c r="T27" s="33"/>
      <c r="U27" s="33"/>
      <c r="V27" s="33"/>
      <c r="W27" s="33"/>
      <c r="X27" s="33"/>
      <c r="Y27" s="33"/>
      <c r="Z27" s="33"/>
      <c r="AA27" s="33"/>
      <c r="AB27" s="33"/>
      <c r="AC27" s="33"/>
      <c r="AD27" s="33"/>
      <c r="AE27" s="33"/>
    </row>
    <row r="28" spans="1:31" s="2" customFormat="1" ht="12" customHeight="1">
      <c r="A28" s="33"/>
      <c r="B28" s="38"/>
      <c r="C28" s="33"/>
      <c r="D28" s="111" t="s">
        <v>38</v>
      </c>
      <c r="E28" s="33"/>
      <c r="F28" s="33"/>
      <c r="G28" s="33"/>
      <c r="H28" s="33"/>
      <c r="I28" s="33"/>
      <c r="J28" s="33"/>
      <c r="K28" s="33"/>
      <c r="L28" s="112"/>
      <c r="S28" s="33"/>
      <c r="T28" s="33"/>
      <c r="U28" s="33"/>
      <c r="V28" s="33"/>
      <c r="W28" s="33"/>
      <c r="X28" s="33"/>
      <c r="Y28" s="33"/>
      <c r="Z28" s="33"/>
      <c r="AA28" s="33"/>
      <c r="AB28" s="33"/>
      <c r="AC28" s="33"/>
      <c r="AD28" s="33"/>
      <c r="AE28" s="33"/>
    </row>
    <row r="29" spans="1:31" s="8" customFormat="1" ht="51" customHeight="1">
      <c r="A29" s="114"/>
      <c r="B29" s="115"/>
      <c r="C29" s="114"/>
      <c r="D29" s="114"/>
      <c r="E29" s="373" t="s">
        <v>39</v>
      </c>
      <c r="F29" s="373"/>
      <c r="G29" s="373"/>
      <c r="H29" s="373"/>
      <c r="I29" s="114"/>
      <c r="J29" s="114"/>
      <c r="K29" s="114"/>
      <c r="L29" s="116"/>
      <c r="S29" s="114"/>
      <c r="T29" s="114"/>
      <c r="U29" s="114"/>
      <c r="V29" s="114"/>
      <c r="W29" s="114"/>
      <c r="X29" s="114"/>
      <c r="Y29" s="114"/>
      <c r="Z29" s="114"/>
      <c r="AA29" s="114"/>
      <c r="AB29" s="114"/>
      <c r="AC29" s="114"/>
      <c r="AD29" s="114"/>
      <c r="AE29" s="114"/>
    </row>
    <row r="30" spans="1:31" s="2" customFormat="1" ht="6.9" customHeight="1">
      <c r="A30" s="33"/>
      <c r="B30" s="38"/>
      <c r="C30" s="33"/>
      <c r="D30" s="33"/>
      <c r="E30" s="33"/>
      <c r="F30" s="33"/>
      <c r="G30" s="33"/>
      <c r="H30" s="33"/>
      <c r="I30" s="33"/>
      <c r="J30" s="33"/>
      <c r="K30" s="33"/>
      <c r="L30" s="112"/>
      <c r="S30" s="33"/>
      <c r="T30" s="33"/>
      <c r="U30" s="33"/>
      <c r="V30" s="33"/>
      <c r="W30" s="33"/>
      <c r="X30" s="33"/>
      <c r="Y30" s="33"/>
      <c r="Z30" s="33"/>
      <c r="AA30" s="33"/>
      <c r="AB30" s="33"/>
      <c r="AC30" s="33"/>
      <c r="AD30" s="33"/>
      <c r="AE30" s="33"/>
    </row>
    <row r="31" spans="1:31" s="2" customFormat="1" ht="6.9" customHeight="1">
      <c r="A31" s="33"/>
      <c r="B31" s="38"/>
      <c r="C31" s="33"/>
      <c r="D31" s="117"/>
      <c r="E31" s="117"/>
      <c r="F31" s="117"/>
      <c r="G31" s="117"/>
      <c r="H31" s="117"/>
      <c r="I31" s="117"/>
      <c r="J31" s="117"/>
      <c r="K31" s="117"/>
      <c r="L31" s="112"/>
      <c r="S31" s="33"/>
      <c r="T31" s="33"/>
      <c r="U31" s="33"/>
      <c r="V31" s="33"/>
      <c r="W31" s="33"/>
      <c r="X31" s="33"/>
      <c r="Y31" s="33"/>
      <c r="Z31" s="33"/>
      <c r="AA31" s="33"/>
      <c r="AB31" s="33"/>
      <c r="AC31" s="33"/>
      <c r="AD31" s="33"/>
      <c r="AE31" s="33"/>
    </row>
    <row r="32" spans="1:31" s="2" customFormat="1" ht="25.35" customHeight="1">
      <c r="A32" s="33"/>
      <c r="B32" s="38"/>
      <c r="C32" s="33"/>
      <c r="D32" s="118" t="s">
        <v>40</v>
      </c>
      <c r="E32" s="33"/>
      <c r="F32" s="33"/>
      <c r="G32" s="33"/>
      <c r="H32" s="33"/>
      <c r="I32" s="33"/>
      <c r="J32" s="119">
        <f>ROUND(J87,2)</f>
        <v>29578.79</v>
      </c>
      <c r="K32" s="33"/>
      <c r="L32" s="112"/>
      <c r="S32" s="33"/>
      <c r="T32" s="33"/>
      <c r="U32" s="33"/>
      <c r="V32" s="33"/>
      <c r="W32" s="33"/>
      <c r="X32" s="33"/>
      <c r="Y32" s="33"/>
      <c r="Z32" s="33"/>
      <c r="AA32" s="33"/>
      <c r="AB32" s="33"/>
      <c r="AC32" s="33"/>
      <c r="AD32" s="33"/>
      <c r="AE32" s="33"/>
    </row>
    <row r="33" spans="1:31" s="2" customFormat="1" ht="6.9" customHeight="1">
      <c r="A33" s="33"/>
      <c r="B33" s="38"/>
      <c r="C33" s="33"/>
      <c r="D33" s="117"/>
      <c r="E33" s="117"/>
      <c r="F33" s="117"/>
      <c r="G33" s="117"/>
      <c r="H33" s="117"/>
      <c r="I33" s="117"/>
      <c r="J33" s="117"/>
      <c r="K33" s="117"/>
      <c r="L33" s="112"/>
      <c r="S33" s="33"/>
      <c r="T33" s="33"/>
      <c r="U33" s="33"/>
      <c r="V33" s="33"/>
      <c r="W33" s="33"/>
      <c r="X33" s="33"/>
      <c r="Y33" s="33"/>
      <c r="Z33" s="33"/>
      <c r="AA33" s="33"/>
      <c r="AB33" s="33"/>
      <c r="AC33" s="33"/>
      <c r="AD33" s="33"/>
      <c r="AE33" s="33"/>
    </row>
    <row r="34" spans="1:31" s="2" customFormat="1" ht="14.4" customHeight="1">
      <c r="A34" s="33"/>
      <c r="B34" s="38"/>
      <c r="C34" s="33"/>
      <c r="D34" s="33"/>
      <c r="E34" s="33"/>
      <c r="F34" s="120" t="s">
        <v>42</v>
      </c>
      <c r="G34" s="33"/>
      <c r="H34" s="33"/>
      <c r="I34" s="120" t="s">
        <v>41</v>
      </c>
      <c r="J34" s="120" t="s">
        <v>43</v>
      </c>
      <c r="K34" s="33"/>
      <c r="L34" s="112"/>
      <c r="S34" s="33"/>
      <c r="T34" s="33"/>
      <c r="U34" s="33"/>
      <c r="V34" s="33"/>
      <c r="W34" s="33"/>
      <c r="X34" s="33"/>
      <c r="Y34" s="33"/>
      <c r="Z34" s="33"/>
      <c r="AA34" s="33"/>
      <c r="AB34" s="33"/>
      <c r="AC34" s="33"/>
      <c r="AD34" s="33"/>
      <c r="AE34" s="33"/>
    </row>
    <row r="35" spans="1:31" s="2" customFormat="1" ht="14.4" customHeight="1">
      <c r="A35" s="33"/>
      <c r="B35" s="38"/>
      <c r="C35" s="33"/>
      <c r="D35" s="121" t="s">
        <v>44</v>
      </c>
      <c r="E35" s="111" t="s">
        <v>45</v>
      </c>
      <c r="F35" s="122">
        <f>ROUND((SUM(BE87:BE102)),2)</f>
        <v>29578.79</v>
      </c>
      <c r="G35" s="33"/>
      <c r="H35" s="33"/>
      <c r="I35" s="123">
        <v>0.21</v>
      </c>
      <c r="J35" s="122">
        <f>ROUND(((SUM(BE87:BE102))*I35),2)</f>
        <v>6211.55</v>
      </c>
      <c r="K35" s="33"/>
      <c r="L35" s="112"/>
      <c r="S35" s="33"/>
      <c r="T35" s="33"/>
      <c r="U35" s="33"/>
      <c r="V35" s="33"/>
      <c r="W35" s="33"/>
      <c r="X35" s="33"/>
      <c r="Y35" s="33"/>
      <c r="Z35" s="33"/>
      <c r="AA35" s="33"/>
      <c r="AB35" s="33"/>
      <c r="AC35" s="33"/>
      <c r="AD35" s="33"/>
      <c r="AE35" s="33"/>
    </row>
    <row r="36" spans="1:31" s="2" customFormat="1" ht="14.4" customHeight="1">
      <c r="A36" s="33"/>
      <c r="B36" s="38"/>
      <c r="C36" s="33"/>
      <c r="D36" s="33"/>
      <c r="E36" s="111" t="s">
        <v>46</v>
      </c>
      <c r="F36" s="122">
        <f>ROUND((SUM(BF87:BF102)),2)</f>
        <v>0</v>
      </c>
      <c r="G36" s="33"/>
      <c r="H36" s="33"/>
      <c r="I36" s="123">
        <v>0.15</v>
      </c>
      <c r="J36" s="122">
        <f>ROUND(((SUM(BF87:BF102))*I36),2)</f>
        <v>0</v>
      </c>
      <c r="K36" s="33"/>
      <c r="L36" s="112"/>
      <c r="S36" s="33"/>
      <c r="T36" s="33"/>
      <c r="U36" s="33"/>
      <c r="V36" s="33"/>
      <c r="W36" s="33"/>
      <c r="X36" s="33"/>
      <c r="Y36" s="33"/>
      <c r="Z36" s="33"/>
      <c r="AA36" s="33"/>
      <c r="AB36" s="33"/>
      <c r="AC36" s="33"/>
      <c r="AD36" s="33"/>
      <c r="AE36" s="33"/>
    </row>
    <row r="37" spans="1:31" s="2" customFormat="1" ht="14.4" customHeight="1" hidden="1">
      <c r="A37" s="33"/>
      <c r="B37" s="38"/>
      <c r="C37" s="33"/>
      <c r="D37" s="33"/>
      <c r="E37" s="111" t="s">
        <v>47</v>
      </c>
      <c r="F37" s="122">
        <f>ROUND((SUM(BG87:BG102)),2)</f>
        <v>0</v>
      </c>
      <c r="G37" s="33"/>
      <c r="H37" s="33"/>
      <c r="I37" s="123">
        <v>0.21</v>
      </c>
      <c r="J37" s="122">
        <f>0</f>
        <v>0</v>
      </c>
      <c r="K37" s="33"/>
      <c r="L37" s="112"/>
      <c r="S37" s="33"/>
      <c r="T37" s="33"/>
      <c r="U37" s="33"/>
      <c r="V37" s="33"/>
      <c r="W37" s="33"/>
      <c r="X37" s="33"/>
      <c r="Y37" s="33"/>
      <c r="Z37" s="33"/>
      <c r="AA37" s="33"/>
      <c r="AB37" s="33"/>
      <c r="AC37" s="33"/>
      <c r="AD37" s="33"/>
      <c r="AE37" s="33"/>
    </row>
    <row r="38" spans="1:31" s="2" customFormat="1" ht="14.4" customHeight="1" hidden="1">
      <c r="A38" s="33"/>
      <c r="B38" s="38"/>
      <c r="C38" s="33"/>
      <c r="D38" s="33"/>
      <c r="E38" s="111" t="s">
        <v>48</v>
      </c>
      <c r="F38" s="122">
        <f>ROUND((SUM(BH87:BH102)),2)</f>
        <v>0</v>
      </c>
      <c r="G38" s="33"/>
      <c r="H38" s="33"/>
      <c r="I38" s="123">
        <v>0.15</v>
      </c>
      <c r="J38" s="122">
        <f>0</f>
        <v>0</v>
      </c>
      <c r="K38" s="33"/>
      <c r="L38" s="112"/>
      <c r="S38" s="33"/>
      <c r="T38" s="33"/>
      <c r="U38" s="33"/>
      <c r="V38" s="33"/>
      <c r="W38" s="33"/>
      <c r="X38" s="33"/>
      <c r="Y38" s="33"/>
      <c r="Z38" s="33"/>
      <c r="AA38" s="33"/>
      <c r="AB38" s="33"/>
      <c r="AC38" s="33"/>
      <c r="AD38" s="33"/>
      <c r="AE38" s="33"/>
    </row>
    <row r="39" spans="1:31" s="2" customFormat="1" ht="14.4" customHeight="1" hidden="1">
      <c r="A39" s="33"/>
      <c r="B39" s="38"/>
      <c r="C39" s="33"/>
      <c r="D39" s="33"/>
      <c r="E39" s="111" t="s">
        <v>49</v>
      </c>
      <c r="F39" s="122">
        <f>ROUND((SUM(BI87:BI102)),2)</f>
        <v>0</v>
      </c>
      <c r="G39" s="33"/>
      <c r="H39" s="33"/>
      <c r="I39" s="123">
        <v>0</v>
      </c>
      <c r="J39" s="122">
        <f>0</f>
        <v>0</v>
      </c>
      <c r="K39" s="33"/>
      <c r="L39" s="112"/>
      <c r="S39" s="33"/>
      <c r="T39" s="33"/>
      <c r="U39" s="33"/>
      <c r="V39" s="33"/>
      <c r="W39" s="33"/>
      <c r="X39" s="33"/>
      <c r="Y39" s="33"/>
      <c r="Z39" s="33"/>
      <c r="AA39" s="33"/>
      <c r="AB39" s="33"/>
      <c r="AC39" s="33"/>
      <c r="AD39" s="33"/>
      <c r="AE39" s="33"/>
    </row>
    <row r="40" spans="1:31" s="2" customFormat="1" ht="6.9" customHeight="1">
      <c r="A40" s="33"/>
      <c r="B40" s="38"/>
      <c r="C40" s="33"/>
      <c r="D40" s="33"/>
      <c r="E40" s="33"/>
      <c r="F40" s="33"/>
      <c r="G40" s="33"/>
      <c r="H40" s="33"/>
      <c r="I40" s="33"/>
      <c r="J40" s="33"/>
      <c r="K40" s="33"/>
      <c r="L40" s="112"/>
      <c r="S40" s="33"/>
      <c r="T40" s="33"/>
      <c r="U40" s="33"/>
      <c r="V40" s="33"/>
      <c r="W40" s="33"/>
      <c r="X40" s="33"/>
      <c r="Y40" s="33"/>
      <c r="Z40" s="33"/>
      <c r="AA40" s="33"/>
      <c r="AB40" s="33"/>
      <c r="AC40" s="33"/>
      <c r="AD40" s="33"/>
      <c r="AE40" s="33"/>
    </row>
    <row r="41" spans="1:31" s="2" customFormat="1" ht="25.35" customHeight="1">
      <c r="A41" s="33"/>
      <c r="B41" s="38"/>
      <c r="C41" s="124"/>
      <c r="D41" s="125" t="s">
        <v>50</v>
      </c>
      <c r="E41" s="126"/>
      <c r="F41" s="126"/>
      <c r="G41" s="127" t="s">
        <v>51</v>
      </c>
      <c r="H41" s="128" t="s">
        <v>52</v>
      </c>
      <c r="I41" s="126"/>
      <c r="J41" s="129">
        <f>SUM(J32:J39)</f>
        <v>35790.340000000004</v>
      </c>
      <c r="K41" s="130"/>
      <c r="L41" s="112"/>
      <c r="S41" s="33"/>
      <c r="T41" s="33"/>
      <c r="U41" s="33"/>
      <c r="V41" s="33"/>
      <c r="W41" s="33"/>
      <c r="X41" s="33"/>
      <c r="Y41" s="33"/>
      <c r="Z41" s="33"/>
      <c r="AA41" s="33"/>
      <c r="AB41" s="33"/>
      <c r="AC41" s="33"/>
      <c r="AD41" s="33"/>
      <c r="AE41" s="33"/>
    </row>
    <row r="42" spans="1:31" s="2" customFormat="1" ht="14.4" customHeight="1">
      <c r="A42" s="33"/>
      <c r="B42" s="131"/>
      <c r="C42" s="132"/>
      <c r="D42" s="132"/>
      <c r="E42" s="132"/>
      <c r="F42" s="132"/>
      <c r="G42" s="132"/>
      <c r="H42" s="132"/>
      <c r="I42" s="132"/>
      <c r="J42" s="132"/>
      <c r="K42" s="132"/>
      <c r="L42" s="112"/>
      <c r="S42" s="33"/>
      <c r="T42" s="33"/>
      <c r="U42" s="33"/>
      <c r="V42" s="33"/>
      <c r="W42" s="33"/>
      <c r="X42" s="33"/>
      <c r="Y42" s="33"/>
      <c r="Z42" s="33"/>
      <c r="AA42" s="33"/>
      <c r="AB42" s="33"/>
      <c r="AC42" s="33"/>
      <c r="AD42" s="33"/>
      <c r="AE42" s="33"/>
    </row>
    <row r="46" spans="1:31" s="2" customFormat="1" ht="6.9" customHeight="1">
      <c r="A46" s="33"/>
      <c r="B46" s="133"/>
      <c r="C46" s="134"/>
      <c r="D46" s="134"/>
      <c r="E46" s="134"/>
      <c r="F46" s="134"/>
      <c r="G46" s="134"/>
      <c r="H46" s="134"/>
      <c r="I46" s="134"/>
      <c r="J46" s="134"/>
      <c r="K46" s="134"/>
      <c r="L46" s="112"/>
      <c r="S46" s="33"/>
      <c r="T46" s="33"/>
      <c r="U46" s="33"/>
      <c r="V46" s="33"/>
      <c r="W46" s="33"/>
      <c r="X46" s="33"/>
      <c r="Y46" s="33"/>
      <c r="Z46" s="33"/>
      <c r="AA46" s="33"/>
      <c r="AB46" s="33"/>
      <c r="AC46" s="33"/>
      <c r="AD46" s="33"/>
      <c r="AE46" s="33"/>
    </row>
    <row r="47" spans="1:31" s="2" customFormat="1" ht="24.9" customHeight="1">
      <c r="A47" s="33"/>
      <c r="B47" s="34"/>
      <c r="C47" s="25" t="s">
        <v>121</v>
      </c>
      <c r="D47" s="35"/>
      <c r="E47" s="35"/>
      <c r="F47" s="35"/>
      <c r="G47" s="35"/>
      <c r="H47" s="35"/>
      <c r="I47" s="35"/>
      <c r="J47" s="35"/>
      <c r="K47" s="35"/>
      <c r="L47" s="112"/>
      <c r="S47" s="33"/>
      <c r="T47" s="33"/>
      <c r="U47" s="33"/>
      <c r="V47" s="33"/>
      <c r="W47" s="33"/>
      <c r="X47" s="33"/>
      <c r="Y47" s="33"/>
      <c r="Z47" s="33"/>
      <c r="AA47" s="33"/>
      <c r="AB47" s="33"/>
      <c r="AC47" s="33"/>
      <c r="AD47" s="33"/>
      <c r="AE47" s="33"/>
    </row>
    <row r="48" spans="1:31" s="2" customFormat="1" ht="6.9" customHeight="1">
      <c r="A48" s="33"/>
      <c r="B48" s="34"/>
      <c r="C48" s="35"/>
      <c r="D48" s="35"/>
      <c r="E48" s="35"/>
      <c r="F48" s="35"/>
      <c r="G48" s="35"/>
      <c r="H48" s="35"/>
      <c r="I48" s="35"/>
      <c r="J48" s="35"/>
      <c r="K48" s="35"/>
      <c r="L48" s="112"/>
      <c r="S48" s="33"/>
      <c r="T48" s="33"/>
      <c r="U48" s="33"/>
      <c r="V48" s="33"/>
      <c r="W48" s="33"/>
      <c r="X48" s="33"/>
      <c r="Y48" s="33"/>
      <c r="Z48" s="33"/>
      <c r="AA48" s="33"/>
      <c r="AB48" s="33"/>
      <c r="AC48" s="33"/>
      <c r="AD48" s="33"/>
      <c r="AE48" s="33"/>
    </row>
    <row r="49" spans="1:31" s="2" customFormat="1" ht="12" customHeight="1">
      <c r="A49" s="33"/>
      <c r="B49" s="34"/>
      <c r="C49" s="30" t="s">
        <v>14</v>
      </c>
      <c r="D49" s="35"/>
      <c r="E49" s="35"/>
      <c r="F49" s="35"/>
      <c r="G49" s="35"/>
      <c r="H49" s="35"/>
      <c r="I49" s="35"/>
      <c r="J49" s="35"/>
      <c r="K49" s="35"/>
      <c r="L49" s="112"/>
      <c r="S49" s="33"/>
      <c r="T49" s="33"/>
      <c r="U49" s="33"/>
      <c r="V49" s="33"/>
      <c r="W49" s="33"/>
      <c r="X49" s="33"/>
      <c r="Y49" s="33"/>
      <c r="Z49" s="33"/>
      <c r="AA49" s="33"/>
      <c r="AB49" s="33"/>
      <c r="AC49" s="33"/>
      <c r="AD49" s="33"/>
      <c r="AE49" s="33"/>
    </row>
    <row r="50" spans="1:31" s="2" customFormat="1" ht="16.5" customHeight="1">
      <c r="A50" s="33"/>
      <c r="B50" s="34"/>
      <c r="C50" s="35"/>
      <c r="D50" s="35"/>
      <c r="E50" s="374" t="str">
        <f>E7</f>
        <v>KOMUNITNÍ CENTRUM JOSEFOV - ZMĚNOVÉ LISTY</v>
      </c>
      <c r="F50" s="375"/>
      <c r="G50" s="375"/>
      <c r="H50" s="375"/>
      <c r="I50" s="35"/>
      <c r="J50" s="35"/>
      <c r="K50" s="35"/>
      <c r="L50" s="112"/>
      <c r="S50" s="33"/>
      <c r="T50" s="33"/>
      <c r="U50" s="33"/>
      <c r="V50" s="33"/>
      <c r="W50" s="33"/>
      <c r="X50" s="33"/>
      <c r="Y50" s="33"/>
      <c r="Z50" s="33"/>
      <c r="AA50" s="33"/>
      <c r="AB50" s="33"/>
      <c r="AC50" s="33"/>
      <c r="AD50" s="33"/>
      <c r="AE50" s="33"/>
    </row>
    <row r="51" spans="2:12" s="1" customFormat="1" ht="12" customHeight="1">
      <c r="B51" s="23"/>
      <c r="C51" s="30" t="s">
        <v>117</v>
      </c>
      <c r="D51" s="24"/>
      <c r="E51" s="24"/>
      <c r="F51" s="24"/>
      <c r="G51" s="24"/>
      <c r="H51" s="24"/>
      <c r="I51" s="24"/>
      <c r="J51" s="24"/>
      <c r="K51" s="24"/>
      <c r="L51" s="22"/>
    </row>
    <row r="52" spans="1:31" s="2" customFormat="1" ht="16.5" customHeight="1">
      <c r="A52" s="33"/>
      <c r="B52" s="34"/>
      <c r="C52" s="35"/>
      <c r="D52" s="35"/>
      <c r="E52" s="374" t="s">
        <v>247</v>
      </c>
      <c r="F52" s="376"/>
      <c r="G52" s="376"/>
      <c r="H52" s="376"/>
      <c r="I52" s="35"/>
      <c r="J52" s="35"/>
      <c r="K52" s="35"/>
      <c r="L52" s="112"/>
      <c r="S52" s="33"/>
      <c r="T52" s="33"/>
      <c r="U52" s="33"/>
      <c r="V52" s="33"/>
      <c r="W52" s="33"/>
      <c r="X52" s="33"/>
      <c r="Y52" s="33"/>
      <c r="Z52" s="33"/>
      <c r="AA52" s="33"/>
      <c r="AB52" s="33"/>
      <c r="AC52" s="33"/>
      <c r="AD52" s="33"/>
      <c r="AE52" s="33"/>
    </row>
    <row r="53" spans="1:31" s="2" customFormat="1" ht="12" customHeight="1">
      <c r="A53" s="33"/>
      <c r="B53" s="34"/>
      <c r="C53" s="30" t="s">
        <v>119</v>
      </c>
      <c r="D53" s="35"/>
      <c r="E53" s="35"/>
      <c r="F53" s="35"/>
      <c r="G53" s="35"/>
      <c r="H53" s="35"/>
      <c r="I53" s="35"/>
      <c r="J53" s="35"/>
      <c r="K53" s="35"/>
      <c r="L53" s="112"/>
      <c r="S53" s="33"/>
      <c r="T53" s="33"/>
      <c r="U53" s="33"/>
      <c r="V53" s="33"/>
      <c r="W53" s="33"/>
      <c r="X53" s="33"/>
      <c r="Y53" s="33"/>
      <c r="Z53" s="33"/>
      <c r="AA53" s="33"/>
      <c r="AB53" s="33"/>
      <c r="AC53" s="33"/>
      <c r="AD53" s="33"/>
      <c r="AE53" s="33"/>
    </row>
    <row r="54" spans="1:31" s="2" customFormat="1" ht="16.5" customHeight="1">
      <c r="A54" s="33"/>
      <c r="B54" s="34"/>
      <c r="C54" s="35"/>
      <c r="D54" s="35"/>
      <c r="E54" s="365" t="str">
        <f>E11</f>
        <v>ZL2.1 - VÍCEPRÁCE - ROŠT POD PODBÍJENÍ STROPŮ A STŘECH Z PALUBEK</v>
      </c>
      <c r="F54" s="376"/>
      <c r="G54" s="376"/>
      <c r="H54" s="376"/>
      <c r="I54" s="35"/>
      <c r="J54" s="35"/>
      <c r="K54" s="35"/>
      <c r="L54" s="112"/>
      <c r="S54" s="33"/>
      <c r="T54" s="33"/>
      <c r="U54" s="33"/>
      <c r="V54" s="33"/>
      <c r="W54" s="33"/>
      <c r="X54" s="33"/>
      <c r="Y54" s="33"/>
      <c r="Z54" s="33"/>
      <c r="AA54" s="33"/>
      <c r="AB54" s="33"/>
      <c r="AC54" s="33"/>
      <c r="AD54" s="33"/>
      <c r="AE54" s="33"/>
    </row>
    <row r="55" spans="1:31" s="2" customFormat="1" ht="6.9" customHeight="1">
      <c r="A55" s="33"/>
      <c r="B55" s="34"/>
      <c r="C55" s="35"/>
      <c r="D55" s="35"/>
      <c r="E55" s="35"/>
      <c r="F55" s="35"/>
      <c r="G55" s="35"/>
      <c r="H55" s="35"/>
      <c r="I55" s="35"/>
      <c r="J55" s="35"/>
      <c r="K55" s="35"/>
      <c r="L55" s="112"/>
      <c r="S55" s="33"/>
      <c r="T55" s="33"/>
      <c r="U55" s="33"/>
      <c r="V55" s="33"/>
      <c r="W55" s="33"/>
      <c r="X55" s="33"/>
      <c r="Y55" s="33"/>
      <c r="Z55" s="33"/>
      <c r="AA55" s="33"/>
      <c r="AB55" s="33"/>
      <c r="AC55" s="33"/>
      <c r="AD55" s="33"/>
      <c r="AE55" s="33"/>
    </row>
    <row r="56" spans="1:31" s="2" customFormat="1" ht="12" customHeight="1">
      <c r="A56" s="33"/>
      <c r="B56" s="34"/>
      <c r="C56" s="30" t="s">
        <v>19</v>
      </c>
      <c r="D56" s="35"/>
      <c r="E56" s="35"/>
      <c r="F56" s="28" t="str">
        <f>F14</f>
        <v>Josefov</v>
      </c>
      <c r="G56" s="35"/>
      <c r="H56" s="35"/>
      <c r="I56" s="30" t="s">
        <v>21</v>
      </c>
      <c r="J56" s="58" t="str">
        <f>IF(J14="","",J14)</f>
        <v>7. 1. 2020</v>
      </c>
      <c r="K56" s="35"/>
      <c r="L56" s="112"/>
      <c r="S56" s="33"/>
      <c r="T56" s="33"/>
      <c r="U56" s="33"/>
      <c r="V56" s="33"/>
      <c r="W56" s="33"/>
      <c r="X56" s="33"/>
      <c r="Y56" s="33"/>
      <c r="Z56" s="33"/>
      <c r="AA56" s="33"/>
      <c r="AB56" s="33"/>
      <c r="AC56" s="33"/>
      <c r="AD56" s="33"/>
      <c r="AE56" s="33"/>
    </row>
    <row r="57" spans="1:31" s="2" customFormat="1" ht="6.9" customHeight="1">
      <c r="A57" s="33"/>
      <c r="B57" s="34"/>
      <c r="C57" s="35"/>
      <c r="D57" s="35"/>
      <c r="E57" s="35"/>
      <c r="F57" s="35"/>
      <c r="G57" s="35"/>
      <c r="H57" s="35"/>
      <c r="I57" s="35"/>
      <c r="J57" s="35"/>
      <c r="K57" s="35"/>
      <c r="L57" s="112"/>
      <c r="S57" s="33"/>
      <c r="T57" s="33"/>
      <c r="U57" s="33"/>
      <c r="V57" s="33"/>
      <c r="W57" s="33"/>
      <c r="X57" s="33"/>
      <c r="Y57" s="33"/>
      <c r="Z57" s="33"/>
      <c r="AA57" s="33"/>
      <c r="AB57" s="33"/>
      <c r="AC57" s="33"/>
      <c r="AD57" s="33"/>
      <c r="AE57" s="33"/>
    </row>
    <row r="58" spans="1:31" s="2" customFormat="1" ht="27.9" customHeight="1">
      <c r="A58" s="33"/>
      <c r="B58" s="34"/>
      <c r="C58" s="30" t="s">
        <v>23</v>
      </c>
      <c r="D58" s="35"/>
      <c r="E58" s="35"/>
      <c r="F58" s="28" t="str">
        <f>E17</f>
        <v>Obec Josefov</v>
      </c>
      <c r="G58" s="35"/>
      <c r="H58" s="35"/>
      <c r="I58" s="30" t="s">
        <v>32</v>
      </c>
      <c r="J58" s="31" t="str">
        <f>E23</f>
        <v>CENTRA STAV s.r.o.</v>
      </c>
      <c r="K58" s="35"/>
      <c r="L58" s="112"/>
      <c r="S58" s="33"/>
      <c r="T58" s="33"/>
      <c r="U58" s="33"/>
      <c r="V58" s="33"/>
      <c r="W58" s="33"/>
      <c r="X58" s="33"/>
      <c r="Y58" s="33"/>
      <c r="Z58" s="33"/>
      <c r="AA58" s="33"/>
      <c r="AB58" s="33"/>
      <c r="AC58" s="33"/>
      <c r="AD58" s="33"/>
      <c r="AE58" s="33"/>
    </row>
    <row r="59" spans="1:31" s="2" customFormat="1" ht="27.9" customHeight="1">
      <c r="A59" s="33"/>
      <c r="B59" s="34"/>
      <c r="C59" s="30" t="s">
        <v>28</v>
      </c>
      <c r="D59" s="35"/>
      <c r="E59" s="35"/>
      <c r="F59" s="28" t="str">
        <f>IF(E20="","",E20)</f>
        <v>Stavby Trubač s.r.o.</v>
      </c>
      <c r="G59" s="35"/>
      <c r="H59" s="35"/>
      <c r="I59" s="30" t="s">
        <v>37</v>
      </c>
      <c r="J59" s="31" t="str">
        <f>E26</f>
        <v>Stavby Trubač s.r.o.</v>
      </c>
      <c r="K59" s="35"/>
      <c r="L59" s="112"/>
      <c r="S59" s="33"/>
      <c r="T59" s="33"/>
      <c r="U59" s="33"/>
      <c r="V59" s="33"/>
      <c r="W59" s="33"/>
      <c r="X59" s="33"/>
      <c r="Y59" s="33"/>
      <c r="Z59" s="33"/>
      <c r="AA59" s="33"/>
      <c r="AB59" s="33"/>
      <c r="AC59" s="33"/>
      <c r="AD59" s="33"/>
      <c r="AE59" s="33"/>
    </row>
    <row r="60" spans="1:31" s="2" customFormat="1" ht="10.35" customHeight="1">
      <c r="A60" s="33"/>
      <c r="B60" s="34"/>
      <c r="C60" s="35"/>
      <c r="D60" s="35"/>
      <c r="E60" s="35"/>
      <c r="F60" s="35"/>
      <c r="G60" s="35"/>
      <c r="H60" s="35"/>
      <c r="I60" s="35"/>
      <c r="J60" s="35"/>
      <c r="K60" s="35"/>
      <c r="L60" s="112"/>
      <c r="S60" s="33"/>
      <c r="T60" s="33"/>
      <c r="U60" s="33"/>
      <c r="V60" s="33"/>
      <c r="W60" s="33"/>
      <c r="X60" s="33"/>
      <c r="Y60" s="33"/>
      <c r="Z60" s="33"/>
      <c r="AA60" s="33"/>
      <c r="AB60" s="33"/>
      <c r="AC60" s="33"/>
      <c r="AD60" s="33"/>
      <c r="AE60" s="33"/>
    </row>
    <row r="61" spans="1:31" s="2" customFormat="1" ht="29.25" customHeight="1">
      <c r="A61" s="33"/>
      <c r="B61" s="34"/>
      <c r="C61" s="135" t="s">
        <v>122</v>
      </c>
      <c r="D61" s="136"/>
      <c r="E61" s="136"/>
      <c r="F61" s="136"/>
      <c r="G61" s="136"/>
      <c r="H61" s="136"/>
      <c r="I61" s="136"/>
      <c r="J61" s="137" t="s">
        <v>123</v>
      </c>
      <c r="K61" s="136"/>
      <c r="L61" s="112"/>
      <c r="S61" s="33"/>
      <c r="T61" s="33"/>
      <c r="U61" s="33"/>
      <c r="V61" s="33"/>
      <c r="W61" s="33"/>
      <c r="X61" s="33"/>
      <c r="Y61" s="33"/>
      <c r="Z61" s="33"/>
      <c r="AA61" s="33"/>
      <c r="AB61" s="33"/>
      <c r="AC61" s="33"/>
      <c r="AD61" s="33"/>
      <c r="AE61" s="33"/>
    </row>
    <row r="62" spans="1:31" s="2" customFormat="1" ht="10.35" customHeight="1">
      <c r="A62" s="33"/>
      <c r="B62" s="34"/>
      <c r="C62" s="35"/>
      <c r="D62" s="35"/>
      <c r="E62" s="35"/>
      <c r="F62" s="35"/>
      <c r="G62" s="35"/>
      <c r="H62" s="35"/>
      <c r="I62" s="35"/>
      <c r="J62" s="35"/>
      <c r="K62" s="35"/>
      <c r="L62" s="112"/>
      <c r="S62" s="33"/>
      <c r="T62" s="33"/>
      <c r="U62" s="33"/>
      <c r="V62" s="33"/>
      <c r="W62" s="33"/>
      <c r="X62" s="33"/>
      <c r="Y62" s="33"/>
      <c r="Z62" s="33"/>
      <c r="AA62" s="33"/>
      <c r="AB62" s="33"/>
      <c r="AC62" s="33"/>
      <c r="AD62" s="33"/>
      <c r="AE62" s="33"/>
    </row>
    <row r="63" spans="1:47" s="2" customFormat="1" ht="22.8" customHeight="1">
      <c r="A63" s="33"/>
      <c r="B63" s="34"/>
      <c r="C63" s="138" t="s">
        <v>72</v>
      </c>
      <c r="D63" s="35"/>
      <c r="E63" s="35"/>
      <c r="F63" s="35"/>
      <c r="G63" s="35"/>
      <c r="H63" s="35"/>
      <c r="I63" s="35"/>
      <c r="J63" s="76">
        <f>J87</f>
        <v>29578.789999999997</v>
      </c>
      <c r="K63" s="35"/>
      <c r="L63" s="112"/>
      <c r="S63" s="33"/>
      <c r="T63" s="33"/>
      <c r="U63" s="33"/>
      <c r="V63" s="33"/>
      <c r="W63" s="33"/>
      <c r="X63" s="33"/>
      <c r="Y63" s="33"/>
      <c r="Z63" s="33"/>
      <c r="AA63" s="33"/>
      <c r="AB63" s="33"/>
      <c r="AC63" s="33"/>
      <c r="AD63" s="33"/>
      <c r="AE63" s="33"/>
      <c r="AU63" s="19" t="s">
        <v>124</v>
      </c>
    </row>
    <row r="64" spans="2:12" s="9" customFormat="1" ht="24.9" customHeight="1">
      <c r="B64" s="139"/>
      <c r="C64" s="140"/>
      <c r="D64" s="141" t="s">
        <v>249</v>
      </c>
      <c r="E64" s="142"/>
      <c r="F64" s="142"/>
      <c r="G64" s="142"/>
      <c r="H64" s="142"/>
      <c r="I64" s="142"/>
      <c r="J64" s="143">
        <f>J88</f>
        <v>29578.789999999997</v>
      </c>
      <c r="K64" s="140"/>
      <c r="L64" s="144"/>
    </row>
    <row r="65" spans="2:12" s="10" customFormat="1" ht="19.95" customHeight="1">
      <c r="B65" s="145"/>
      <c r="C65" s="96"/>
      <c r="D65" s="146" t="s">
        <v>250</v>
      </c>
      <c r="E65" s="147"/>
      <c r="F65" s="147"/>
      <c r="G65" s="147"/>
      <c r="H65" s="147"/>
      <c r="I65" s="147"/>
      <c r="J65" s="148">
        <f>J89</f>
        <v>29578.789999999997</v>
      </c>
      <c r="K65" s="96"/>
      <c r="L65" s="149"/>
    </row>
    <row r="66" spans="1:31" s="2" customFormat="1" ht="21.75" customHeight="1">
      <c r="A66" s="33"/>
      <c r="B66" s="34"/>
      <c r="C66" s="35"/>
      <c r="D66" s="35"/>
      <c r="E66" s="35"/>
      <c r="F66" s="35"/>
      <c r="G66" s="35"/>
      <c r="H66" s="35"/>
      <c r="I66" s="35"/>
      <c r="J66" s="35"/>
      <c r="K66" s="35"/>
      <c r="L66" s="112"/>
      <c r="S66" s="33"/>
      <c r="T66" s="33"/>
      <c r="U66" s="33"/>
      <c r="V66" s="33"/>
      <c r="W66" s="33"/>
      <c r="X66" s="33"/>
      <c r="Y66" s="33"/>
      <c r="Z66" s="33"/>
      <c r="AA66" s="33"/>
      <c r="AB66" s="33"/>
      <c r="AC66" s="33"/>
      <c r="AD66" s="33"/>
      <c r="AE66" s="33"/>
    </row>
    <row r="67" spans="1:31" s="2" customFormat="1" ht="6.9" customHeight="1">
      <c r="A67" s="33"/>
      <c r="B67" s="46"/>
      <c r="C67" s="47"/>
      <c r="D67" s="47"/>
      <c r="E67" s="47"/>
      <c r="F67" s="47"/>
      <c r="G67" s="47"/>
      <c r="H67" s="47"/>
      <c r="I67" s="47"/>
      <c r="J67" s="47"/>
      <c r="K67" s="47"/>
      <c r="L67" s="112"/>
      <c r="S67" s="33"/>
      <c r="T67" s="33"/>
      <c r="U67" s="33"/>
      <c r="V67" s="33"/>
      <c r="W67" s="33"/>
      <c r="X67" s="33"/>
      <c r="Y67" s="33"/>
      <c r="Z67" s="33"/>
      <c r="AA67" s="33"/>
      <c r="AB67" s="33"/>
      <c r="AC67" s="33"/>
      <c r="AD67" s="33"/>
      <c r="AE67" s="33"/>
    </row>
    <row r="71" spans="1:31" s="2" customFormat="1" ht="6.9" customHeight="1">
      <c r="A71" s="33"/>
      <c r="B71" s="48"/>
      <c r="C71" s="49"/>
      <c r="D71" s="49"/>
      <c r="E71" s="49"/>
      <c r="F71" s="49"/>
      <c r="G71" s="49"/>
      <c r="H71" s="49"/>
      <c r="I71" s="49"/>
      <c r="J71" s="49"/>
      <c r="K71" s="49"/>
      <c r="L71" s="112"/>
      <c r="S71" s="33"/>
      <c r="T71" s="33"/>
      <c r="U71" s="33"/>
      <c r="V71" s="33"/>
      <c r="W71" s="33"/>
      <c r="X71" s="33"/>
      <c r="Y71" s="33"/>
      <c r="Z71" s="33"/>
      <c r="AA71" s="33"/>
      <c r="AB71" s="33"/>
      <c r="AC71" s="33"/>
      <c r="AD71" s="33"/>
      <c r="AE71" s="33"/>
    </row>
    <row r="72" spans="1:31" s="2" customFormat="1" ht="24.9" customHeight="1">
      <c r="A72" s="33"/>
      <c r="B72" s="34"/>
      <c r="C72" s="25" t="s">
        <v>127</v>
      </c>
      <c r="D72" s="35"/>
      <c r="E72" s="35"/>
      <c r="F72" s="35"/>
      <c r="G72" s="35"/>
      <c r="H72" s="35"/>
      <c r="I72" s="35"/>
      <c r="J72" s="35"/>
      <c r="K72" s="35"/>
      <c r="L72" s="112"/>
      <c r="S72" s="33"/>
      <c r="T72" s="33"/>
      <c r="U72" s="33"/>
      <c r="V72" s="33"/>
      <c r="W72" s="33"/>
      <c r="X72" s="33"/>
      <c r="Y72" s="33"/>
      <c r="Z72" s="33"/>
      <c r="AA72" s="33"/>
      <c r="AB72" s="33"/>
      <c r="AC72" s="33"/>
      <c r="AD72" s="33"/>
      <c r="AE72" s="33"/>
    </row>
    <row r="73" spans="1:31" s="2" customFormat="1" ht="6.9" customHeight="1">
      <c r="A73" s="33"/>
      <c r="B73" s="34"/>
      <c r="C73" s="35"/>
      <c r="D73" s="35"/>
      <c r="E73" s="35"/>
      <c r="F73" s="35"/>
      <c r="G73" s="35"/>
      <c r="H73" s="35"/>
      <c r="I73" s="35"/>
      <c r="J73" s="35"/>
      <c r="K73" s="35"/>
      <c r="L73" s="112"/>
      <c r="S73" s="33"/>
      <c r="T73" s="33"/>
      <c r="U73" s="33"/>
      <c r="V73" s="33"/>
      <c r="W73" s="33"/>
      <c r="X73" s="33"/>
      <c r="Y73" s="33"/>
      <c r="Z73" s="33"/>
      <c r="AA73" s="33"/>
      <c r="AB73" s="33"/>
      <c r="AC73" s="33"/>
      <c r="AD73" s="33"/>
      <c r="AE73" s="33"/>
    </row>
    <row r="74" spans="1:31" s="2" customFormat="1" ht="12" customHeight="1">
      <c r="A74" s="33"/>
      <c r="B74" s="34"/>
      <c r="C74" s="30" t="s">
        <v>14</v>
      </c>
      <c r="D74" s="35"/>
      <c r="E74" s="35"/>
      <c r="F74" s="35"/>
      <c r="G74" s="35"/>
      <c r="H74" s="35"/>
      <c r="I74" s="35"/>
      <c r="J74" s="35"/>
      <c r="K74" s="35"/>
      <c r="L74" s="112"/>
      <c r="S74" s="33"/>
      <c r="T74" s="33"/>
      <c r="U74" s="33"/>
      <c r="V74" s="33"/>
      <c r="W74" s="33"/>
      <c r="X74" s="33"/>
      <c r="Y74" s="33"/>
      <c r="Z74" s="33"/>
      <c r="AA74" s="33"/>
      <c r="AB74" s="33"/>
      <c r="AC74" s="33"/>
      <c r="AD74" s="33"/>
      <c r="AE74" s="33"/>
    </row>
    <row r="75" spans="1:31" s="2" customFormat="1" ht="16.5" customHeight="1">
      <c r="A75" s="33"/>
      <c r="B75" s="34"/>
      <c r="C75" s="35"/>
      <c r="D75" s="35"/>
      <c r="E75" s="374" t="str">
        <f>E7</f>
        <v>KOMUNITNÍ CENTRUM JOSEFOV - ZMĚNOVÉ LISTY</v>
      </c>
      <c r="F75" s="375"/>
      <c r="G75" s="375"/>
      <c r="H75" s="375"/>
      <c r="I75" s="35"/>
      <c r="J75" s="35"/>
      <c r="K75" s="35"/>
      <c r="L75" s="112"/>
      <c r="S75" s="33"/>
      <c r="T75" s="33"/>
      <c r="U75" s="33"/>
      <c r="V75" s="33"/>
      <c r="W75" s="33"/>
      <c r="X75" s="33"/>
      <c r="Y75" s="33"/>
      <c r="Z75" s="33"/>
      <c r="AA75" s="33"/>
      <c r="AB75" s="33"/>
      <c r="AC75" s="33"/>
      <c r="AD75" s="33"/>
      <c r="AE75" s="33"/>
    </row>
    <row r="76" spans="2:12" s="1" customFormat="1" ht="12" customHeight="1">
      <c r="B76" s="23"/>
      <c r="C76" s="30" t="s">
        <v>117</v>
      </c>
      <c r="D76" s="24"/>
      <c r="E76" s="24"/>
      <c r="F76" s="24"/>
      <c r="G76" s="24"/>
      <c r="H76" s="24"/>
      <c r="I76" s="24"/>
      <c r="J76" s="24"/>
      <c r="K76" s="24"/>
      <c r="L76" s="22"/>
    </row>
    <row r="77" spans="1:31" s="2" customFormat="1" ht="16.5" customHeight="1">
      <c r="A77" s="33"/>
      <c r="B77" s="34"/>
      <c r="C77" s="35"/>
      <c r="D77" s="35"/>
      <c r="E77" s="374" t="s">
        <v>247</v>
      </c>
      <c r="F77" s="376"/>
      <c r="G77" s="376"/>
      <c r="H77" s="376"/>
      <c r="I77" s="35"/>
      <c r="J77" s="35"/>
      <c r="K77" s="35"/>
      <c r="L77" s="112"/>
      <c r="S77" s="33"/>
      <c r="T77" s="33"/>
      <c r="U77" s="33"/>
      <c r="V77" s="33"/>
      <c r="W77" s="33"/>
      <c r="X77" s="33"/>
      <c r="Y77" s="33"/>
      <c r="Z77" s="33"/>
      <c r="AA77" s="33"/>
      <c r="AB77" s="33"/>
      <c r="AC77" s="33"/>
      <c r="AD77" s="33"/>
      <c r="AE77" s="33"/>
    </row>
    <row r="78" spans="1:31" s="2" customFormat="1" ht="12" customHeight="1">
      <c r="A78" s="33"/>
      <c r="B78" s="34"/>
      <c r="C78" s="30" t="s">
        <v>119</v>
      </c>
      <c r="D78" s="35"/>
      <c r="E78" s="35"/>
      <c r="F78" s="35"/>
      <c r="G78" s="35"/>
      <c r="H78" s="35"/>
      <c r="I78" s="35"/>
      <c r="J78" s="35"/>
      <c r="K78" s="35"/>
      <c r="L78" s="112"/>
      <c r="S78" s="33"/>
      <c r="T78" s="33"/>
      <c r="U78" s="33"/>
      <c r="V78" s="33"/>
      <c r="W78" s="33"/>
      <c r="X78" s="33"/>
      <c r="Y78" s="33"/>
      <c r="Z78" s="33"/>
      <c r="AA78" s="33"/>
      <c r="AB78" s="33"/>
      <c r="AC78" s="33"/>
      <c r="AD78" s="33"/>
      <c r="AE78" s="33"/>
    </row>
    <row r="79" spans="1:31" s="2" customFormat="1" ht="16.5" customHeight="1">
      <c r="A79" s="33"/>
      <c r="B79" s="34"/>
      <c r="C79" s="35"/>
      <c r="D79" s="35"/>
      <c r="E79" s="365" t="str">
        <f>E11</f>
        <v>ZL2.1 - VÍCEPRÁCE - ROŠT POD PODBÍJENÍ STROPŮ A STŘECH Z PALUBEK</v>
      </c>
      <c r="F79" s="376"/>
      <c r="G79" s="376"/>
      <c r="H79" s="376"/>
      <c r="I79" s="35"/>
      <c r="J79" s="35"/>
      <c r="K79" s="35"/>
      <c r="L79" s="112"/>
      <c r="S79" s="33"/>
      <c r="T79" s="33"/>
      <c r="U79" s="33"/>
      <c r="V79" s="33"/>
      <c r="W79" s="33"/>
      <c r="X79" s="33"/>
      <c r="Y79" s="33"/>
      <c r="Z79" s="33"/>
      <c r="AA79" s="33"/>
      <c r="AB79" s="33"/>
      <c r="AC79" s="33"/>
      <c r="AD79" s="33"/>
      <c r="AE79" s="33"/>
    </row>
    <row r="80" spans="1:31" s="2" customFormat="1" ht="6.9" customHeight="1">
      <c r="A80" s="33"/>
      <c r="B80" s="34"/>
      <c r="C80" s="35"/>
      <c r="D80" s="35"/>
      <c r="E80" s="35"/>
      <c r="F80" s="35"/>
      <c r="G80" s="35"/>
      <c r="H80" s="35"/>
      <c r="I80" s="35"/>
      <c r="J80" s="35"/>
      <c r="K80" s="35"/>
      <c r="L80" s="112"/>
      <c r="S80" s="33"/>
      <c r="T80" s="33"/>
      <c r="U80" s="33"/>
      <c r="V80" s="33"/>
      <c r="W80" s="33"/>
      <c r="X80" s="33"/>
      <c r="Y80" s="33"/>
      <c r="Z80" s="33"/>
      <c r="AA80" s="33"/>
      <c r="AB80" s="33"/>
      <c r="AC80" s="33"/>
      <c r="AD80" s="33"/>
      <c r="AE80" s="33"/>
    </row>
    <row r="81" spans="1:31" s="2" customFormat="1" ht="12" customHeight="1">
      <c r="A81" s="33"/>
      <c r="B81" s="34"/>
      <c r="C81" s="30" t="s">
        <v>19</v>
      </c>
      <c r="D81" s="35"/>
      <c r="E81" s="35"/>
      <c r="F81" s="28" t="str">
        <f>F14</f>
        <v>Josefov</v>
      </c>
      <c r="G81" s="35"/>
      <c r="H81" s="35"/>
      <c r="I81" s="30" t="s">
        <v>21</v>
      </c>
      <c r="J81" s="58" t="str">
        <f>IF(J14="","",J14)</f>
        <v>7. 1. 2020</v>
      </c>
      <c r="K81" s="35"/>
      <c r="L81" s="112"/>
      <c r="S81" s="33"/>
      <c r="T81" s="33"/>
      <c r="U81" s="33"/>
      <c r="V81" s="33"/>
      <c r="W81" s="33"/>
      <c r="X81" s="33"/>
      <c r="Y81" s="33"/>
      <c r="Z81" s="33"/>
      <c r="AA81" s="33"/>
      <c r="AB81" s="33"/>
      <c r="AC81" s="33"/>
      <c r="AD81" s="33"/>
      <c r="AE81" s="33"/>
    </row>
    <row r="82" spans="1:31" s="2" customFormat="1" ht="6.9" customHeight="1">
      <c r="A82" s="33"/>
      <c r="B82" s="34"/>
      <c r="C82" s="35"/>
      <c r="D82" s="35"/>
      <c r="E82" s="35"/>
      <c r="F82" s="35"/>
      <c r="G82" s="35"/>
      <c r="H82" s="35"/>
      <c r="I82" s="35"/>
      <c r="J82" s="35"/>
      <c r="K82" s="35"/>
      <c r="L82" s="112"/>
      <c r="S82" s="33"/>
      <c r="T82" s="33"/>
      <c r="U82" s="33"/>
      <c r="V82" s="33"/>
      <c r="W82" s="33"/>
      <c r="X82" s="33"/>
      <c r="Y82" s="33"/>
      <c r="Z82" s="33"/>
      <c r="AA82" s="33"/>
      <c r="AB82" s="33"/>
      <c r="AC82" s="33"/>
      <c r="AD82" s="33"/>
      <c r="AE82" s="33"/>
    </row>
    <row r="83" spans="1:31" s="2" customFormat="1" ht="27.9" customHeight="1">
      <c r="A83" s="33"/>
      <c r="B83" s="34"/>
      <c r="C83" s="30" t="s">
        <v>23</v>
      </c>
      <c r="D83" s="35"/>
      <c r="E83" s="35"/>
      <c r="F83" s="28" t="str">
        <f>E17</f>
        <v>Obec Josefov</v>
      </c>
      <c r="G83" s="35"/>
      <c r="H83" s="35"/>
      <c r="I83" s="30" t="s">
        <v>32</v>
      </c>
      <c r="J83" s="31" t="str">
        <f>E23</f>
        <v>CENTRA STAV s.r.o.</v>
      </c>
      <c r="K83" s="35"/>
      <c r="L83" s="112"/>
      <c r="S83" s="33"/>
      <c r="T83" s="33"/>
      <c r="U83" s="33"/>
      <c r="V83" s="33"/>
      <c r="W83" s="33"/>
      <c r="X83" s="33"/>
      <c r="Y83" s="33"/>
      <c r="Z83" s="33"/>
      <c r="AA83" s="33"/>
      <c r="AB83" s="33"/>
      <c r="AC83" s="33"/>
      <c r="AD83" s="33"/>
      <c r="AE83" s="33"/>
    </row>
    <row r="84" spans="1:31" s="2" customFormat="1" ht="27.9" customHeight="1">
      <c r="A84" s="33"/>
      <c r="B84" s="34"/>
      <c r="C84" s="30" t="s">
        <v>28</v>
      </c>
      <c r="D84" s="35"/>
      <c r="E84" s="35"/>
      <c r="F84" s="28" t="str">
        <f>IF(E20="","",E20)</f>
        <v>Stavby Trubač s.r.o.</v>
      </c>
      <c r="G84" s="35"/>
      <c r="H84" s="35"/>
      <c r="I84" s="30" t="s">
        <v>37</v>
      </c>
      <c r="J84" s="31" t="str">
        <f>E26</f>
        <v>Stavby Trubač s.r.o.</v>
      </c>
      <c r="K84" s="35"/>
      <c r="L84" s="112"/>
      <c r="S84" s="33"/>
      <c r="T84" s="33"/>
      <c r="U84" s="33"/>
      <c r="V84" s="33"/>
      <c r="W84" s="33"/>
      <c r="X84" s="33"/>
      <c r="Y84" s="33"/>
      <c r="Z84" s="33"/>
      <c r="AA84" s="33"/>
      <c r="AB84" s="33"/>
      <c r="AC84" s="33"/>
      <c r="AD84" s="33"/>
      <c r="AE84" s="33"/>
    </row>
    <row r="85" spans="1:31" s="2" customFormat="1" ht="10.35" customHeight="1">
      <c r="A85" s="33"/>
      <c r="B85" s="34"/>
      <c r="C85" s="35"/>
      <c r="D85" s="35"/>
      <c r="E85" s="35"/>
      <c r="F85" s="35"/>
      <c r="G85" s="35"/>
      <c r="H85" s="35"/>
      <c r="I85" s="35"/>
      <c r="J85" s="35"/>
      <c r="K85" s="35"/>
      <c r="L85" s="112"/>
      <c r="S85" s="33"/>
      <c r="T85" s="33"/>
      <c r="U85" s="33"/>
      <c r="V85" s="33"/>
      <c r="W85" s="33"/>
      <c r="X85" s="33"/>
      <c r="Y85" s="33"/>
      <c r="Z85" s="33"/>
      <c r="AA85" s="33"/>
      <c r="AB85" s="33"/>
      <c r="AC85" s="33"/>
      <c r="AD85" s="33"/>
      <c r="AE85" s="33"/>
    </row>
    <row r="86" spans="1:31" s="11" customFormat="1" ht="29.25" customHeight="1">
      <c r="A86" s="150"/>
      <c r="B86" s="151"/>
      <c r="C86" s="152" t="s">
        <v>128</v>
      </c>
      <c r="D86" s="153" t="s">
        <v>59</v>
      </c>
      <c r="E86" s="153" t="s">
        <v>55</v>
      </c>
      <c r="F86" s="153" t="s">
        <v>56</v>
      </c>
      <c r="G86" s="153" t="s">
        <v>129</v>
      </c>
      <c r="H86" s="153" t="s">
        <v>130</v>
      </c>
      <c r="I86" s="153" t="s">
        <v>131</v>
      </c>
      <c r="J86" s="153" t="s">
        <v>123</v>
      </c>
      <c r="K86" s="154" t="s">
        <v>132</v>
      </c>
      <c r="L86" s="155"/>
      <c r="M86" s="67" t="s">
        <v>17</v>
      </c>
      <c r="N86" s="68" t="s">
        <v>44</v>
      </c>
      <c r="O86" s="68" t="s">
        <v>133</v>
      </c>
      <c r="P86" s="68" t="s">
        <v>134</v>
      </c>
      <c r="Q86" s="68" t="s">
        <v>135</v>
      </c>
      <c r="R86" s="68" t="s">
        <v>136</v>
      </c>
      <c r="S86" s="68" t="s">
        <v>137</v>
      </c>
      <c r="T86" s="69" t="s">
        <v>138</v>
      </c>
      <c r="U86" s="150"/>
      <c r="V86" s="150"/>
      <c r="W86" s="150"/>
      <c r="X86" s="150"/>
      <c r="Y86" s="150"/>
      <c r="Z86" s="150"/>
      <c r="AA86" s="150"/>
      <c r="AB86" s="150"/>
      <c r="AC86" s="150"/>
      <c r="AD86" s="150"/>
      <c r="AE86" s="150"/>
    </row>
    <row r="87" spans="1:63" s="2" customFormat="1" ht="22.8" customHeight="1">
      <c r="A87" s="33"/>
      <c r="B87" s="34"/>
      <c r="C87" s="74" t="s">
        <v>139</v>
      </c>
      <c r="D87" s="35"/>
      <c r="E87" s="35"/>
      <c r="F87" s="35"/>
      <c r="G87" s="35"/>
      <c r="H87" s="35"/>
      <c r="I87" s="35"/>
      <c r="J87" s="156">
        <f>BK87</f>
        <v>29578.789999999997</v>
      </c>
      <c r="K87" s="35"/>
      <c r="L87" s="38"/>
      <c r="M87" s="70"/>
      <c r="N87" s="157"/>
      <c r="O87" s="71"/>
      <c r="P87" s="158">
        <f>P88</f>
        <v>41.35845</v>
      </c>
      <c r="Q87" s="71"/>
      <c r="R87" s="158">
        <f>R88</f>
        <v>0.28014770000000006</v>
      </c>
      <c r="S87" s="71"/>
      <c r="T87" s="159">
        <f>T88</f>
        <v>0</v>
      </c>
      <c r="U87" s="33"/>
      <c r="V87" s="33"/>
      <c r="W87" s="33"/>
      <c r="X87" s="33"/>
      <c r="Y87" s="33"/>
      <c r="Z87" s="33"/>
      <c r="AA87" s="33"/>
      <c r="AB87" s="33"/>
      <c r="AC87" s="33"/>
      <c r="AD87" s="33"/>
      <c r="AE87" s="33"/>
      <c r="AT87" s="19" t="s">
        <v>73</v>
      </c>
      <c r="AU87" s="19" t="s">
        <v>124</v>
      </c>
      <c r="BK87" s="160">
        <f>BK88</f>
        <v>29578.789999999997</v>
      </c>
    </row>
    <row r="88" spans="2:63" s="12" customFormat="1" ht="25.95" customHeight="1">
      <c r="B88" s="161"/>
      <c r="C88" s="162"/>
      <c r="D88" s="163" t="s">
        <v>73</v>
      </c>
      <c r="E88" s="164" t="s">
        <v>251</v>
      </c>
      <c r="F88" s="164" t="s">
        <v>252</v>
      </c>
      <c r="G88" s="162"/>
      <c r="H88" s="162"/>
      <c r="I88" s="162"/>
      <c r="J88" s="165">
        <f>BK88</f>
        <v>29578.789999999997</v>
      </c>
      <c r="K88" s="162"/>
      <c r="L88" s="166"/>
      <c r="M88" s="167"/>
      <c r="N88" s="168"/>
      <c r="O88" s="168"/>
      <c r="P88" s="169">
        <f>P89</f>
        <v>41.35845</v>
      </c>
      <c r="Q88" s="168"/>
      <c r="R88" s="169">
        <f>R89</f>
        <v>0.28014770000000006</v>
      </c>
      <c r="S88" s="168"/>
      <c r="T88" s="170">
        <f>T89</f>
        <v>0</v>
      </c>
      <c r="AR88" s="171" t="s">
        <v>83</v>
      </c>
      <c r="AT88" s="172" t="s">
        <v>73</v>
      </c>
      <c r="AU88" s="172" t="s">
        <v>74</v>
      </c>
      <c r="AY88" s="171" t="s">
        <v>142</v>
      </c>
      <c r="BK88" s="173">
        <f>BK89</f>
        <v>29578.789999999997</v>
      </c>
    </row>
    <row r="89" spans="2:63" s="12" customFormat="1" ht="22.8" customHeight="1">
      <c r="B89" s="161"/>
      <c r="C89" s="162"/>
      <c r="D89" s="163" t="s">
        <v>73</v>
      </c>
      <c r="E89" s="174" t="s">
        <v>253</v>
      </c>
      <c r="F89" s="174" t="s">
        <v>254</v>
      </c>
      <c r="G89" s="162"/>
      <c r="H89" s="162"/>
      <c r="I89" s="162"/>
      <c r="J89" s="175">
        <f>BK89</f>
        <v>29578.789999999997</v>
      </c>
      <c r="K89" s="162"/>
      <c r="L89" s="166"/>
      <c r="M89" s="167"/>
      <c r="N89" s="168"/>
      <c r="O89" s="168"/>
      <c r="P89" s="169">
        <f>SUM(P90:P102)</f>
        <v>41.35845</v>
      </c>
      <c r="Q89" s="168"/>
      <c r="R89" s="169">
        <f>SUM(R90:R102)</f>
        <v>0.28014770000000006</v>
      </c>
      <c r="S89" s="168"/>
      <c r="T89" s="170">
        <f>SUM(T90:T102)</f>
        <v>0</v>
      </c>
      <c r="AR89" s="171" t="s">
        <v>83</v>
      </c>
      <c r="AT89" s="172" t="s">
        <v>73</v>
      </c>
      <c r="AU89" s="172" t="s">
        <v>81</v>
      </c>
      <c r="AY89" s="171" t="s">
        <v>142</v>
      </c>
      <c r="BK89" s="173">
        <f>SUM(BK90:BK102)</f>
        <v>29578.789999999997</v>
      </c>
    </row>
    <row r="90" spans="1:65" s="2" customFormat="1" ht="16.5" customHeight="1">
      <c r="A90" s="33"/>
      <c r="B90" s="34"/>
      <c r="C90" s="176" t="s">
        <v>81</v>
      </c>
      <c r="D90" s="176" t="s">
        <v>144</v>
      </c>
      <c r="E90" s="177" t="s">
        <v>255</v>
      </c>
      <c r="F90" s="178" t="s">
        <v>256</v>
      </c>
      <c r="G90" s="179" t="s">
        <v>257</v>
      </c>
      <c r="H90" s="180">
        <v>281.35</v>
      </c>
      <c r="I90" s="181">
        <v>73.2</v>
      </c>
      <c r="J90" s="181">
        <f>ROUND(I90*H90,2)</f>
        <v>20594.82</v>
      </c>
      <c r="K90" s="178" t="s">
        <v>207</v>
      </c>
      <c r="L90" s="38"/>
      <c r="M90" s="182" t="s">
        <v>17</v>
      </c>
      <c r="N90" s="183" t="s">
        <v>45</v>
      </c>
      <c r="O90" s="184">
        <v>0.147</v>
      </c>
      <c r="P90" s="184">
        <f>O90*H90</f>
        <v>41.35845</v>
      </c>
      <c r="Q90" s="184">
        <v>1E-05</v>
      </c>
      <c r="R90" s="184">
        <f>Q90*H90</f>
        <v>0.0028135000000000005</v>
      </c>
      <c r="S90" s="184">
        <v>0</v>
      </c>
      <c r="T90" s="185">
        <f>S90*H90</f>
        <v>0</v>
      </c>
      <c r="U90" s="33"/>
      <c r="V90" s="33"/>
      <c r="W90" s="33"/>
      <c r="X90" s="33"/>
      <c r="Y90" s="33"/>
      <c r="Z90" s="33"/>
      <c r="AA90" s="33"/>
      <c r="AB90" s="33"/>
      <c r="AC90" s="33"/>
      <c r="AD90" s="33"/>
      <c r="AE90" s="33"/>
      <c r="AR90" s="186" t="s">
        <v>258</v>
      </c>
      <c r="AT90" s="186" t="s">
        <v>144</v>
      </c>
      <c r="AU90" s="186" t="s">
        <v>83</v>
      </c>
      <c r="AY90" s="19" t="s">
        <v>142</v>
      </c>
      <c r="BE90" s="187">
        <f>IF(N90="základní",J90,0)</f>
        <v>20594.82</v>
      </c>
      <c r="BF90" s="187">
        <f>IF(N90="snížená",J90,0)</f>
        <v>0</v>
      </c>
      <c r="BG90" s="187">
        <f>IF(N90="zákl. přenesená",J90,0)</f>
        <v>0</v>
      </c>
      <c r="BH90" s="187">
        <f>IF(N90="sníž. přenesená",J90,0)</f>
        <v>0</v>
      </c>
      <c r="BI90" s="187">
        <f>IF(N90="nulová",J90,0)</f>
        <v>0</v>
      </c>
      <c r="BJ90" s="19" t="s">
        <v>81</v>
      </c>
      <c r="BK90" s="187">
        <f>ROUND(I90*H90,2)</f>
        <v>20594.82</v>
      </c>
      <c r="BL90" s="19" t="s">
        <v>258</v>
      </c>
      <c r="BM90" s="186" t="s">
        <v>259</v>
      </c>
    </row>
    <row r="91" spans="1:47" s="2" customFormat="1" ht="124.8">
      <c r="A91" s="33"/>
      <c r="B91" s="34"/>
      <c r="C91" s="35"/>
      <c r="D91" s="188" t="s">
        <v>151</v>
      </c>
      <c r="E91" s="35"/>
      <c r="F91" s="189" t="s">
        <v>260</v>
      </c>
      <c r="G91" s="35"/>
      <c r="H91" s="35"/>
      <c r="I91" s="35"/>
      <c r="J91" s="35"/>
      <c r="K91" s="35"/>
      <c r="L91" s="38"/>
      <c r="M91" s="190"/>
      <c r="N91" s="191"/>
      <c r="O91" s="63"/>
      <c r="P91" s="63"/>
      <c r="Q91" s="63"/>
      <c r="R91" s="63"/>
      <c r="S91" s="63"/>
      <c r="T91" s="64"/>
      <c r="U91" s="33"/>
      <c r="V91" s="33"/>
      <c r="W91" s="33"/>
      <c r="X91" s="33"/>
      <c r="Y91" s="33"/>
      <c r="Z91" s="33"/>
      <c r="AA91" s="33"/>
      <c r="AB91" s="33"/>
      <c r="AC91" s="33"/>
      <c r="AD91" s="33"/>
      <c r="AE91" s="33"/>
      <c r="AT91" s="19" t="s">
        <v>151</v>
      </c>
      <c r="AU91" s="19" t="s">
        <v>83</v>
      </c>
    </row>
    <row r="92" spans="1:47" s="2" customFormat="1" ht="19.2">
      <c r="A92" s="33"/>
      <c r="B92" s="34"/>
      <c r="C92" s="35"/>
      <c r="D92" s="188" t="s">
        <v>219</v>
      </c>
      <c r="E92" s="35"/>
      <c r="F92" s="189" t="s">
        <v>261</v>
      </c>
      <c r="G92" s="35"/>
      <c r="H92" s="35"/>
      <c r="I92" s="35"/>
      <c r="J92" s="35"/>
      <c r="K92" s="35"/>
      <c r="L92" s="38"/>
      <c r="M92" s="190"/>
      <c r="N92" s="191"/>
      <c r="O92" s="63"/>
      <c r="P92" s="63"/>
      <c r="Q92" s="63"/>
      <c r="R92" s="63"/>
      <c r="S92" s="63"/>
      <c r="T92" s="64"/>
      <c r="U92" s="33"/>
      <c r="V92" s="33"/>
      <c r="W92" s="33"/>
      <c r="X92" s="33"/>
      <c r="Y92" s="33"/>
      <c r="Z92" s="33"/>
      <c r="AA92" s="33"/>
      <c r="AB92" s="33"/>
      <c r="AC92" s="33"/>
      <c r="AD92" s="33"/>
      <c r="AE92" s="33"/>
      <c r="AT92" s="19" t="s">
        <v>219</v>
      </c>
      <c r="AU92" s="19" t="s">
        <v>83</v>
      </c>
    </row>
    <row r="93" spans="2:51" s="13" customFormat="1" ht="10.2">
      <c r="B93" s="192"/>
      <c r="C93" s="193"/>
      <c r="D93" s="188" t="s">
        <v>153</v>
      </c>
      <c r="E93" s="194" t="s">
        <v>17</v>
      </c>
      <c r="F93" s="195" t="s">
        <v>198</v>
      </c>
      <c r="G93" s="193"/>
      <c r="H93" s="194" t="s">
        <v>17</v>
      </c>
      <c r="I93" s="193"/>
      <c r="J93" s="193"/>
      <c r="K93" s="193"/>
      <c r="L93" s="196"/>
      <c r="M93" s="197"/>
      <c r="N93" s="198"/>
      <c r="O93" s="198"/>
      <c r="P93" s="198"/>
      <c r="Q93" s="198"/>
      <c r="R93" s="198"/>
      <c r="S93" s="198"/>
      <c r="T93" s="199"/>
      <c r="AT93" s="200" t="s">
        <v>153</v>
      </c>
      <c r="AU93" s="200" t="s">
        <v>83</v>
      </c>
      <c r="AV93" s="13" t="s">
        <v>81</v>
      </c>
      <c r="AW93" s="13" t="s">
        <v>36</v>
      </c>
      <c r="AX93" s="13" t="s">
        <v>74</v>
      </c>
      <c r="AY93" s="200" t="s">
        <v>142</v>
      </c>
    </row>
    <row r="94" spans="2:51" s="14" customFormat="1" ht="10.2">
      <c r="B94" s="201"/>
      <c r="C94" s="202"/>
      <c r="D94" s="188" t="s">
        <v>153</v>
      </c>
      <c r="E94" s="203" t="s">
        <v>17</v>
      </c>
      <c r="F94" s="204" t="s">
        <v>262</v>
      </c>
      <c r="G94" s="202"/>
      <c r="H94" s="205">
        <v>281.35</v>
      </c>
      <c r="I94" s="202"/>
      <c r="J94" s="202"/>
      <c r="K94" s="202"/>
      <c r="L94" s="206"/>
      <c r="M94" s="207"/>
      <c r="N94" s="208"/>
      <c r="O94" s="208"/>
      <c r="P94" s="208"/>
      <c r="Q94" s="208"/>
      <c r="R94" s="208"/>
      <c r="S94" s="208"/>
      <c r="T94" s="209"/>
      <c r="AT94" s="210" t="s">
        <v>153</v>
      </c>
      <c r="AU94" s="210" t="s">
        <v>83</v>
      </c>
      <c r="AV94" s="14" t="s">
        <v>83</v>
      </c>
      <c r="AW94" s="14" t="s">
        <v>36</v>
      </c>
      <c r="AX94" s="14" t="s">
        <v>81</v>
      </c>
      <c r="AY94" s="210" t="s">
        <v>142</v>
      </c>
    </row>
    <row r="95" spans="1:65" s="2" customFormat="1" ht="16.5" customHeight="1">
      <c r="A95" s="33"/>
      <c r="B95" s="34"/>
      <c r="C95" s="224" t="s">
        <v>83</v>
      </c>
      <c r="D95" s="224" t="s">
        <v>212</v>
      </c>
      <c r="E95" s="225" t="s">
        <v>263</v>
      </c>
      <c r="F95" s="226" t="s">
        <v>264</v>
      </c>
      <c r="G95" s="227" t="s">
        <v>147</v>
      </c>
      <c r="H95" s="228">
        <v>0.464</v>
      </c>
      <c r="I95" s="229">
        <v>6500</v>
      </c>
      <c r="J95" s="229">
        <f>ROUND(I95*H95,2)</f>
        <v>3016</v>
      </c>
      <c r="K95" s="226" t="s">
        <v>207</v>
      </c>
      <c r="L95" s="230"/>
      <c r="M95" s="231" t="s">
        <v>17</v>
      </c>
      <c r="N95" s="232" t="s">
        <v>45</v>
      </c>
      <c r="O95" s="184">
        <v>0</v>
      </c>
      <c r="P95" s="184">
        <f>O95*H95</f>
        <v>0</v>
      </c>
      <c r="Q95" s="184">
        <v>0.55</v>
      </c>
      <c r="R95" s="184">
        <f>Q95*H95</f>
        <v>0.25520000000000004</v>
      </c>
      <c r="S95" s="184">
        <v>0</v>
      </c>
      <c r="T95" s="185">
        <f>S95*H95</f>
        <v>0</v>
      </c>
      <c r="U95" s="33"/>
      <c r="V95" s="33"/>
      <c r="W95" s="33"/>
      <c r="X95" s="33"/>
      <c r="Y95" s="33"/>
      <c r="Z95" s="33"/>
      <c r="AA95" s="33"/>
      <c r="AB95" s="33"/>
      <c r="AC95" s="33"/>
      <c r="AD95" s="33"/>
      <c r="AE95" s="33"/>
      <c r="AR95" s="186" t="s">
        <v>265</v>
      </c>
      <c r="AT95" s="186" t="s">
        <v>212</v>
      </c>
      <c r="AU95" s="186" t="s">
        <v>83</v>
      </c>
      <c r="AY95" s="19" t="s">
        <v>142</v>
      </c>
      <c r="BE95" s="187">
        <f>IF(N95="základní",J95,0)</f>
        <v>3016</v>
      </c>
      <c r="BF95" s="187">
        <f>IF(N95="snížená",J95,0)</f>
        <v>0</v>
      </c>
      <c r="BG95" s="187">
        <f>IF(N95="zákl. přenesená",J95,0)</f>
        <v>0</v>
      </c>
      <c r="BH95" s="187">
        <f>IF(N95="sníž. přenesená",J95,0)</f>
        <v>0</v>
      </c>
      <c r="BI95" s="187">
        <f>IF(N95="nulová",J95,0)</f>
        <v>0</v>
      </c>
      <c r="BJ95" s="19" t="s">
        <v>81</v>
      </c>
      <c r="BK95" s="187">
        <f>ROUND(I95*H95,2)</f>
        <v>3016</v>
      </c>
      <c r="BL95" s="19" t="s">
        <v>258</v>
      </c>
      <c r="BM95" s="186" t="s">
        <v>266</v>
      </c>
    </row>
    <row r="96" spans="2:51" s="14" customFormat="1" ht="10.2">
      <c r="B96" s="201"/>
      <c r="C96" s="202"/>
      <c r="D96" s="188" t="s">
        <v>153</v>
      </c>
      <c r="E96" s="202"/>
      <c r="F96" s="204" t="s">
        <v>267</v>
      </c>
      <c r="G96" s="202"/>
      <c r="H96" s="205">
        <v>0.464</v>
      </c>
      <c r="I96" s="202"/>
      <c r="J96" s="202"/>
      <c r="K96" s="202"/>
      <c r="L96" s="206"/>
      <c r="M96" s="207"/>
      <c r="N96" s="208"/>
      <c r="O96" s="208"/>
      <c r="P96" s="208"/>
      <c r="Q96" s="208"/>
      <c r="R96" s="208"/>
      <c r="S96" s="208"/>
      <c r="T96" s="209"/>
      <c r="AT96" s="210" t="s">
        <v>153</v>
      </c>
      <c r="AU96" s="210" t="s">
        <v>83</v>
      </c>
      <c r="AV96" s="14" t="s">
        <v>83</v>
      </c>
      <c r="AW96" s="14" t="s">
        <v>4</v>
      </c>
      <c r="AX96" s="14" t="s">
        <v>81</v>
      </c>
      <c r="AY96" s="210" t="s">
        <v>142</v>
      </c>
    </row>
    <row r="97" spans="1:65" s="2" customFormat="1" ht="16.5" customHeight="1">
      <c r="A97" s="33"/>
      <c r="B97" s="34"/>
      <c r="C97" s="176" t="s">
        <v>161</v>
      </c>
      <c r="D97" s="176" t="s">
        <v>144</v>
      </c>
      <c r="E97" s="177" t="s">
        <v>268</v>
      </c>
      <c r="F97" s="178" t="s">
        <v>269</v>
      </c>
      <c r="G97" s="179" t="s">
        <v>229</v>
      </c>
      <c r="H97" s="180">
        <v>110.671</v>
      </c>
      <c r="I97" s="181">
        <v>39.8</v>
      </c>
      <c r="J97" s="181">
        <f>ROUND(I97*H97,2)</f>
        <v>4404.71</v>
      </c>
      <c r="K97" s="178" t="s">
        <v>207</v>
      </c>
      <c r="L97" s="38"/>
      <c r="M97" s="182" t="s">
        <v>17</v>
      </c>
      <c r="N97" s="183" t="s">
        <v>45</v>
      </c>
      <c r="O97" s="184">
        <v>0</v>
      </c>
      <c r="P97" s="184">
        <f>O97*H97</f>
        <v>0</v>
      </c>
      <c r="Q97" s="184">
        <v>0.0002</v>
      </c>
      <c r="R97" s="184">
        <f>Q97*H97</f>
        <v>0.022134200000000003</v>
      </c>
      <c r="S97" s="184">
        <v>0</v>
      </c>
      <c r="T97" s="185">
        <f>S97*H97</f>
        <v>0</v>
      </c>
      <c r="U97" s="33"/>
      <c r="V97" s="33"/>
      <c r="W97" s="33"/>
      <c r="X97" s="33"/>
      <c r="Y97" s="33"/>
      <c r="Z97" s="33"/>
      <c r="AA97" s="33"/>
      <c r="AB97" s="33"/>
      <c r="AC97" s="33"/>
      <c r="AD97" s="33"/>
      <c r="AE97" s="33"/>
      <c r="AR97" s="186" t="s">
        <v>258</v>
      </c>
      <c r="AT97" s="186" t="s">
        <v>144</v>
      </c>
      <c r="AU97" s="186" t="s">
        <v>83</v>
      </c>
      <c r="AY97" s="19" t="s">
        <v>142</v>
      </c>
      <c r="BE97" s="187">
        <f>IF(N97="základní",J97,0)</f>
        <v>4404.71</v>
      </c>
      <c r="BF97" s="187">
        <f>IF(N97="snížená",J97,0)</f>
        <v>0</v>
      </c>
      <c r="BG97" s="187">
        <f>IF(N97="zákl. přenesená",J97,0)</f>
        <v>0</v>
      </c>
      <c r="BH97" s="187">
        <f>IF(N97="sníž. přenesená",J97,0)</f>
        <v>0</v>
      </c>
      <c r="BI97" s="187">
        <f>IF(N97="nulová",J97,0)</f>
        <v>0</v>
      </c>
      <c r="BJ97" s="19" t="s">
        <v>81</v>
      </c>
      <c r="BK97" s="187">
        <f>ROUND(I97*H97,2)</f>
        <v>4404.71</v>
      </c>
      <c r="BL97" s="19" t="s">
        <v>258</v>
      </c>
      <c r="BM97" s="186" t="s">
        <v>270</v>
      </c>
    </row>
    <row r="98" spans="1:47" s="2" customFormat="1" ht="76.8">
      <c r="A98" s="33"/>
      <c r="B98" s="34"/>
      <c r="C98" s="35"/>
      <c r="D98" s="188" t="s">
        <v>151</v>
      </c>
      <c r="E98" s="35"/>
      <c r="F98" s="189" t="s">
        <v>271</v>
      </c>
      <c r="G98" s="35"/>
      <c r="H98" s="35"/>
      <c r="I98" s="35"/>
      <c r="J98" s="35"/>
      <c r="K98" s="35"/>
      <c r="L98" s="38"/>
      <c r="M98" s="190"/>
      <c r="N98" s="191"/>
      <c r="O98" s="63"/>
      <c r="P98" s="63"/>
      <c r="Q98" s="63"/>
      <c r="R98" s="63"/>
      <c r="S98" s="63"/>
      <c r="T98" s="64"/>
      <c r="U98" s="33"/>
      <c r="V98" s="33"/>
      <c r="W98" s="33"/>
      <c r="X98" s="33"/>
      <c r="Y98" s="33"/>
      <c r="Z98" s="33"/>
      <c r="AA98" s="33"/>
      <c r="AB98" s="33"/>
      <c r="AC98" s="33"/>
      <c r="AD98" s="33"/>
      <c r="AE98" s="33"/>
      <c r="AT98" s="19" t="s">
        <v>151</v>
      </c>
      <c r="AU98" s="19" t="s">
        <v>83</v>
      </c>
    </row>
    <row r="99" spans="2:51" s="13" customFormat="1" ht="10.2">
      <c r="B99" s="192"/>
      <c r="C99" s="193"/>
      <c r="D99" s="188" t="s">
        <v>153</v>
      </c>
      <c r="E99" s="194" t="s">
        <v>17</v>
      </c>
      <c r="F99" s="195" t="s">
        <v>159</v>
      </c>
      <c r="G99" s="193"/>
      <c r="H99" s="194" t="s">
        <v>17</v>
      </c>
      <c r="I99" s="193"/>
      <c r="J99" s="193"/>
      <c r="K99" s="193"/>
      <c r="L99" s="196"/>
      <c r="M99" s="197"/>
      <c r="N99" s="198"/>
      <c r="O99" s="198"/>
      <c r="P99" s="198"/>
      <c r="Q99" s="198"/>
      <c r="R99" s="198"/>
      <c r="S99" s="198"/>
      <c r="T99" s="199"/>
      <c r="AT99" s="200" t="s">
        <v>153</v>
      </c>
      <c r="AU99" s="200" t="s">
        <v>83</v>
      </c>
      <c r="AV99" s="13" t="s">
        <v>81</v>
      </c>
      <c r="AW99" s="13" t="s">
        <v>36</v>
      </c>
      <c r="AX99" s="13" t="s">
        <v>74</v>
      </c>
      <c r="AY99" s="200" t="s">
        <v>142</v>
      </c>
    </row>
    <row r="100" spans="2:51" s="14" customFormat="1" ht="10.2">
      <c r="B100" s="201"/>
      <c r="C100" s="202"/>
      <c r="D100" s="188" t="s">
        <v>153</v>
      </c>
      <c r="E100" s="203" t="s">
        <v>17</v>
      </c>
      <c r="F100" s="204" t="s">
        <v>272</v>
      </c>
      <c r="G100" s="202"/>
      <c r="H100" s="205">
        <v>110.671</v>
      </c>
      <c r="I100" s="202"/>
      <c r="J100" s="202"/>
      <c r="K100" s="202"/>
      <c r="L100" s="206"/>
      <c r="M100" s="207"/>
      <c r="N100" s="208"/>
      <c r="O100" s="208"/>
      <c r="P100" s="208"/>
      <c r="Q100" s="208"/>
      <c r="R100" s="208"/>
      <c r="S100" s="208"/>
      <c r="T100" s="209"/>
      <c r="AT100" s="210" t="s">
        <v>153</v>
      </c>
      <c r="AU100" s="210" t="s">
        <v>83</v>
      </c>
      <c r="AV100" s="14" t="s">
        <v>83</v>
      </c>
      <c r="AW100" s="14" t="s">
        <v>36</v>
      </c>
      <c r="AX100" s="14" t="s">
        <v>81</v>
      </c>
      <c r="AY100" s="210" t="s">
        <v>142</v>
      </c>
    </row>
    <row r="101" spans="1:65" s="2" customFormat="1" ht="24" customHeight="1">
      <c r="A101" s="33"/>
      <c r="B101" s="34"/>
      <c r="C101" s="176" t="s">
        <v>149</v>
      </c>
      <c r="D101" s="176" t="s">
        <v>144</v>
      </c>
      <c r="E101" s="177" t="s">
        <v>273</v>
      </c>
      <c r="F101" s="178" t="s">
        <v>274</v>
      </c>
      <c r="G101" s="179" t="s">
        <v>275</v>
      </c>
      <c r="H101" s="180">
        <v>280.155</v>
      </c>
      <c r="I101" s="181">
        <v>5.58</v>
      </c>
      <c r="J101" s="181">
        <f>ROUND(I101*H101,2)</f>
        <v>1563.26</v>
      </c>
      <c r="K101" s="178" t="s">
        <v>207</v>
      </c>
      <c r="L101" s="38"/>
      <c r="M101" s="182" t="s">
        <v>17</v>
      </c>
      <c r="N101" s="183" t="s">
        <v>45</v>
      </c>
      <c r="O101" s="184">
        <v>0</v>
      </c>
      <c r="P101" s="184">
        <f>O101*H101</f>
        <v>0</v>
      </c>
      <c r="Q101" s="184">
        <v>0</v>
      </c>
      <c r="R101" s="184">
        <f>Q101*H101</f>
        <v>0</v>
      </c>
      <c r="S101" s="184">
        <v>0</v>
      </c>
      <c r="T101" s="185">
        <f>S101*H101</f>
        <v>0</v>
      </c>
      <c r="U101" s="33"/>
      <c r="V101" s="33"/>
      <c r="W101" s="33"/>
      <c r="X101" s="33"/>
      <c r="Y101" s="33"/>
      <c r="Z101" s="33"/>
      <c r="AA101" s="33"/>
      <c r="AB101" s="33"/>
      <c r="AC101" s="33"/>
      <c r="AD101" s="33"/>
      <c r="AE101" s="33"/>
      <c r="AR101" s="186" t="s">
        <v>258</v>
      </c>
      <c r="AT101" s="186" t="s">
        <v>144</v>
      </c>
      <c r="AU101" s="186" t="s">
        <v>83</v>
      </c>
      <c r="AY101" s="19" t="s">
        <v>142</v>
      </c>
      <c r="BE101" s="187">
        <f>IF(N101="základní",J101,0)</f>
        <v>1563.26</v>
      </c>
      <c r="BF101" s="187">
        <f>IF(N101="snížená",J101,0)</f>
        <v>0</v>
      </c>
      <c r="BG101" s="187">
        <f>IF(N101="zákl. přenesená",J101,0)</f>
        <v>0</v>
      </c>
      <c r="BH101" s="187">
        <f>IF(N101="sníž. přenesená",J101,0)</f>
        <v>0</v>
      </c>
      <c r="BI101" s="187">
        <f>IF(N101="nulová",J101,0)</f>
        <v>0</v>
      </c>
      <c r="BJ101" s="19" t="s">
        <v>81</v>
      </c>
      <c r="BK101" s="187">
        <f>ROUND(I101*H101,2)</f>
        <v>1563.26</v>
      </c>
      <c r="BL101" s="19" t="s">
        <v>258</v>
      </c>
      <c r="BM101" s="186" t="s">
        <v>276</v>
      </c>
    </row>
    <row r="102" spans="1:47" s="2" customFormat="1" ht="86.4">
      <c r="A102" s="33"/>
      <c r="B102" s="34"/>
      <c r="C102" s="35"/>
      <c r="D102" s="188" t="s">
        <v>151</v>
      </c>
      <c r="E102" s="35"/>
      <c r="F102" s="189" t="s">
        <v>277</v>
      </c>
      <c r="G102" s="35"/>
      <c r="H102" s="35"/>
      <c r="I102" s="35"/>
      <c r="J102" s="35"/>
      <c r="K102" s="35"/>
      <c r="L102" s="38"/>
      <c r="M102" s="236"/>
      <c r="N102" s="237"/>
      <c r="O102" s="238"/>
      <c r="P102" s="238"/>
      <c r="Q102" s="238"/>
      <c r="R102" s="238"/>
      <c r="S102" s="238"/>
      <c r="T102" s="239"/>
      <c r="U102" s="33"/>
      <c r="V102" s="33"/>
      <c r="W102" s="33"/>
      <c r="X102" s="33"/>
      <c r="Y102" s="33"/>
      <c r="Z102" s="33"/>
      <c r="AA102" s="33"/>
      <c r="AB102" s="33"/>
      <c r="AC102" s="33"/>
      <c r="AD102" s="33"/>
      <c r="AE102" s="33"/>
      <c r="AT102" s="19" t="s">
        <v>151</v>
      </c>
      <c r="AU102" s="19" t="s">
        <v>83</v>
      </c>
    </row>
    <row r="103" spans="1:31" s="2" customFormat="1" ht="6.9" customHeight="1">
      <c r="A103" s="33"/>
      <c r="B103" s="46"/>
      <c r="C103" s="47"/>
      <c r="D103" s="47"/>
      <c r="E103" s="47"/>
      <c r="F103" s="47"/>
      <c r="G103" s="47"/>
      <c r="H103" s="47"/>
      <c r="I103" s="47"/>
      <c r="J103" s="47"/>
      <c r="K103" s="47"/>
      <c r="L103" s="38"/>
      <c r="M103" s="33"/>
      <c r="O103" s="33"/>
      <c r="P103" s="33"/>
      <c r="Q103" s="33"/>
      <c r="R103" s="33"/>
      <c r="S103" s="33"/>
      <c r="T103" s="33"/>
      <c r="U103" s="33"/>
      <c r="V103" s="33"/>
      <c r="W103" s="33"/>
      <c r="X103" s="33"/>
      <c r="Y103" s="33"/>
      <c r="Z103" s="33"/>
      <c r="AA103" s="33"/>
      <c r="AB103" s="33"/>
      <c r="AC103" s="33"/>
      <c r="AD103" s="33"/>
      <c r="AE103" s="33"/>
    </row>
  </sheetData>
  <sheetProtection algorithmName="SHA-512" hashValue="yVOkIiiMSKOuq5qtq2z52l4PmOm5V9qDJ95XgpQhRggOuMQWmJdpeFEPbDzQgr7285n/76AnpiY35Uq6GKVuYw==" saltValue="nQrbrn1VF+Hn6lqHt4SaBjz4nV5SaL0N8t7ExW4fLB1u3qgj/aovPObvTC3+xRaXTFO8ASMZ0sSfVt0RYCBYzw==" spinCount="100000" sheet="1" objects="1" scenarios="1" formatColumns="0" formatRows="0" autoFilter="0"/>
  <autoFilter ref="C86:K102"/>
  <mergeCells count="11">
    <mergeCell ref="L2:V2"/>
    <mergeCell ref="E52:H52"/>
    <mergeCell ref="E54:H54"/>
    <mergeCell ref="E75:H75"/>
    <mergeCell ref="E77:H77"/>
    <mergeCell ref="E79:H79"/>
    <mergeCell ref="E7:H7"/>
    <mergeCell ref="E9:H9"/>
    <mergeCell ref="E11:H11"/>
    <mergeCell ref="E29:H29"/>
    <mergeCell ref="E50:H50"/>
  </mergeCells>
  <printOptions/>
  <pageMargins left="0.3937007874015748" right="0.3937007874015748" top="0.3937007874015748" bottom="0.3937007874015748" header="0" footer="0"/>
  <pageSetup fitToHeight="100" fitToWidth="1" horizontalDpi="600" verticalDpi="600" orientation="landscape" paperSize="9" scale="86"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M11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24"/>
    </row>
    <row r="2" spans="12:46" s="1" customFormat="1" ht="36.9" customHeight="1">
      <c r="L2" s="340"/>
      <c r="M2" s="340"/>
      <c r="N2" s="340"/>
      <c r="O2" s="340"/>
      <c r="P2" s="340"/>
      <c r="Q2" s="340"/>
      <c r="R2" s="340"/>
      <c r="S2" s="340"/>
      <c r="T2" s="340"/>
      <c r="U2" s="340"/>
      <c r="V2" s="340"/>
      <c r="AT2" s="19" t="s">
        <v>109</v>
      </c>
    </row>
    <row r="3" spans="2:46" s="1" customFormat="1" ht="6.9" customHeight="1">
      <c r="B3" s="107"/>
      <c r="C3" s="108"/>
      <c r="D3" s="108"/>
      <c r="E3" s="108"/>
      <c r="F3" s="108"/>
      <c r="G3" s="108"/>
      <c r="H3" s="108"/>
      <c r="I3" s="108"/>
      <c r="J3" s="108"/>
      <c r="K3" s="108"/>
      <c r="L3" s="22"/>
      <c r="AT3" s="19" t="s">
        <v>83</v>
      </c>
    </row>
    <row r="4" spans="2:46" s="1" customFormat="1" ht="24.9" customHeight="1">
      <c r="B4" s="22"/>
      <c r="D4" s="109" t="s">
        <v>116</v>
      </c>
      <c r="L4" s="22"/>
      <c r="M4" s="110" t="s">
        <v>10</v>
      </c>
      <c r="AT4" s="19" t="s">
        <v>4</v>
      </c>
    </row>
    <row r="5" spans="2:12" s="1" customFormat="1" ht="6.9" customHeight="1">
      <c r="B5" s="22"/>
      <c r="L5" s="22"/>
    </row>
    <row r="6" spans="2:12" s="1" customFormat="1" ht="12" customHeight="1">
      <c r="B6" s="22"/>
      <c r="D6" s="111" t="s">
        <v>14</v>
      </c>
      <c r="L6" s="22"/>
    </row>
    <row r="7" spans="2:12" s="1" customFormat="1" ht="16.5" customHeight="1">
      <c r="B7" s="22"/>
      <c r="E7" s="369" t="str">
        <f>'Rekapitulace stavby'!K6</f>
        <v>KOMUNITNÍ CENTRUM JOSEFOV - ZMĚNOVÉ LISTY</v>
      </c>
      <c r="F7" s="370"/>
      <c r="G7" s="370"/>
      <c r="H7" s="370"/>
      <c r="L7" s="22"/>
    </row>
    <row r="8" spans="2:12" s="1" customFormat="1" ht="12" customHeight="1">
      <c r="B8" s="22"/>
      <c r="D8" s="111" t="s">
        <v>117</v>
      </c>
      <c r="L8" s="22"/>
    </row>
    <row r="9" spans="1:31" s="2" customFormat="1" ht="16.5" customHeight="1">
      <c r="A9" s="33"/>
      <c r="B9" s="38"/>
      <c r="C9" s="33"/>
      <c r="D9" s="33"/>
      <c r="E9" s="369" t="s">
        <v>278</v>
      </c>
      <c r="F9" s="371"/>
      <c r="G9" s="371"/>
      <c r="H9" s="371"/>
      <c r="I9" s="33"/>
      <c r="J9" s="33"/>
      <c r="K9" s="33"/>
      <c r="L9" s="112"/>
      <c r="S9" s="33"/>
      <c r="T9" s="33"/>
      <c r="U9" s="33"/>
      <c r="V9" s="33"/>
      <c r="W9" s="33"/>
      <c r="X9" s="33"/>
      <c r="Y9" s="33"/>
      <c r="Z9" s="33"/>
      <c r="AA9" s="33"/>
      <c r="AB9" s="33"/>
      <c r="AC9" s="33"/>
      <c r="AD9" s="33"/>
      <c r="AE9" s="33"/>
    </row>
    <row r="10" spans="1:31" s="2" customFormat="1" ht="12" customHeight="1">
      <c r="A10" s="33"/>
      <c r="B10" s="38"/>
      <c r="C10" s="33"/>
      <c r="D10" s="111" t="s">
        <v>119</v>
      </c>
      <c r="E10" s="33"/>
      <c r="F10" s="33"/>
      <c r="G10" s="33"/>
      <c r="H10" s="33"/>
      <c r="I10" s="33"/>
      <c r="J10" s="33"/>
      <c r="K10" s="33"/>
      <c r="L10" s="112"/>
      <c r="S10" s="33"/>
      <c r="T10" s="33"/>
      <c r="U10" s="33"/>
      <c r="V10" s="33"/>
      <c r="W10" s="33"/>
      <c r="X10" s="33"/>
      <c r="Y10" s="33"/>
      <c r="Z10" s="33"/>
      <c r="AA10" s="33"/>
      <c r="AB10" s="33"/>
      <c r="AC10" s="33"/>
      <c r="AD10" s="33"/>
      <c r="AE10" s="33"/>
    </row>
    <row r="11" spans="1:31" s="2" customFormat="1" ht="16.5" customHeight="1">
      <c r="A11" s="33"/>
      <c r="B11" s="38"/>
      <c r="C11" s="33"/>
      <c r="D11" s="33"/>
      <c r="E11" s="372" t="s">
        <v>279</v>
      </c>
      <c r="F11" s="371"/>
      <c r="G11" s="371"/>
      <c r="H11" s="371"/>
      <c r="I11" s="33"/>
      <c r="J11" s="33"/>
      <c r="K11" s="33"/>
      <c r="L11" s="112"/>
      <c r="S11" s="33"/>
      <c r="T11" s="33"/>
      <c r="U11" s="33"/>
      <c r="V11" s="33"/>
      <c r="W11" s="33"/>
      <c r="X11" s="33"/>
      <c r="Y11" s="33"/>
      <c r="Z11" s="33"/>
      <c r="AA11" s="33"/>
      <c r="AB11" s="33"/>
      <c r="AC11" s="33"/>
      <c r="AD11" s="33"/>
      <c r="AE11" s="33"/>
    </row>
    <row r="12" spans="1:31" s="2" customFormat="1" ht="10.2">
      <c r="A12" s="33"/>
      <c r="B12" s="38"/>
      <c r="C12" s="33"/>
      <c r="D12" s="33"/>
      <c r="E12" s="33"/>
      <c r="F12" s="33"/>
      <c r="G12" s="33"/>
      <c r="H12" s="33"/>
      <c r="I12" s="33"/>
      <c r="J12" s="33"/>
      <c r="K12" s="33"/>
      <c r="L12" s="112"/>
      <c r="S12" s="33"/>
      <c r="T12" s="33"/>
      <c r="U12" s="33"/>
      <c r="V12" s="33"/>
      <c r="W12" s="33"/>
      <c r="X12" s="33"/>
      <c r="Y12" s="33"/>
      <c r="Z12" s="33"/>
      <c r="AA12" s="33"/>
      <c r="AB12" s="33"/>
      <c r="AC12" s="33"/>
      <c r="AD12" s="33"/>
      <c r="AE12" s="33"/>
    </row>
    <row r="13" spans="1:31" s="2" customFormat="1" ht="12" customHeight="1">
      <c r="A13" s="33"/>
      <c r="B13" s="38"/>
      <c r="C13" s="33"/>
      <c r="D13" s="111" t="s">
        <v>16</v>
      </c>
      <c r="E13" s="33"/>
      <c r="F13" s="102" t="s">
        <v>17</v>
      </c>
      <c r="G13" s="33"/>
      <c r="H13" s="33"/>
      <c r="I13" s="111" t="s">
        <v>18</v>
      </c>
      <c r="J13" s="102" t="s">
        <v>17</v>
      </c>
      <c r="K13" s="33"/>
      <c r="L13" s="112"/>
      <c r="S13" s="33"/>
      <c r="T13" s="33"/>
      <c r="U13" s="33"/>
      <c r="V13" s="33"/>
      <c r="W13" s="33"/>
      <c r="X13" s="33"/>
      <c r="Y13" s="33"/>
      <c r="Z13" s="33"/>
      <c r="AA13" s="33"/>
      <c r="AB13" s="33"/>
      <c r="AC13" s="33"/>
      <c r="AD13" s="33"/>
      <c r="AE13" s="33"/>
    </row>
    <row r="14" spans="1:31" s="2" customFormat="1" ht="12" customHeight="1">
      <c r="A14" s="33"/>
      <c r="B14" s="38"/>
      <c r="C14" s="33"/>
      <c r="D14" s="111" t="s">
        <v>19</v>
      </c>
      <c r="E14" s="33"/>
      <c r="F14" s="102" t="s">
        <v>20</v>
      </c>
      <c r="G14" s="33"/>
      <c r="H14" s="33"/>
      <c r="I14" s="111" t="s">
        <v>21</v>
      </c>
      <c r="J14" s="113" t="str">
        <f>'Rekapitulace stavby'!AN8</f>
        <v>7. 1. 2020</v>
      </c>
      <c r="K14" s="33"/>
      <c r="L14" s="112"/>
      <c r="S14" s="33"/>
      <c r="T14" s="33"/>
      <c r="U14" s="33"/>
      <c r="V14" s="33"/>
      <c r="W14" s="33"/>
      <c r="X14" s="33"/>
      <c r="Y14" s="33"/>
      <c r="Z14" s="33"/>
      <c r="AA14" s="33"/>
      <c r="AB14" s="33"/>
      <c r="AC14" s="33"/>
      <c r="AD14" s="33"/>
      <c r="AE14" s="33"/>
    </row>
    <row r="15" spans="1:31" s="2" customFormat="1" ht="10.8" customHeight="1">
      <c r="A15" s="33"/>
      <c r="B15" s="38"/>
      <c r="C15" s="33"/>
      <c r="D15" s="33"/>
      <c r="E15" s="33"/>
      <c r="F15" s="33"/>
      <c r="G15" s="33"/>
      <c r="H15" s="33"/>
      <c r="I15" s="33"/>
      <c r="J15" s="33"/>
      <c r="K15" s="33"/>
      <c r="L15" s="112"/>
      <c r="S15" s="33"/>
      <c r="T15" s="33"/>
      <c r="U15" s="33"/>
      <c r="V15" s="33"/>
      <c r="W15" s="33"/>
      <c r="X15" s="33"/>
      <c r="Y15" s="33"/>
      <c r="Z15" s="33"/>
      <c r="AA15" s="33"/>
      <c r="AB15" s="33"/>
      <c r="AC15" s="33"/>
      <c r="AD15" s="33"/>
      <c r="AE15" s="33"/>
    </row>
    <row r="16" spans="1:31" s="2" customFormat="1" ht="12" customHeight="1">
      <c r="A16" s="33"/>
      <c r="B16" s="38"/>
      <c r="C16" s="33"/>
      <c r="D16" s="111" t="s">
        <v>23</v>
      </c>
      <c r="E16" s="33"/>
      <c r="F16" s="33"/>
      <c r="G16" s="33"/>
      <c r="H16" s="33"/>
      <c r="I16" s="111" t="s">
        <v>24</v>
      </c>
      <c r="J16" s="102" t="s">
        <v>25</v>
      </c>
      <c r="K16" s="33"/>
      <c r="L16" s="112"/>
      <c r="S16" s="33"/>
      <c r="T16" s="33"/>
      <c r="U16" s="33"/>
      <c r="V16" s="33"/>
      <c r="W16" s="33"/>
      <c r="X16" s="33"/>
      <c r="Y16" s="33"/>
      <c r="Z16" s="33"/>
      <c r="AA16" s="33"/>
      <c r="AB16" s="33"/>
      <c r="AC16" s="33"/>
      <c r="AD16" s="33"/>
      <c r="AE16" s="33"/>
    </row>
    <row r="17" spans="1:31" s="2" customFormat="1" ht="18" customHeight="1">
      <c r="A17" s="33"/>
      <c r="B17" s="38"/>
      <c r="C17" s="33"/>
      <c r="D17" s="33"/>
      <c r="E17" s="102" t="s">
        <v>26</v>
      </c>
      <c r="F17" s="33"/>
      <c r="G17" s="33"/>
      <c r="H17" s="33"/>
      <c r="I17" s="111" t="s">
        <v>27</v>
      </c>
      <c r="J17" s="102" t="s">
        <v>17</v>
      </c>
      <c r="K17" s="33"/>
      <c r="L17" s="112"/>
      <c r="S17" s="33"/>
      <c r="T17" s="33"/>
      <c r="U17" s="33"/>
      <c r="V17" s="33"/>
      <c r="W17" s="33"/>
      <c r="X17" s="33"/>
      <c r="Y17" s="33"/>
      <c r="Z17" s="33"/>
      <c r="AA17" s="33"/>
      <c r="AB17" s="33"/>
      <c r="AC17" s="33"/>
      <c r="AD17" s="33"/>
      <c r="AE17" s="33"/>
    </row>
    <row r="18" spans="1:31" s="2" customFormat="1" ht="6.9" customHeight="1">
      <c r="A18" s="33"/>
      <c r="B18" s="38"/>
      <c r="C18" s="33"/>
      <c r="D18" s="33"/>
      <c r="E18" s="33"/>
      <c r="F18" s="33"/>
      <c r="G18" s="33"/>
      <c r="H18" s="33"/>
      <c r="I18" s="33"/>
      <c r="J18" s="33"/>
      <c r="K18" s="33"/>
      <c r="L18" s="112"/>
      <c r="S18" s="33"/>
      <c r="T18" s="33"/>
      <c r="U18" s="33"/>
      <c r="V18" s="33"/>
      <c r="W18" s="33"/>
      <c r="X18" s="33"/>
      <c r="Y18" s="33"/>
      <c r="Z18" s="33"/>
      <c r="AA18" s="33"/>
      <c r="AB18" s="33"/>
      <c r="AC18" s="33"/>
      <c r="AD18" s="33"/>
      <c r="AE18" s="33"/>
    </row>
    <row r="19" spans="1:31" s="2" customFormat="1" ht="12" customHeight="1">
      <c r="A19" s="33"/>
      <c r="B19" s="38"/>
      <c r="C19" s="33"/>
      <c r="D19" s="111" t="s">
        <v>28</v>
      </c>
      <c r="E19" s="33"/>
      <c r="F19" s="33"/>
      <c r="G19" s="33"/>
      <c r="H19" s="33"/>
      <c r="I19" s="111" t="s">
        <v>24</v>
      </c>
      <c r="J19" s="102" t="s">
        <v>29</v>
      </c>
      <c r="K19" s="33"/>
      <c r="L19" s="112"/>
      <c r="S19" s="33"/>
      <c r="T19" s="33"/>
      <c r="U19" s="33"/>
      <c r="V19" s="33"/>
      <c r="W19" s="33"/>
      <c r="X19" s="33"/>
      <c r="Y19" s="33"/>
      <c r="Z19" s="33"/>
      <c r="AA19" s="33"/>
      <c r="AB19" s="33"/>
      <c r="AC19" s="33"/>
      <c r="AD19" s="33"/>
      <c r="AE19" s="33"/>
    </row>
    <row r="20" spans="1:31" s="2" customFormat="1" ht="18" customHeight="1">
      <c r="A20" s="33"/>
      <c r="B20" s="38"/>
      <c r="C20" s="33"/>
      <c r="D20" s="33"/>
      <c r="E20" s="102" t="s">
        <v>30</v>
      </c>
      <c r="F20" s="33"/>
      <c r="G20" s="33"/>
      <c r="H20" s="33"/>
      <c r="I20" s="111" t="s">
        <v>27</v>
      </c>
      <c r="J20" s="102" t="s">
        <v>31</v>
      </c>
      <c r="K20" s="33"/>
      <c r="L20" s="112"/>
      <c r="S20" s="33"/>
      <c r="T20" s="33"/>
      <c r="U20" s="33"/>
      <c r="V20" s="33"/>
      <c r="W20" s="33"/>
      <c r="X20" s="33"/>
      <c r="Y20" s="33"/>
      <c r="Z20" s="33"/>
      <c r="AA20" s="33"/>
      <c r="AB20" s="33"/>
      <c r="AC20" s="33"/>
      <c r="AD20" s="33"/>
      <c r="AE20" s="33"/>
    </row>
    <row r="21" spans="1:31" s="2" customFormat="1" ht="6.9" customHeight="1">
      <c r="A21" s="33"/>
      <c r="B21" s="38"/>
      <c r="C21" s="33"/>
      <c r="D21" s="33"/>
      <c r="E21" s="33"/>
      <c r="F21" s="33"/>
      <c r="G21" s="33"/>
      <c r="H21" s="33"/>
      <c r="I21" s="33"/>
      <c r="J21" s="33"/>
      <c r="K21" s="33"/>
      <c r="L21" s="112"/>
      <c r="S21" s="33"/>
      <c r="T21" s="33"/>
      <c r="U21" s="33"/>
      <c r="V21" s="33"/>
      <c r="W21" s="33"/>
      <c r="X21" s="33"/>
      <c r="Y21" s="33"/>
      <c r="Z21" s="33"/>
      <c r="AA21" s="33"/>
      <c r="AB21" s="33"/>
      <c r="AC21" s="33"/>
      <c r="AD21" s="33"/>
      <c r="AE21" s="33"/>
    </row>
    <row r="22" spans="1:31" s="2" customFormat="1" ht="12" customHeight="1">
      <c r="A22" s="33"/>
      <c r="B22" s="38"/>
      <c r="C22" s="33"/>
      <c r="D22" s="111" t="s">
        <v>32</v>
      </c>
      <c r="E22" s="33"/>
      <c r="F22" s="33"/>
      <c r="G22" s="33"/>
      <c r="H22" s="33"/>
      <c r="I22" s="111" t="s">
        <v>24</v>
      </c>
      <c r="J22" s="102" t="s">
        <v>33</v>
      </c>
      <c r="K22" s="33"/>
      <c r="L22" s="112"/>
      <c r="S22" s="33"/>
      <c r="T22" s="33"/>
      <c r="U22" s="33"/>
      <c r="V22" s="33"/>
      <c r="W22" s="33"/>
      <c r="X22" s="33"/>
      <c r="Y22" s="33"/>
      <c r="Z22" s="33"/>
      <c r="AA22" s="33"/>
      <c r="AB22" s="33"/>
      <c r="AC22" s="33"/>
      <c r="AD22" s="33"/>
      <c r="AE22" s="33"/>
    </row>
    <row r="23" spans="1:31" s="2" customFormat="1" ht="18" customHeight="1">
      <c r="A23" s="33"/>
      <c r="B23" s="38"/>
      <c r="C23" s="33"/>
      <c r="D23" s="33"/>
      <c r="E23" s="102" t="s">
        <v>34</v>
      </c>
      <c r="F23" s="33"/>
      <c r="G23" s="33"/>
      <c r="H23" s="33"/>
      <c r="I23" s="111" t="s">
        <v>27</v>
      </c>
      <c r="J23" s="102" t="s">
        <v>35</v>
      </c>
      <c r="K23" s="33"/>
      <c r="L23" s="112"/>
      <c r="S23" s="33"/>
      <c r="T23" s="33"/>
      <c r="U23" s="33"/>
      <c r="V23" s="33"/>
      <c r="W23" s="33"/>
      <c r="X23" s="33"/>
      <c r="Y23" s="33"/>
      <c r="Z23" s="33"/>
      <c r="AA23" s="33"/>
      <c r="AB23" s="33"/>
      <c r="AC23" s="33"/>
      <c r="AD23" s="33"/>
      <c r="AE23" s="33"/>
    </row>
    <row r="24" spans="1:31" s="2" customFormat="1" ht="6.9" customHeight="1">
      <c r="A24" s="33"/>
      <c r="B24" s="38"/>
      <c r="C24" s="33"/>
      <c r="D24" s="33"/>
      <c r="E24" s="33"/>
      <c r="F24" s="33"/>
      <c r="G24" s="33"/>
      <c r="H24" s="33"/>
      <c r="I24" s="33"/>
      <c r="J24" s="33"/>
      <c r="K24" s="33"/>
      <c r="L24" s="112"/>
      <c r="S24" s="33"/>
      <c r="T24" s="33"/>
      <c r="U24" s="33"/>
      <c r="V24" s="33"/>
      <c r="W24" s="33"/>
      <c r="X24" s="33"/>
      <c r="Y24" s="33"/>
      <c r="Z24" s="33"/>
      <c r="AA24" s="33"/>
      <c r="AB24" s="33"/>
      <c r="AC24" s="33"/>
      <c r="AD24" s="33"/>
      <c r="AE24" s="33"/>
    </row>
    <row r="25" spans="1:31" s="2" customFormat="1" ht="12" customHeight="1">
      <c r="A25" s="33"/>
      <c r="B25" s="38"/>
      <c r="C25" s="33"/>
      <c r="D25" s="111" t="s">
        <v>37</v>
      </c>
      <c r="E25" s="33"/>
      <c r="F25" s="33"/>
      <c r="G25" s="33"/>
      <c r="H25" s="33"/>
      <c r="I25" s="111" t="s">
        <v>24</v>
      </c>
      <c r="J25" s="102" t="s">
        <v>29</v>
      </c>
      <c r="K25" s="33"/>
      <c r="L25" s="112"/>
      <c r="S25" s="33"/>
      <c r="T25" s="33"/>
      <c r="U25" s="33"/>
      <c r="V25" s="33"/>
      <c r="W25" s="33"/>
      <c r="X25" s="33"/>
      <c r="Y25" s="33"/>
      <c r="Z25" s="33"/>
      <c r="AA25" s="33"/>
      <c r="AB25" s="33"/>
      <c r="AC25" s="33"/>
      <c r="AD25" s="33"/>
      <c r="AE25" s="33"/>
    </row>
    <row r="26" spans="1:31" s="2" customFormat="1" ht="18" customHeight="1">
      <c r="A26" s="33"/>
      <c r="B26" s="38"/>
      <c r="C26" s="33"/>
      <c r="D26" s="33"/>
      <c r="E26" s="102" t="s">
        <v>30</v>
      </c>
      <c r="F26" s="33"/>
      <c r="G26" s="33"/>
      <c r="H26" s="33"/>
      <c r="I26" s="111" t="s">
        <v>27</v>
      </c>
      <c r="J26" s="102" t="s">
        <v>31</v>
      </c>
      <c r="K26" s="33"/>
      <c r="L26" s="112"/>
      <c r="S26" s="33"/>
      <c r="T26" s="33"/>
      <c r="U26" s="33"/>
      <c r="V26" s="33"/>
      <c r="W26" s="33"/>
      <c r="X26" s="33"/>
      <c r="Y26" s="33"/>
      <c r="Z26" s="33"/>
      <c r="AA26" s="33"/>
      <c r="AB26" s="33"/>
      <c r="AC26" s="33"/>
      <c r="AD26" s="33"/>
      <c r="AE26" s="33"/>
    </row>
    <row r="27" spans="1:31" s="2" customFormat="1" ht="6.9" customHeight="1">
      <c r="A27" s="33"/>
      <c r="B27" s="38"/>
      <c r="C27" s="33"/>
      <c r="D27" s="33"/>
      <c r="E27" s="33"/>
      <c r="F27" s="33"/>
      <c r="G27" s="33"/>
      <c r="H27" s="33"/>
      <c r="I27" s="33"/>
      <c r="J27" s="33"/>
      <c r="K27" s="33"/>
      <c r="L27" s="112"/>
      <c r="S27" s="33"/>
      <c r="T27" s="33"/>
      <c r="U27" s="33"/>
      <c r="V27" s="33"/>
      <c r="W27" s="33"/>
      <c r="X27" s="33"/>
      <c r="Y27" s="33"/>
      <c r="Z27" s="33"/>
      <c r="AA27" s="33"/>
      <c r="AB27" s="33"/>
      <c r="AC27" s="33"/>
      <c r="AD27" s="33"/>
      <c r="AE27" s="33"/>
    </row>
    <row r="28" spans="1:31" s="2" customFormat="1" ht="12" customHeight="1">
      <c r="A28" s="33"/>
      <c r="B28" s="38"/>
      <c r="C28" s="33"/>
      <c r="D28" s="111" t="s">
        <v>38</v>
      </c>
      <c r="E28" s="33"/>
      <c r="F28" s="33"/>
      <c r="G28" s="33"/>
      <c r="H28" s="33"/>
      <c r="I28" s="33"/>
      <c r="J28" s="33"/>
      <c r="K28" s="33"/>
      <c r="L28" s="112"/>
      <c r="S28" s="33"/>
      <c r="T28" s="33"/>
      <c r="U28" s="33"/>
      <c r="V28" s="33"/>
      <c r="W28" s="33"/>
      <c r="X28" s="33"/>
      <c r="Y28" s="33"/>
      <c r="Z28" s="33"/>
      <c r="AA28" s="33"/>
      <c r="AB28" s="33"/>
      <c r="AC28" s="33"/>
      <c r="AD28" s="33"/>
      <c r="AE28" s="33"/>
    </row>
    <row r="29" spans="1:31" s="8" customFormat="1" ht="51" customHeight="1">
      <c r="A29" s="114"/>
      <c r="B29" s="115"/>
      <c r="C29" s="114"/>
      <c r="D29" s="114"/>
      <c r="E29" s="373" t="s">
        <v>39</v>
      </c>
      <c r="F29" s="373"/>
      <c r="G29" s="373"/>
      <c r="H29" s="373"/>
      <c r="I29" s="114"/>
      <c r="J29" s="114"/>
      <c r="K29" s="114"/>
      <c r="L29" s="116"/>
      <c r="S29" s="114"/>
      <c r="T29" s="114"/>
      <c r="U29" s="114"/>
      <c r="V29" s="114"/>
      <c r="W29" s="114"/>
      <c r="X29" s="114"/>
      <c r="Y29" s="114"/>
      <c r="Z29" s="114"/>
      <c r="AA29" s="114"/>
      <c r="AB29" s="114"/>
      <c r="AC29" s="114"/>
      <c r="AD29" s="114"/>
      <c r="AE29" s="114"/>
    </row>
    <row r="30" spans="1:31" s="2" customFormat="1" ht="6.9" customHeight="1">
      <c r="A30" s="33"/>
      <c r="B30" s="38"/>
      <c r="C30" s="33"/>
      <c r="D30" s="33"/>
      <c r="E30" s="33"/>
      <c r="F30" s="33"/>
      <c r="G30" s="33"/>
      <c r="H30" s="33"/>
      <c r="I30" s="33"/>
      <c r="J30" s="33"/>
      <c r="K30" s="33"/>
      <c r="L30" s="112"/>
      <c r="S30" s="33"/>
      <c r="T30" s="33"/>
      <c r="U30" s="33"/>
      <c r="V30" s="33"/>
      <c r="W30" s="33"/>
      <c r="X30" s="33"/>
      <c r="Y30" s="33"/>
      <c r="Z30" s="33"/>
      <c r="AA30" s="33"/>
      <c r="AB30" s="33"/>
      <c r="AC30" s="33"/>
      <c r="AD30" s="33"/>
      <c r="AE30" s="33"/>
    </row>
    <row r="31" spans="1:31" s="2" customFormat="1" ht="6.9" customHeight="1">
      <c r="A31" s="33"/>
      <c r="B31" s="38"/>
      <c r="C31" s="33"/>
      <c r="D31" s="117"/>
      <c r="E31" s="117"/>
      <c r="F31" s="117"/>
      <c r="G31" s="117"/>
      <c r="H31" s="117"/>
      <c r="I31" s="117"/>
      <c r="J31" s="117"/>
      <c r="K31" s="117"/>
      <c r="L31" s="112"/>
      <c r="S31" s="33"/>
      <c r="T31" s="33"/>
      <c r="U31" s="33"/>
      <c r="V31" s="33"/>
      <c r="W31" s="33"/>
      <c r="X31" s="33"/>
      <c r="Y31" s="33"/>
      <c r="Z31" s="33"/>
      <c r="AA31" s="33"/>
      <c r="AB31" s="33"/>
      <c r="AC31" s="33"/>
      <c r="AD31" s="33"/>
      <c r="AE31" s="33"/>
    </row>
    <row r="32" spans="1:31" s="2" customFormat="1" ht="25.35" customHeight="1">
      <c r="A32" s="33"/>
      <c r="B32" s="38"/>
      <c r="C32" s="33"/>
      <c r="D32" s="118" t="s">
        <v>40</v>
      </c>
      <c r="E32" s="33"/>
      <c r="F32" s="33"/>
      <c r="G32" s="33"/>
      <c r="H32" s="33"/>
      <c r="I32" s="33"/>
      <c r="J32" s="119">
        <f>ROUND(J89,2)</f>
        <v>-65031.92</v>
      </c>
      <c r="K32" s="33"/>
      <c r="L32" s="112"/>
      <c r="S32" s="33"/>
      <c r="T32" s="33"/>
      <c r="U32" s="33"/>
      <c r="V32" s="33"/>
      <c r="W32" s="33"/>
      <c r="X32" s="33"/>
      <c r="Y32" s="33"/>
      <c r="Z32" s="33"/>
      <c r="AA32" s="33"/>
      <c r="AB32" s="33"/>
      <c r="AC32" s="33"/>
      <c r="AD32" s="33"/>
      <c r="AE32" s="33"/>
    </row>
    <row r="33" spans="1:31" s="2" customFormat="1" ht="6.9" customHeight="1">
      <c r="A33" s="33"/>
      <c r="B33" s="38"/>
      <c r="C33" s="33"/>
      <c r="D33" s="117"/>
      <c r="E33" s="117"/>
      <c r="F33" s="117"/>
      <c r="G33" s="117"/>
      <c r="H33" s="117"/>
      <c r="I33" s="117"/>
      <c r="J33" s="117"/>
      <c r="K33" s="117"/>
      <c r="L33" s="112"/>
      <c r="S33" s="33"/>
      <c r="T33" s="33"/>
      <c r="U33" s="33"/>
      <c r="V33" s="33"/>
      <c r="W33" s="33"/>
      <c r="X33" s="33"/>
      <c r="Y33" s="33"/>
      <c r="Z33" s="33"/>
      <c r="AA33" s="33"/>
      <c r="AB33" s="33"/>
      <c r="AC33" s="33"/>
      <c r="AD33" s="33"/>
      <c r="AE33" s="33"/>
    </row>
    <row r="34" spans="1:31" s="2" customFormat="1" ht="14.4" customHeight="1">
      <c r="A34" s="33"/>
      <c r="B34" s="38"/>
      <c r="C34" s="33"/>
      <c r="D34" s="33"/>
      <c r="E34" s="33"/>
      <c r="F34" s="120" t="s">
        <v>42</v>
      </c>
      <c r="G34" s="33"/>
      <c r="H34" s="33"/>
      <c r="I34" s="120" t="s">
        <v>41</v>
      </c>
      <c r="J34" s="120" t="s">
        <v>43</v>
      </c>
      <c r="K34" s="33"/>
      <c r="L34" s="112"/>
      <c r="S34" s="33"/>
      <c r="T34" s="33"/>
      <c r="U34" s="33"/>
      <c r="V34" s="33"/>
      <c r="W34" s="33"/>
      <c r="X34" s="33"/>
      <c r="Y34" s="33"/>
      <c r="Z34" s="33"/>
      <c r="AA34" s="33"/>
      <c r="AB34" s="33"/>
      <c r="AC34" s="33"/>
      <c r="AD34" s="33"/>
      <c r="AE34" s="33"/>
    </row>
    <row r="35" spans="1:31" s="2" customFormat="1" ht="14.4" customHeight="1">
      <c r="A35" s="33"/>
      <c r="B35" s="38"/>
      <c r="C35" s="33"/>
      <c r="D35" s="121" t="s">
        <v>44</v>
      </c>
      <c r="E35" s="111" t="s">
        <v>45</v>
      </c>
      <c r="F35" s="122">
        <f>ROUND((SUM(BE89:BE113)),2)</f>
        <v>-65031.92</v>
      </c>
      <c r="G35" s="33"/>
      <c r="H35" s="33"/>
      <c r="I35" s="123">
        <v>0.21</v>
      </c>
      <c r="J35" s="122">
        <f>ROUND(((SUM(BE89:BE113))*I35),2)</f>
        <v>-13656.7</v>
      </c>
      <c r="K35" s="33"/>
      <c r="L35" s="112"/>
      <c r="S35" s="33"/>
      <c r="T35" s="33"/>
      <c r="U35" s="33"/>
      <c r="V35" s="33"/>
      <c r="W35" s="33"/>
      <c r="X35" s="33"/>
      <c r="Y35" s="33"/>
      <c r="Z35" s="33"/>
      <c r="AA35" s="33"/>
      <c r="AB35" s="33"/>
      <c r="AC35" s="33"/>
      <c r="AD35" s="33"/>
      <c r="AE35" s="33"/>
    </row>
    <row r="36" spans="1:31" s="2" customFormat="1" ht="14.4" customHeight="1">
      <c r="A36" s="33"/>
      <c r="B36" s="38"/>
      <c r="C36" s="33"/>
      <c r="D36" s="33"/>
      <c r="E36" s="111" t="s">
        <v>46</v>
      </c>
      <c r="F36" s="122">
        <f>ROUND((SUM(BF89:BF113)),2)</f>
        <v>0</v>
      </c>
      <c r="G36" s="33"/>
      <c r="H36" s="33"/>
      <c r="I36" s="123">
        <v>0.15</v>
      </c>
      <c r="J36" s="122">
        <f>ROUND(((SUM(BF89:BF113))*I36),2)</f>
        <v>0</v>
      </c>
      <c r="K36" s="33"/>
      <c r="L36" s="112"/>
      <c r="S36" s="33"/>
      <c r="T36" s="33"/>
      <c r="U36" s="33"/>
      <c r="V36" s="33"/>
      <c r="W36" s="33"/>
      <c r="X36" s="33"/>
      <c r="Y36" s="33"/>
      <c r="Z36" s="33"/>
      <c r="AA36" s="33"/>
      <c r="AB36" s="33"/>
      <c r="AC36" s="33"/>
      <c r="AD36" s="33"/>
      <c r="AE36" s="33"/>
    </row>
    <row r="37" spans="1:31" s="2" customFormat="1" ht="14.4" customHeight="1" hidden="1">
      <c r="A37" s="33"/>
      <c r="B37" s="38"/>
      <c r="C37" s="33"/>
      <c r="D37" s="33"/>
      <c r="E37" s="111" t="s">
        <v>47</v>
      </c>
      <c r="F37" s="122">
        <f>ROUND((SUM(BG89:BG113)),2)</f>
        <v>0</v>
      </c>
      <c r="G37" s="33"/>
      <c r="H37" s="33"/>
      <c r="I37" s="123">
        <v>0.21</v>
      </c>
      <c r="J37" s="122">
        <f>0</f>
        <v>0</v>
      </c>
      <c r="K37" s="33"/>
      <c r="L37" s="112"/>
      <c r="S37" s="33"/>
      <c r="T37" s="33"/>
      <c r="U37" s="33"/>
      <c r="V37" s="33"/>
      <c r="W37" s="33"/>
      <c r="X37" s="33"/>
      <c r="Y37" s="33"/>
      <c r="Z37" s="33"/>
      <c r="AA37" s="33"/>
      <c r="AB37" s="33"/>
      <c r="AC37" s="33"/>
      <c r="AD37" s="33"/>
      <c r="AE37" s="33"/>
    </row>
    <row r="38" spans="1:31" s="2" customFormat="1" ht="14.4" customHeight="1" hidden="1">
      <c r="A38" s="33"/>
      <c r="B38" s="38"/>
      <c r="C38" s="33"/>
      <c r="D38" s="33"/>
      <c r="E38" s="111" t="s">
        <v>48</v>
      </c>
      <c r="F38" s="122">
        <f>ROUND((SUM(BH89:BH113)),2)</f>
        <v>0</v>
      </c>
      <c r="G38" s="33"/>
      <c r="H38" s="33"/>
      <c r="I38" s="123">
        <v>0.15</v>
      </c>
      <c r="J38" s="122">
        <f>0</f>
        <v>0</v>
      </c>
      <c r="K38" s="33"/>
      <c r="L38" s="112"/>
      <c r="S38" s="33"/>
      <c r="T38" s="33"/>
      <c r="U38" s="33"/>
      <c r="V38" s="33"/>
      <c r="W38" s="33"/>
      <c r="X38" s="33"/>
      <c r="Y38" s="33"/>
      <c r="Z38" s="33"/>
      <c r="AA38" s="33"/>
      <c r="AB38" s="33"/>
      <c r="AC38" s="33"/>
      <c r="AD38" s="33"/>
      <c r="AE38" s="33"/>
    </row>
    <row r="39" spans="1:31" s="2" customFormat="1" ht="14.4" customHeight="1" hidden="1">
      <c r="A39" s="33"/>
      <c r="B39" s="38"/>
      <c r="C39" s="33"/>
      <c r="D39" s="33"/>
      <c r="E39" s="111" t="s">
        <v>49</v>
      </c>
      <c r="F39" s="122">
        <f>ROUND((SUM(BI89:BI113)),2)</f>
        <v>0</v>
      </c>
      <c r="G39" s="33"/>
      <c r="H39" s="33"/>
      <c r="I39" s="123">
        <v>0</v>
      </c>
      <c r="J39" s="122">
        <f>0</f>
        <v>0</v>
      </c>
      <c r="K39" s="33"/>
      <c r="L39" s="112"/>
      <c r="S39" s="33"/>
      <c r="T39" s="33"/>
      <c r="U39" s="33"/>
      <c r="V39" s="33"/>
      <c r="W39" s="33"/>
      <c r="X39" s="33"/>
      <c r="Y39" s="33"/>
      <c r="Z39" s="33"/>
      <c r="AA39" s="33"/>
      <c r="AB39" s="33"/>
      <c r="AC39" s="33"/>
      <c r="AD39" s="33"/>
      <c r="AE39" s="33"/>
    </row>
    <row r="40" spans="1:31" s="2" customFormat="1" ht="6.9" customHeight="1">
      <c r="A40" s="33"/>
      <c r="B40" s="38"/>
      <c r="C40" s="33"/>
      <c r="D40" s="33"/>
      <c r="E40" s="33"/>
      <c r="F40" s="33"/>
      <c r="G40" s="33"/>
      <c r="H40" s="33"/>
      <c r="I40" s="33"/>
      <c r="J40" s="33"/>
      <c r="K40" s="33"/>
      <c r="L40" s="112"/>
      <c r="S40" s="33"/>
      <c r="T40" s="33"/>
      <c r="U40" s="33"/>
      <c r="V40" s="33"/>
      <c r="W40" s="33"/>
      <c r="X40" s="33"/>
      <c r="Y40" s="33"/>
      <c r="Z40" s="33"/>
      <c r="AA40" s="33"/>
      <c r="AB40" s="33"/>
      <c r="AC40" s="33"/>
      <c r="AD40" s="33"/>
      <c r="AE40" s="33"/>
    </row>
    <row r="41" spans="1:31" s="2" customFormat="1" ht="25.35" customHeight="1">
      <c r="A41" s="33"/>
      <c r="B41" s="38"/>
      <c r="C41" s="124"/>
      <c r="D41" s="125" t="s">
        <v>50</v>
      </c>
      <c r="E41" s="126"/>
      <c r="F41" s="126"/>
      <c r="G41" s="127" t="s">
        <v>51</v>
      </c>
      <c r="H41" s="128" t="s">
        <v>52</v>
      </c>
      <c r="I41" s="126"/>
      <c r="J41" s="129">
        <f>SUM(J32:J39)</f>
        <v>-78688.62</v>
      </c>
      <c r="K41" s="130"/>
      <c r="L41" s="112"/>
      <c r="S41" s="33"/>
      <c r="T41" s="33"/>
      <c r="U41" s="33"/>
      <c r="V41" s="33"/>
      <c r="W41" s="33"/>
      <c r="X41" s="33"/>
      <c r="Y41" s="33"/>
      <c r="Z41" s="33"/>
      <c r="AA41" s="33"/>
      <c r="AB41" s="33"/>
      <c r="AC41" s="33"/>
      <c r="AD41" s="33"/>
      <c r="AE41" s="33"/>
    </row>
    <row r="42" spans="1:31" s="2" customFormat="1" ht="14.4" customHeight="1">
      <c r="A42" s="33"/>
      <c r="B42" s="131"/>
      <c r="C42" s="132"/>
      <c r="D42" s="132"/>
      <c r="E42" s="132"/>
      <c r="F42" s="132"/>
      <c r="G42" s="132"/>
      <c r="H42" s="132"/>
      <c r="I42" s="132"/>
      <c r="J42" s="132"/>
      <c r="K42" s="132"/>
      <c r="L42" s="112"/>
      <c r="S42" s="33"/>
      <c r="T42" s="33"/>
      <c r="U42" s="33"/>
      <c r="V42" s="33"/>
      <c r="W42" s="33"/>
      <c r="X42" s="33"/>
      <c r="Y42" s="33"/>
      <c r="Z42" s="33"/>
      <c r="AA42" s="33"/>
      <c r="AB42" s="33"/>
      <c r="AC42" s="33"/>
      <c r="AD42" s="33"/>
      <c r="AE42" s="33"/>
    </row>
    <row r="46" spans="1:31" s="2" customFormat="1" ht="6.9" customHeight="1">
      <c r="A46" s="33"/>
      <c r="B46" s="133"/>
      <c r="C46" s="134"/>
      <c r="D46" s="134"/>
      <c r="E46" s="134"/>
      <c r="F46" s="134"/>
      <c r="G46" s="134"/>
      <c r="H46" s="134"/>
      <c r="I46" s="134"/>
      <c r="J46" s="134"/>
      <c r="K46" s="134"/>
      <c r="L46" s="112"/>
      <c r="S46" s="33"/>
      <c r="T46" s="33"/>
      <c r="U46" s="33"/>
      <c r="V46" s="33"/>
      <c r="W46" s="33"/>
      <c r="X46" s="33"/>
      <c r="Y46" s="33"/>
      <c r="Z46" s="33"/>
      <c r="AA46" s="33"/>
      <c r="AB46" s="33"/>
      <c r="AC46" s="33"/>
      <c r="AD46" s="33"/>
      <c r="AE46" s="33"/>
    </row>
    <row r="47" spans="1:31" s="2" customFormat="1" ht="24.9" customHeight="1">
      <c r="A47" s="33"/>
      <c r="B47" s="34"/>
      <c r="C47" s="25" t="s">
        <v>121</v>
      </c>
      <c r="D47" s="35"/>
      <c r="E47" s="35"/>
      <c r="F47" s="35"/>
      <c r="G47" s="35"/>
      <c r="H47" s="35"/>
      <c r="I47" s="35"/>
      <c r="J47" s="35"/>
      <c r="K47" s="35"/>
      <c r="L47" s="112"/>
      <c r="S47" s="33"/>
      <c r="T47" s="33"/>
      <c r="U47" s="33"/>
      <c r="V47" s="33"/>
      <c r="W47" s="33"/>
      <c r="X47" s="33"/>
      <c r="Y47" s="33"/>
      <c r="Z47" s="33"/>
      <c r="AA47" s="33"/>
      <c r="AB47" s="33"/>
      <c r="AC47" s="33"/>
      <c r="AD47" s="33"/>
      <c r="AE47" s="33"/>
    </row>
    <row r="48" spans="1:31" s="2" customFormat="1" ht="6.9" customHeight="1">
      <c r="A48" s="33"/>
      <c r="B48" s="34"/>
      <c r="C48" s="35"/>
      <c r="D48" s="35"/>
      <c r="E48" s="35"/>
      <c r="F48" s="35"/>
      <c r="G48" s="35"/>
      <c r="H48" s="35"/>
      <c r="I48" s="35"/>
      <c r="J48" s="35"/>
      <c r="K48" s="35"/>
      <c r="L48" s="112"/>
      <c r="S48" s="33"/>
      <c r="T48" s="33"/>
      <c r="U48" s="33"/>
      <c r="V48" s="33"/>
      <c r="W48" s="33"/>
      <c r="X48" s="33"/>
      <c r="Y48" s="33"/>
      <c r="Z48" s="33"/>
      <c r="AA48" s="33"/>
      <c r="AB48" s="33"/>
      <c r="AC48" s="33"/>
      <c r="AD48" s="33"/>
      <c r="AE48" s="33"/>
    </row>
    <row r="49" spans="1:31" s="2" customFormat="1" ht="12" customHeight="1">
      <c r="A49" s="33"/>
      <c r="B49" s="34"/>
      <c r="C49" s="30" t="s">
        <v>14</v>
      </c>
      <c r="D49" s="35"/>
      <c r="E49" s="35"/>
      <c r="F49" s="35"/>
      <c r="G49" s="35"/>
      <c r="H49" s="35"/>
      <c r="I49" s="35"/>
      <c r="J49" s="35"/>
      <c r="K49" s="35"/>
      <c r="L49" s="112"/>
      <c r="S49" s="33"/>
      <c r="T49" s="33"/>
      <c r="U49" s="33"/>
      <c r="V49" s="33"/>
      <c r="W49" s="33"/>
      <c r="X49" s="33"/>
      <c r="Y49" s="33"/>
      <c r="Z49" s="33"/>
      <c r="AA49" s="33"/>
      <c r="AB49" s="33"/>
      <c r="AC49" s="33"/>
      <c r="AD49" s="33"/>
      <c r="AE49" s="33"/>
    </row>
    <row r="50" spans="1:31" s="2" customFormat="1" ht="16.5" customHeight="1">
      <c r="A50" s="33"/>
      <c r="B50" s="34"/>
      <c r="C50" s="35"/>
      <c r="D50" s="35"/>
      <c r="E50" s="374" t="str">
        <f>E7</f>
        <v>KOMUNITNÍ CENTRUM JOSEFOV - ZMĚNOVÉ LISTY</v>
      </c>
      <c r="F50" s="375"/>
      <c r="G50" s="375"/>
      <c r="H50" s="375"/>
      <c r="I50" s="35"/>
      <c r="J50" s="35"/>
      <c r="K50" s="35"/>
      <c r="L50" s="112"/>
      <c r="S50" s="33"/>
      <c r="T50" s="33"/>
      <c r="U50" s="33"/>
      <c r="V50" s="33"/>
      <c r="W50" s="33"/>
      <c r="X50" s="33"/>
      <c r="Y50" s="33"/>
      <c r="Z50" s="33"/>
      <c r="AA50" s="33"/>
      <c r="AB50" s="33"/>
      <c r="AC50" s="33"/>
      <c r="AD50" s="33"/>
      <c r="AE50" s="33"/>
    </row>
    <row r="51" spans="2:12" s="1" customFormat="1" ht="12" customHeight="1">
      <c r="B51" s="23"/>
      <c r="C51" s="30" t="s">
        <v>117</v>
      </c>
      <c r="D51" s="24"/>
      <c r="E51" s="24"/>
      <c r="F51" s="24"/>
      <c r="G51" s="24"/>
      <c r="H51" s="24"/>
      <c r="I51" s="24"/>
      <c r="J51" s="24"/>
      <c r="K51" s="24"/>
      <c r="L51" s="22"/>
    </row>
    <row r="52" spans="1:31" s="2" customFormat="1" ht="16.5" customHeight="1">
      <c r="A52" s="33"/>
      <c r="B52" s="34"/>
      <c r="C52" s="35"/>
      <c r="D52" s="35"/>
      <c r="E52" s="374" t="s">
        <v>278</v>
      </c>
      <c r="F52" s="376"/>
      <c r="G52" s="376"/>
      <c r="H52" s="376"/>
      <c r="I52" s="35"/>
      <c r="J52" s="35"/>
      <c r="K52" s="35"/>
      <c r="L52" s="112"/>
      <c r="S52" s="33"/>
      <c r="T52" s="33"/>
      <c r="U52" s="33"/>
      <c r="V52" s="33"/>
      <c r="W52" s="33"/>
      <c r="X52" s="33"/>
      <c r="Y52" s="33"/>
      <c r="Z52" s="33"/>
      <c r="AA52" s="33"/>
      <c r="AB52" s="33"/>
      <c r="AC52" s="33"/>
      <c r="AD52" s="33"/>
      <c r="AE52" s="33"/>
    </row>
    <row r="53" spans="1:31" s="2" customFormat="1" ht="12" customHeight="1">
      <c r="A53" s="33"/>
      <c r="B53" s="34"/>
      <c r="C53" s="30" t="s">
        <v>119</v>
      </c>
      <c r="D53" s="35"/>
      <c r="E53" s="35"/>
      <c r="F53" s="35"/>
      <c r="G53" s="35"/>
      <c r="H53" s="35"/>
      <c r="I53" s="35"/>
      <c r="J53" s="35"/>
      <c r="K53" s="35"/>
      <c r="L53" s="112"/>
      <c r="S53" s="33"/>
      <c r="T53" s="33"/>
      <c r="U53" s="33"/>
      <c r="V53" s="33"/>
      <c r="W53" s="33"/>
      <c r="X53" s="33"/>
      <c r="Y53" s="33"/>
      <c r="Z53" s="33"/>
      <c r="AA53" s="33"/>
      <c r="AB53" s="33"/>
      <c r="AC53" s="33"/>
      <c r="AD53" s="33"/>
      <c r="AE53" s="33"/>
    </row>
    <row r="54" spans="1:31" s="2" customFormat="1" ht="16.5" customHeight="1">
      <c r="A54" s="33"/>
      <c r="B54" s="34"/>
      <c r="C54" s="35"/>
      <c r="D54" s="35"/>
      <c r="E54" s="365" t="str">
        <f>E11</f>
        <v>ZL3.1 - MÉNĚPRÁCE - ODEČET PŮV. DVEŘÍ A ZÁRUBNÍ</v>
      </c>
      <c r="F54" s="376"/>
      <c r="G54" s="376"/>
      <c r="H54" s="376"/>
      <c r="I54" s="35"/>
      <c r="J54" s="35"/>
      <c r="K54" s="35"/>
      <c r="L54" s="112"/>
      <c r="S54" s="33"/>
      <c r="T54" s="33"/>
      <c r="U54" s="33"/>
      <c r="V54" s="33"/>
      <c r="W54" s="33"/>
      <c r="X54" s="33"/>
      <c r="Y54" s="33"/>
      <c r="Z54" s="33"/>
      <c r="AA54" s="33"/>
      <c r="AB54" s="33"/>
      <c r="AC54" s="33"/>
      <c r="AD54" s="33"/>
      <c r="AE54" s="33"/>
    </row>
    <row r="55" spans="1:31" s="2" customFormat="1" ht="6.9" customHeight="1">
      <c r="A55" s="33"/>
      <c r="B55" s="34"/>
      <c r="C55" s="35"/>
      <c r="D55" s="35"/>
      <c r="E55" s="35"/>
      <c r="F55" s="35"/>
      <c r="G55" s="35"/>
      <c r="H55" s="35"/>
      <c r="I55" s="35"/>
      <c r="J55" s="35"/>
      <c r="K55" s="35"/>
      <c r="L55" s="112"/>
      <c r="S55" s="33"/>
      <c r="T55" s="33"/>
      <c r="U55" s="33"/>
      <c r="V55" s="33"/>
      <c r="W55" s="33"/>
      <c r="X55" s="33"/>
      <c r="Y55" s="33"/>
      <c r="Z55" s="33"/>
      <c r="AA55" s="33"/>
      <c r="AB55" s="33"/>
      <c r="AC55" s="33"/>
      <c r="AD55" s="33"/>
      <c r="AE55" s="33"/>
    </row>
    <row r="56" spans="1:31" s="2" customFormat="1" ht="12" customHeight="1">
      <c r="A56" s="33"/>
      <c r="B56" s="34"/>
      <c r="C56" s="30" t="s">
        <v>19</v>
      </c>
      <c r="D56" s="35"/>
      <c r="E56" s="35"/>
      <c r="F56" s="28" t="str">
        <f>F14</f>
        <v>Josefov</v>
      </c>
      <c r="G56" s="35"/>
      <c r="H56" s="35"/>
      <c r="I56" s="30" t="s">
        <v>21</v>
      </c>
      <c r="J56" s="58" t="str">
        <f>IF(J14="","",J14)</f>
        <v>7. 1. 2020</v>
      </c>
      <c r="K56" s="35"/>
      <c r="L56" s="112"/>
      <c r="S56" s="33"/>
      <c r="T56" s="33"/>
      <c r="U56" s="33"/>
      <c r="V56" s="33"/>
      <c r="W56" s="33"/>
      <c r="X56" s="33"/>
      <c r="Y56" s="33"/>
      <c r="Z56" s="33"/>
      <c r="AA56" s="33"/>
      <c r="AB56" s="33"/>
      <c r="AC56" s="33"/>
      <c r="AD56" s="33"/>
      <c r="AE56" s="33"/>
    </row>
    <row r="57" spans="1:31" s="2" customFormat="1" ht="6.9" customHeight="1">
      <c r="A57" s="33"/>
      <c r="B57" s="34"/>
      <c r="C57" s="35"/>
      <c r="D57" s="35"/>
      <c r="E57" s="35"/>
      <c r="F57" s="35"/>
      <c r="G57" s="35"/>
      <c r="H57" s="35"/>
      <c r="I57" s="35"/>
      <c r="J57" s="35"/>
      <c r="K57" s="35"/>
      <c r="L57" s="112"/>
      <c r="S57" s="33"/>
      <c r="T57" s="33"/>
      <c r="U57" s="33"/>
      <c r="V57" s="33"/>
      <c r="W57" s="33"/>
      <c r="X57" s="33"/>
      <c r="Y57" s="33"/>
      <c r="Z57" s="33"/>
      <c r="AA57" s="33"/>
      <c r="AB57" s="33"/>
      <c r="AC57" s="33"/>
      <c r="AD57" s="33"/>
      <c r="AE57" s="33"/>
    </row>
    <row r="58" spans="1:31" s="2" customFormat="1" ht="27.9" customHeight="1">
      <c r="A58" s="33"/>
      <c r="B58" s="34"/>
      <c r="C58" s="30" t="s">
        <v>23</v>
      </c>
      <c r="D58" s="35"/>
      <c r="E58" s="35"/>
      <c r="F58" s="28" t="str">
        <f>E17</f>
        <v>Obec Josefov</v>
      </c>
      <c r="G58" s="35"/>
      <c r="H58" s="35"/>
      <c r="I58" s="30" t="s">
        <v>32</v>
      </c>
      <c r="J58" s="31" t="str">
        <f>E23</f>
        <v>CENTRA STAV s.r.o.</v>
      </c>
      <c r="K58" s="35"/>
      <c r="L58" s="112"/>
      <c r="S58" s="33"/>
      <c r="T58" s="33"/>
      <c r="U58" s="33"/>
      <c r="V58" s="33"/>
      <c r="W58" s="33"/>
      <c r="X58" s="33"/>
      <c r="Y58" s="33"/>
      <c r="Z58" s="33"/>
      <c r="AA58" s="33"/>
      <c r="AB58" s="33"/>
      <c r="AC58" s="33"/>
      <c r="AD58" s="33"/>
      <c r="AE58" s="33"/>
    </row>
    <row r="59" spans="1:31" s="2" customFormat="1" ht="27.9" customHeight="1">
      <c r="A59" s="33"/>
      <c r="B59" s="34"/>
      <c r="C59" s="30" t="s">
        <v>28</v>
      </c>
      <c r="D59" s="35"/>
      <c r="E59" s="35"/>
      <c r="F59" s="28" t="str">
        <f>IF(E20="","",E20)</f>
        <v>Stavby Trubač s.r.o.</v>
      </c>
      <c r="G59" s="35"/>
      <c r="H59" s="35"/>
      <c r="I59" s="30" t="s">
        <v>37</v>
      </c>
      <c r="J59" s="31" t="str">
        <f>E26</f>
        <v>Stavby Trubač s.r.o.</v>
      </c>
      <c r="K59" s="35"/>
      <c r="L59" s="112"/>
      <c r="S59" s="33"/>
      <c r="T59" s="33"/>
      <c r="U59" s="33"/>
      <c r="V59" s="33"/>
      <c r="W59" s="33"/>
      <c r="X59" s="33"/>
      <c r="Y59" s="33"/>
      <c r="Z59" s="33"/>
      <c r="AA59" s="33"/>
      <c r="AB59" s="33"/>
      <c r="AC59" s="33"/>
      <c r="AD59" s="33"/>
      <c r="AE59" s="33"/>
    </row>
    <row r="60" spans="1:31" s="2" customFormat="1" ht="10.35" customHeight="1">
      <c r="A60" s="33"/>
      <c r="B60" s="34"/>
      <c r="C60" s="35"/>
      <c r="D60" s="35"/>
      <c r="E60" s="35"/>
      <c r="F60" s="35"/>
      <c r="G60" s="35"/>
      <c r="H60" s="35"/>
      <c r="I60" s="35"/>
      <c r="J60" s="35"/>
      <c r="K60" s="35"/>
      <c r="L60" s="112"/>
      <c r="S60" s="33"/>
      <c r="T60" s="33"/>
      <c r="U60" s="33"/>
      <c r="V60" s="33"/>
      <c r="W60" s="33"/>
      <c r="X60" s="33"/>
      <c r="Y60" s="33"/>
      <c r="Z60" s="33"/>
      <c r="AA60" s="33"/>
      <c r="AB60" s="33"/>
      <c r="AC60" s="33"/>
      <c r="AD60" s="33"/>
      <c r="AE60" s="33"/>
    </row>
    <row r="61" spans="1:31" s="2" customFormat="1" ht="29.25" customHeight="1">
      <c r="A61" s="33"/>
      <c r="B61" s="34"/>
      <c r="C61" s="135" t="s">
        <v>122</v>
      </c>
      <c r="D61" s="136"/>
      <c r="E61" s="136"/>
      <c r="F61" s="136"/>
      <c r="G61" s="136"/>
      <c r="H61" s="136"/>
      <c r="I61" s="136"/>
      <c r="J61" s="137" t="s">
        <v>123</v>
      </c>
      <c r="K61" s="136"/>
      <c r="L61" s="112"/>
      <c r="S61" s="33"/>
      <c r="T61" s="33"/>
      <c r="U61" s="33"/>
      <c r="V61" s="33"/>
      <c r="W61" s="33"/>
      <c r="X61" s="33"/>
      <c r="Y61" s="33"/>
      <c r="Z61" s="33"/>
      <c r="AA61" s="33"/>
      <c r="AB61" s="33"/>
      <c r="AC61" s="33"/>
      <c r="AD61" s="33"/>
      <c r="AE61" s="33"/>
    </row>
    <row r="62" spans="1:31" s="2" customFormat="1" ht="10.35" customHeight="1">
      <c r="A62" s="33"/>
      <c r="B62" s="34"/>
      <c r="C62" s="35"/>
      <c r="D62" s="35"/>
      <c r="E62" s="35"/>
      <c r="F62" s="35"/>
      <c r="G62" s="35"/>
      <c r="H62" s="35"/>
      <c r="I62" s="35"/>
      <c r="J62" s="35"/>
      <c r="K62" s="35"/>
      <c r="L62" s="112"/>
      <c r="S62" s="33"/>
      <c r="T62" s="33"/>
      <c r="U62" s="33"/>
      <c r="V62" s="33"/>
      <c r="W62" s="33"/>
      <c r="X62" s="33"/>
      <c r="Y62" s="33"/>
      <c r="Z62" s="33"/>
      <c r="AA62" s="33"/>
      <c r="AB62" s="33"/>
      <c r="AC62" s="33"/>
      <c r="AD62" s="33"/>
      <c r="AE62" s="33"/>
    </row>
    <row r="63" spans="1:47" s="2" customFormat="1" ht="22.8" customHeight="1">
      <c r="A63" s="33"/>
      <c r="B63" s="34"/>
      <c r="C63" s="138" t="s">
        <v>72</v>
      </c>
      <c r="D63" s="35"/>
      <c r="E63" s="35"/>
      <c r="F63" s="35"/>
      <c r="G63" s="35"/>
      <c r="H63" s="35"/>
      <c r="I63" s="35"/>
      <c r="J63" s="76">
        <f>J89</f>
        <v>-65031.92</v>
      </c>
      <c r="K63" s="35"/>
      <c r="L63" s="112"/>
      <c r="S63" s="33"/>
      <c r="T63" s="33"/>
      <c r="U63" s="33"/>
      <c r="V63" s="33"/>
      <c r="W63" s="33"/>
      <c r="X63" s="33"/>
      <c r="Y63" s="33"/>
      <c r="Z63" s="33"/>
      <c r="AA63" s="33"/>
      <c r="AB63" s="33"/>
      <c r="AC63" s="33"/>
      <c r="AD63" s="33"/>
      <c r="AE63" s="33"/>
      <c r="AU63" s="19" t="s">
        <v>124</v>
      </c>
    </row>
    <row r="64" spans="2:12" s="9" customFormat="1" ht="24.9" customHeight="1">
      <c r="B64" s="139"/>
      <c r="C64" s="140"/>
      <c r="D64" s="141" t="s">
        <v>125</v>
      </c>
      <c r="E64" s="142"/>
      <c r="F64" s="142"/>
      <c r="G64" s="142"/>
      <c r="H64" s="142"/>
      <c r="I64" s="142"/>
      <c r="J64" s="143">
        <f>J90</f>
        <v>-7146.68</v>
      </c>
      <c r="K64" s="140"/>
      <c r="L64" s="144"/>
    </row>
    <row r="65" spans="2:12" s="10" customFormat="1" ht="19.95" customHeight="1">
      <c r="B65" s="145"/>
      <c r="C65" s="96"/>
      <c r="D65" s="146" t="s">
        <v>280</v>
      </c>
      <c r="E65" s="147"/>
      <c r="F65" s="147"/>
      <c r="G65" s="147"/>
      <c r="H65" s="147"/>
      <c r="I65" s="147"/>
      <c r="J65" s="148">
        <f>J91</f>
        <v>-7146.68</v>
      </c>
      <c r="K65" s="96"/>
      <c r="L65" s="149"/>
    </row>
    <row r="66" spans="2:12" s="9" customFormat="1" ht="24.9" customHeight="1">
      <c r="B66" s="139"/>
      <c r="C66" s="140"/>
      <c r="D66" s="141" t="s">
        <v>249</v>
      </c>
      <c r="E66" s="142"/>
      <c r="F66" s="142"/>
      <c r="G66" s="142"/>
      <c r="H66" s="142"/>
      <c r="I66" s="142"/>
      <c r="J66" s="143">
        <f>J100</f>
        <v>-57885.24</v>
      </c>
      <c r="K66" s="140"/>
      <c r="L66" s="144"/>
    </row>
    <row r="67" spans="2:12" s="10" customFormat="1" ht="19.95" customHeight="1">
      <c r="B67" s="145"/>
      <c r="C67" s="96"/>
      <c r="D67" s="146" t="s">
        <v>281</v>
      </c>
      <c r="E67" s="147"/>
      <c r="F67" s="147"/>
      <c r="G67" s="147"/>
      <c r="H67" s="147"/>
      <c r="I67" s="147"/>
      <c r="J67" s="148">
        <f>J101</f>
        <v>-57885.24</v>
      </c>
      <c r="K67" s="96"/>
      <c r="L67" s="149"/>
    </row>
    <row r="68" spans="1:31" s="2" customFormat="1" ht="21.75" customHeight="1">
      <c r="A68" s="33"/>
      <c r="B68" s="34"/>
      <c r="C68" s="35"/>
      <c r="D68" s="35"/>
      <c r="E68" s="35"/>
      <c r="F68" s="35"/>
      <c r="G68" s="35"/>
      <c r="H68" s="35"/>
      <c r="I68" s="35"/>
      <c r="J68" s="35"/>
      <c r="K68" s="35"/>
      <c r="L68" s="112"/>
      <c r="S68" s="33"/>
      <c r="T68" s="33"/>
      <c r="U68" s="33"/>
      <c r="V68" s="33"/>
      <c r="W68" s="33"/>
      <c r="X68" s="33"/>
      <c r="Y68" s="33"/>
      <c r="Z68" s="33"/>
      <c r="AA68" s="33"/>
      <c r="AB68" s="33"/>
      <c r="AC68" s="33"/>
      <c r="AD68" s="33"/>
      <c r="AE68" s="33"/>
    </row>
    <row r="69" spans="1:31" s="2" customFormat="1" ht="6.9" customHeight="1">
      <c r="A69" s="33"/>
      <c r="B69" s="46"/>
      <c r="C69" s="47"/>
      <c r="D69" s="47"/>
      <c r="E69" s="47"/>
      <c r="F69" s="47"/>
      <c r="G69" s="47"/>
      <c r="H69" s="47"/>
      <c r="I69" s="47"/>
      <c r="J69" s="47"/>
      <c r="K69" s="47"/>
      <c r="L69" s="112"/>
      <c r="S69" s="33"/>
      <c r="T69" s="33"/>
      <c r="U69" s="33"/>
      <c r="V69" s="33"/>
      <c r="W69" s="33"/>
      <c r="X69" s="33"/>
      <c r="Y69" s="33"/>
      <c r="Z69" s="33"/>
      <c r="AA69" s="33"/>
      <c r="AB69" s="33"/>
      <c r="AC69" s="33"/>
      <c r="AD69" s="33"/>
      <c r="AE69" s="33"/>
    </row>
    <row r="73" spans="1:31" s="2" customFormat="1" ht="6.9" customHeight="1">
      <c r="A73" s="33"/>
      <c r="B73" s="48"/>
      <c r="C73" s="49"/>
      <c r="D73" s="49"/>
      <c r="E73" s="49"/>
      <c r="F73" s="49"/>
      <c r="G73" s="49"/>
      <c r="H73" s="49"/>
      <c r="I73" s="49"/>
      <c r="J73" s="49"/>
      <c r="K73" s="49"/>
      <c r="L73" s="112"/>
      <c r="S73" s="33"/>
      <c r="T73" s="33"/>
      <c r="U73" s="33"/>
      <c r="V73" s="33"/>
      <c r="W73" s="33"/>
      <c r="X73" s="33"/>
      <c r="Y73" s="33"/>
      <c r="Z73" s="33"/>
      <c r="AA73" s="33"/>
      <c r="AB73" s="33"/>
      <c r="AC73" s="33"/>
      <c r="AD73" s="33"/>
      <c r="AE73" s="33"/>
    </row>
    <row r="74" spans="1:31" s="2" customFormat="1" ht="24.9" customHeight="1">
      <c r="A74" s="33"/>
      <c r="B74" s="34"/>
      <c r="C74" s="25" t="s">
        <v>127</v>
      </c>
      <c r="D74" s="35"/>
      <c r="E74" s="35"/>
      <c r="F74" s="35"/>
      <c r="G74" s="35"/>
      <c r="H74" s="35"/>
      <c r="I74" s="35"/>
      <c r="J74" s="35"/>
      <c r="K74" s="35"/>
      <c r="L74" s="112"/>
      <c r="S74" s="33"/>
      <c r="T74" s="33"/>
      <c r="U74" s="33"/>
      <c r="V74" s="33"/>
      <c r="W74" s="33"/>
      <c r="X74" s="33"/>
      <c r="Y74" s="33"/>
      <c r="Z74" s="33"/>
      <c r="AA74" s="33"/>
      <c r="AB74" s="33"/>
      <c r="AC74" s="33"/>
      <c r="AD74" s="33"/>
      <c r="AE74" s="33"/>
    </row>
    <row r="75" spans="1:31" s="2" customFormat="1" ht="6.9" customHeight="1">
      <c r="A75" s="33"/>
      <c r="B75" s="34"/>
      <c r="C75" s="35"/>
      <c r="D75" s="35"/>
      <c r="E75" s="35"/>
      <c r="F75" s="35"/>
      <c r="G75" s="35"/>
      <c r="H75" s="35"/>
      <c r="I75" s="35"/>
      <c r="J75" s="35"/>
      <c r="K75" s="35"/>
      <c r="L75" s="112"/>
      <c r="S75" s="33"/>
      <c r="T75" s="33"/>
      <c r="U75" s="33"/>
      <c r="V75" s="33"/>
      <c r="W75" s="33"/>
      <c r="X75" s="33"/>
      <c r="Y75" s="33"/>
      <c r="Z75" s="33"/>
      <c r="AA75" s="33"/>
      <c r="AB75" s="33"/>
      <c r="AC75" s="33"/>
      <c r="AD75" s="33"/>
      <c r="AE75" s="33"/>
    </row>
    <row r="76" spans="1:31" s="2" customFormat="1" ht="12" customHeight="1">
      <c r="A76" s="33"/>
      <c r="B76" s="34"/>
      <c r="C76" s="30" t="s">
        <v>14</v>
      </c>
      <c r="D76" s="35"/>
      <c r="E76" s="35"/>
      <c r="F76" s="35"/>
      <c r="G76" s="35"/>
      <c r="H76" s="35"/>
      <c r="I76" s="35"/>
      <c r="J76" s="35"/>
      <c r="K76" s="35"/>
      <c r="L76" s="112"/>
      <c r="S76" s="33"/>
      <c r="T76" s="33"/>
      <c r="U76" s="33"/>
      <c r="V76" s="33"/>
      <c r="W76" s="33"/>
      <c r="X76" s="33"/>
      <c r="Y76" s="33"/>
      <c r="Z76" s="33"/>
      <c r="AA76" s="33"/>
      <c r="AB76" s="33"/>
      <c r="AC76" s="33"/>
      <c r="AD76" s="33"/>
      <c r="AE76" s="33"/>
    </row>
    <row r="77" spans="1:31" s="2" customFormat="1" ht="16.5" customHeight="1">
      <c r="A77" s="33"/>
      <c r="B77" s="34"/>
      <c r="C77" s="35"/>
      <c r="D77" s="35"/>
      <c r="E77" s="374" t="str">
        <f>E7</f>
        <v>KOMUNITNÍ CENTRUM JOSEFOV - ZMĚNOVÉ LISTY</v>
      </c>
      <c r="F77" s="375"/>
      <c r="G77" s="375"/>
      <c r="H77" s="375"/>
      <c r="I77" s="35"/>
      <c r="J77" s="35"/>
      <c r="K77" s="35"/>
      <c r="L77" s="112"/>
      <c r="S77" s="33"/>
      <c r="T77" s="33"/>
      <c r="U77" s="33"/>
      <c r="V77" s="33"/>
      <c r="W77" s="33"/>
      <c r="X77" s="33"/>
      <c r="Y77" s="33"/>
      <c r="Z77" s="33"/>
      <c r="AA77" s="33"/>
      <c r="AB77" s="33"/>
      <c r="AC77" s="33"/>
      <c r="AD77" s="33"/>
      <c r="AE77" s="33"/>
    </row>
    <row r="78" spans="2:12" s="1" customFormat="1" ht="12" customHeight="1">
      <c r="B78" s="23"/>
      <c r="C78" s="30" t="s">
        <v>117</v>
      </c>
      <c r="D78" s="24"/>
      <c r="E78" s="24"/>
      <c r="F78" s="24"/>
      <c r="G78" s="24"/>
      <c r="H78" s="24"/>
      <c r="I78" s="24"/>
      <c r="J78" s="24"/>
      <c r="K78" s="24"/>
      <c r="L78" s="22"/>
    </row>
    <row r="79" spans="1:31" s="2" customFormat="1" ht="16.5" customHeight="1">
      <c r="A79" s="33"/>
      <c r="B79" s="34"/>
      <c r="C79" s="35"/>
      <c r="D79" s="35"/>
      <c r="E79" s="374" t="s">
        <v>278</v>
      </c>
      <c r="F79" s="376"/>
      <c r="G79" s="376"/>
      <c r="H79" s="376"/>
      <c r="I79" s="35"/>
      <c r="J79" s="35"/>
      <c r="K79" s="35"/>
      <c r="L79" s="112"/>
      <c r="S79" s="33"/>
      <c r="T79" s="33"/>
      <c r="U79" s="33"/>
      <c r="V79" s="33"/>
      <c r="W79" s="33"/>
      <c r="X79" s="33"/>
      <c r="Y79" s="33"/>
      <c r="Z79" s="33"/>
      <c r="AA79" s="33"/>
      <c r="AB79" s="33"/>
      <c r="AC79" s="33"/>
      <c r="AD79" s="33"/>
      <c r="AE79" s="33"/>
    </row>
    <row r="80" spans="1:31" s="2" customFormat="1" ht="12" customHeight="1">
      <c r="A80" s="33"/>
      <c r="B80" s="34"/>
      <c r="C80" s="30" t="s">
        <v>119</v>
      </c>
      <c r="D80" s="35"/>
      <c r="E80" s="35"/>
      <c r="F80" s="35"/>
      <c r="G80" s="35"/>
      <c r="H80" s="35"/>
      <c r="I80" s="35"/>
      <c r="J80" s="35"/>
      <c r="K80" s="35"/>
      <c r="L80" s="112"/>
      <c r="S80" s="33"/>
      <c r="T80" s="33"/>
      <c r="U80" s="33"/>
      <c r="V80" s="33"/>
      <c r="W80" s="33"/>
      <c r="X80" s="33"/>
      <c r="Y80" s="33"/>
      <c r="Z80" s="33"/>
      <c r="AA80" s="33"/>
      <c r="AB80" s="33"/>
      <c r="AC80" s="33"/>
      <c r="AD80" s="33"/>
      <c r="AE80" s="33"/>
    </row>
    <row r="81" spans="1:31" s="2" customFormat="1" ht="16.5" customHeight="1">
      <c r="A81" s="33"/>
      <c r="B81" s="34"/>
      <c r="C81" s="35"/>
      <c r="D81" s="35"/>
      <c r="E81" s="365" t="str">
        <f>E11</f>
        <v>ZL3.1 - MÉNĚPRÁCE - ODEČET PŮV. DVEŘÍ A ZÁRUBNÍ</v>
      </c>
      <c r="F81" s="376"/>
      <c r="G81" s="376"/>
      <c r="H81" s="376"/>
      <c r="I81" s="35"/>
      <c r="J81" s="35"/>
      <c r="K81" s="35"/>
      <c r="L81" s="112"/>
      <c r="S81" s="33"/>
      <c r="T81" s="33"/>
      <c r="U81" s="33"/>
      <c r="V81" s="33"/>
      <c r="W81" s="33"/>
      <c r="X81" s="33"/>
      <c r="Y81" s="33"/>
      <c r="Z81" s="33"/>
      <c r="AA81" s="33"/>
      <c r="AB81" s="33"/>
      <c r="AC81" s="33"/>
      <c r="AD81" s="33"/>
      <c r="AE81" s="33"/>
    </row>
    <row r="82" spans="1:31" s="2" customFormat="1" ht="6.9" customHeight="1">
      <c r="A82" s="33"/>
      <c r="B82" s="34"/>
      <c r="C82" s="35"/>
      <c r="D82" s="35"/>
      <c r="E82" s="35"/>
      <c r="F82" s="35"/>
      <c r="G82" s="35"/>
      <c r="H82" s="35"/>
      <c r="I82" s="35"/>
      <c r="J82" s="35"/>
      <c r="K82" s="35"/>
      <c r="L82" s="112"/>
      <c r="S82" s="33"/>
      <c r="T82" s="33"/>
      <c r="U82" s="33"/>
      <c r="V82" s="33"/>
      <c r="W82" s="33"/>
      <c r="X82" s="33"/>
      <c r="Y82" s="33"/>
      <c r="Z82" s="33"/>
      <c r="AA82" s="33"/>
      <c r="AB82" s="33"/>
      <c r="AC82" s="33"/>
      <c r="AD82" s="33"/>
      <c r="AE82" s="33"/>
    </row>
    <row r="83" spans="1:31" s="2" customFormat="1" ht="12" customHeight="1">
      <c r="A83" s="33"/>
      <c r="B83" s="34"/>
      <c r="C83" s="30" t="s">
        <v>19</v>
      </c>
      <c r="D83" s="35"/>
      <c r="E83" s="35"/>
      <c r="F83" s="28" t="str">
        <f>F14</f>
        <v>Josefov</v>
      </c>
      <c r="G83" s="35"/>
      <c r="H83" s="35"/>
      <c r="I83" s="30" t="s">
        <v>21</v>
      </c>
      <c r="J83" s="58" t="str">
        <f>IF(J14="","",J14)</f>
        <v>7. 1. 2020</v>
      </c>
      <c r="K83" s="35"/>
      <c r="L83" s="112"/>
      <c r="S83" s="33"/>
      <c r="T83" s="33"/>
      <c r="U83" s="33"/>
      <c r="V83" s="33"/>
      <c r="W83" s="33"/>
      <c r="X83" s="33"/>
      <c r="Y83" s="33"/>
      <c r="Z83" s="33"/>
      <c r="AA83" s="33"/>
      <c r="AB83" s="33"/>
      <c r="AC83" s="33"/>
      <c r="AD83" s="33"/>
      <c r="AE83" s="33"/>
    </row>
    <row r="84" spans="1:31" s="2" customFormat="1" ht="6.9" customHeight="1">
      <c r="A84" s="33"/>
      <c r="B84" s="34"/>
      <c r="C84" s="35"/>
      <c r="D84" s="35"/>
      <c r="E84" s="35"/>
      <c r="F84" s="35"/>
      <c r="G84" s="35"/>
      <c r="H84" s="35"/>
      <c r="I84" s="35"/>
      <c r="J84" s="35"/>
      <c r="K84" s="35"/>
      <c r="L84" s="112"/>
      <c r="S84" s="33"/>
      <c r="T84" s="33"/>
      <c r="U84" s="33"/>
      <c r="V84" s="33"/>
      <c r="W84" s="33"/>
      <c r="X84" s="33"/>
      <c r="Y84" s="33"/>
      <c r="Z84" s="33"/>
      <c r="AA84" s="33"/>
      <c r="AB84" s="33"/>
      <c r="AC84" s="33"/>
      <c r="AD84" s="33"/>
      <c r="AE84" s="33"/>
    </row>
    <row r="85" spans="1:31" s="2" customFormat="1" ht="27.9" customHeight="1">
      <c r="A85" s="33"/>
      <c r="B85" s="34"/>
      <c r="C85" s="30" t="s">
        <v>23</v>
      </c>
      <c r="D85" s="35"/>
      <c r="E85" s="35"/>
      <c r="F85" s="28" t="str">
        <f>E17</f>
        <v>Obec Josefov</v>
      </c>
      <c r="G85" s="35"/>
      <c r="H85" s="35"/>
      <c r="I85" s="30" t="s">
        <v>32</v>
      </c>
      <c r="J85" s="31" t="str">
        <f>E23</f>
        <v>CENTRA STAV s.r.o.</v>
      </c>
      <c r="K85" s="35"/>
      <c r="L85" s="112"/>
      <c r="S85" s="33"/>
      <c r="T85" s="33"/>
      <c r="U85" s="33"/>
      <c r="V85" s="33"/>
      <c r="W85" s="33"/>
      <c r="X85" s="33"/>
      <c r="Y85" s="33"/>
      <c r="Z85" s="33"/>
      <c r="AA85" s="33"/>
      <c r="AB85" s="33"/>
      <c r="AC85" s="33"/>
      <c r="AD85" s="33"/>
      <c r="AE85" s="33"/>
    </row>
    <row r="86" spans="1:31" s="2" customFormat="1" ht="27.9" customHeight="1">
      <c r="A86" s="33"/>
      <c r="B86" s="34"/>
      <c r="C86" s="30" t="s">
        <v>28</v>
      </c>
      <c r="D86" s="35"/>
      <c r="E86" s="35"/>
      <c r="F86" s="28" t="str">
        <f>IF(E20="","",E20)</f>
        <v>Stavby Trubač s.r.o.</v>
      </c>
      <c r="G86" s="35"/>
      <c r="H86" s="35"/>
      <c r="I86" s="30" t="s">
        <v>37</v>
      </c>
      <c r="J86" s="31" t="str">
        <f>E26</f>
        <v>Stavby Trubač s.r.o.</v>
      </c>
      <c r="K86" s="35"/>
      <c r="L86" s="112"/>
      <c r="S86" s="33"/>
      <c r="T86" s="33"/>
      <c r="U86" s="33"/>
      <c r="V86" s="33"/>
      <c r="W86" s="33"/>
      <c r="X86" s="33"/>
      <c r="Y86" s="33"/>
      <c r="Z86" s="33"/>
      <c r="AA86" s="33"/>
      <c r="AB86" s="33"/>
      <c r="AC86" s="33"/>
      <c r="AD86" s="33"/>
      <c r="AE86" s="33"/>
    </row>
    <row r="87" spans="1:31" s="2" customFormat="1" ht="10.35" customHeight="1">
      <c r="A87" s="33"/>
      <c r="B87" s="34"/>
      <c r="C87" s="35"/>
      <c r="D87" s="35"/>
      <c r="E87" s="35"/>
      <c r="F87" s="35"/>
      <c r="G87" s="35"/>
      <c r="H87" s="35"/>
      <c r="I87" s="35"/>
      <c r="J87" s="35"/>
      <c r="K87" s="35"/>
      <c r="L87" s="112"/>
      <c r="S87" s="33"/>
      <c r="T87" s="33"/>
      <c r="U87" s="33"/>
      <c r="V87" s="33"/>
      <c r="W87" s="33"/>
      <c r="X87" s="33"/>
      <c r="Y87" s="33"/>
      <c r="Z87" s="33"/>
      <c r="AA87" s="33"/>
      <c r="AB87" s="33"/>
      <c r="AC87" s="33"/>
      <c r="AD87" s="33"/>
      <c r="AE87" s="33"/>
    </row>
    <row r="88" spans="1:31" s="11" customFormat="1" ht="29.25" customHeight="1">
      <c r="A88" s="150"/>
      <c r="B88" s="151"/>
      <c r="C88" s="152" t="s">
        <v>128</v>
      </c>
      <c r="D88" s="153" t="s">
        <v>59</v>
      </c>
      <c r="E88" s="153" t="s">
        <v>55</v>
      </c>
      <c r="F88" s="153" t="s">
        <v>56</v>
      </c>
      <c r="G88" s="153" t="s">
        <v>129</v>
      </c>
      <c r="H88" s="153" t="s">
        <v>130</v>
      </c>
      <c r="I88" s="153" t="s">
        <v>131</v>
      </c>
      <c r="J88" s="153" t="s">
        <v>123</v>
      </c>
      <c r="K88" s="154" t="s">
        <v>132</v>
      </c>
      <c r="L88" s="155"/>
      <c r="M88" s="67" t="s">
        <v>17</v>
      </c>
      <c r="N88" s="68" t="s">
        <v>44</v>
      </c>
      <c r="O88" s="68" t="s">
        <v>133</v>
      </c>
      <c r="P88" s="68" t="s">
        <v>134</v>
      </c>
      <c r="Q88" s="68" t="s">
        <v>135</v>
      </c>
      <c r="R88" s="68" t="s">
        <v>136</v>
      </c>
      <c r="S88" s="68" t="s">
        <v>137</v>
      </c>
      <c r="T88" s="69" t="s">
        <v>138</v>
      </c>
      <c r="U88" s="150"/>
      <c r="V88" s="150"/>
      <c r="W88" s="150"/>
      <c r="X88" s="150"/>
      <c r="Y88" s="150"/>
      <c r="Z88" s="150"/>
      <c r="AA88" s="150"/>
      <c r="AB88" s="150"/>
      <c r="AC88" s="150"/>
      <c r="AD88" s="150"/>
      <c r="AE88" s="150"/>
    </row>
    <row r="89" spans="1:63" s="2" customFormat="1" ht="22.8" customHeight="1">
      <c r="A89" s="33"/>
      <c r="B89" s="34"/>
      <c r="C89" s="74" t="s">
        <v>139</v>
      </c>
      <c r="D89" s="35"/>
      <c r="E89" s="35"/>
      <c r="F89" s="35"/>
      <c r="G89" s="35"/>
      <c r="H89" s="35"/>
      <c r="I89" s="35"/>
      <c r="J89" s="156">
        <f>BK89</f>
        <v>-65031.92</v>
      </c>
      <c r="K89" s="35"/>
      <c r="L89" s="38"/>
      <c r="M89" s="70"/>
      <c r="N89" s="157"/>
      <c r="O89" s="71"/>
      <c r="P89" s="158">
        <f>P90+P100</f>
        <v>-25.202999999999996</v>
      </c>
      <c r="Q89" s="71"/>
      <c r="R89" s="158">
        <f>R90+R100</f>
        <v>-0.06792</v>
      </c>
      <c r="S89" s="71"/>
      <c r="T89" s="159">
        <f>T90+T100</f>
        <v>0</v>
      </c>
      <c r="U89" s="33"/>
      <c r="V89" s="33"/>
      <c r="W89" s="33"/>
      <c r="X89" s="33"/>
      <c r="Y89" s="33"/>
      <c r="Z89" s="33"/>
      <c r="AA89" s="33"/>
      <c r="AB89" s="33"/>
      <c r="AC89" s="33"/>
      <c r="AD89" s="33"/>
      <c r="AE89" s="33"/>
      <c r="AT89" s="19" t="s">
        <v>73</v>
      </c>
      <c r="AU89" s="19" t="s">
        <v>124</v>
      </c>
      <c r="BK89" s="160">
        <f>BK90+BK100</f>
        <v>-65031.92</v>
      </c>
    </row>
    <row r="90" spans="2:63" s="12" customFormat="1" ht="25.95" customHeight="1">
      <c r="B90" s="161"/>
      <c r="C90" s="162"/>
      <c r="D90" s="163" t="s">
        <v>73</v>
      </c>
      <c r="E90" s="164" t="s">
        <v>140</v>
      </c>
      <c r="F90" s="164" t="s">
        <v>141</v>
      </c>
      <c r="G90" s="162"/>
      <c r="H90" s="162"/>
      <c r="I90" s="162"/>
      <c r="J90" s="165">
        <f>BK90</f>
        <v>-7146.68</v>
      </c>
      <c r="K90" s="162"/>
      <c r="L90" s="166"/>
      <c r="M90" s="167"/>
      <c r="N90" s="168"/>
      <c r="O90" s="168"/>
      <c r="P90" s="169">
        <f>P91</f>
        <v>-3.016</v>
      </c>
      <c r="Q90" s="168"/>
      <c r="R90" s="169">
        <f>R91</f>
        <v>-0.06792</v>
      </c>
      <c r="S90" s="168"/>
      <c r="T90" s="170">
        <f>T91</f>
        <v>0</v>
      </c>
      <c r="AR90" s="171" t="s">
        <v>81</v>
      </c>
      <c r="AT90" s="172" t="s">
        <v>73</v>
      </c>
      <c r="AU90" s="172" t="s">
        <v>74</v>
      </c>
      <c r="AY90" s="171" t="s">
        <v>142</v>
      </c>
      <c r="BK90" s="173">
        <f>BK91</f>
        <v>-7146.68</v>
      </c>
    </row>
    <row r="91" spans="2:63" s="12" customFormat="1" ht="22.8" customHeight="1">
      <c r="B91" s="161"/>
      <c r="C91" s="162"/>
      <c r="D91" s="163" t="s">
        <v>73</v>
      </c>
      <c r="E91" s="174" t="s">
        <v>190</v>
      </c>
      <c r="F91" s="174" t="s">
        <v>282</v>
      </c>
      <c r="G91" s="162"/>
      <c r="H91" s="162"/>
      <c r="I91" s="162"/>
      <c r="J91" s="175">
        <f>BK91</f>
        <v>-7146.68</v>
      </c>
      <c r="K91" s="162"/>
      <c r="L91" s="166"/>
      <c r="M91" s="167"/>
      <c r="N91" s="168"/>
      <c r="O91" s="168"/>
      <c r="P91" s="169">
        <f>SUM(P92:P99)</f>
        <v>-3.016</v>
      </c>
      <c r="Q91" s="168"/>
      <c r="R91" s="169">
        <f>SUM(R92:R99)</f>
        <v>-0.06792</v>
      </c>
      <c r="S91" s="168"/>
      <c r="T91" s="170">
        <f>SUM(T92:T99)</f>
        <v>0</v>
      </c>
      <c r="AR91" s="171" t="s">
        <v>81</v>
      </c>
      <c r="AT91" s="172" t="s">
        <v>73</v>
      </c>
      <c r="AU91" s="172" t="s">
        <v>81</v>
      </c>
      <c r="AY91" s="171" t="s">
        <v>142</v>
      </c>
      <c r="BK91" s="173">
        <f>SUM(BK92:BK99)</f>
        <v>-7146.68</v>
      </c>
    </row>
    <row r="92" spans="1:65" s="2" customFormat="1" ht="24" customHeight="1">
      <c r="A92" s="33"/>
      <c r="B92" s="34"/>
      <c r="C92" s="176" t="s">
        <v>81</v>
      </c>
      <c r="D92" s="176" t="s">
        <v>144</v>
      </c>
      <c r="E92" s="177" t="s">
        <v>283</v>
      </c>
      <c r="F92" s="178" t="s">
        <v>284</v>
      </c>
      <c r="G92" s="179" t="s">
        <v>285</v>
      </c>
      <c r="H92" s="180">
        <v>-4</v>
      </c>
      <c r="I92" s="181">
        <v>959.88</v>
      </c>
      <c r="J92" s="181">
        <f>ROUND(I92*H92,2)</f>
        <v>-3839.52</v>
      </c>
      <c r="K92" s="178" t="s">
        <v>286</v>
      </c>
      <c r="L92" s="38"/>
      <c r="M92" s="182" t="s">
        <v>17</v>
      </c>
      <c r="N92" s="183" t="s">
        <v>45</v>
      </c>
      <c r="O92" s="184">
        <v>0.754</v>
      </c>
      <c r="P92" s="184">
        <f>O92*H92</f>
        <v>-3.016</v>
      </c>
      <c r="Q92" s="184">
        <v>0.01698</v>
      </c>
      <c r="R92" s="184">
        <f>Q92*H92</f>
        <v>-0.06792</v>
      </c>
      <c r="S92" s="184">
        <v>0</v>
      </c>
      <c r="T92" s="185">
        <f>S92*H92</f>
        <v>0</v>
      </c>
      <c r="U92" s="33"/>
      <c r="V92" s="33"/>
      <c r="W92" s="33"/>
      <c r="X92" s="33"/>
      <c r="Y92" s="33"/>
      <c r="Z92" s="33"/>
      <c r="AA92" s="33"/>
      <c r="AB92" s="33"/>
      <c r="AC92" s="33"/>
      <c r="AD92" s="33"/>
      <c r="AE92" s="33"/>
      <c r="AR92" s="186" t="s">
        <v>149</v>
      </c>
      <c r="AT92" s="186" t="s">
        <v>144</v>
      </c>
      <c r="AU92" s="186" t="s">
        <v>83</v>
      </c>
      <c r="AY92" s="19" t="s">
        <v>142</v>
      </c>
      <c r="BE92" s="187">
        <f>IF(N92="základní",J92,0)</f>
        <v>-3839.52</v>
      </c>
      <c r="BF92" s="187">
        <f>IF(N92="snížená",J92,0)</f>
        <v>0</v>
      </c>
      <c r="BG92" s="187">
        <f>IF(N92="zákl. přenesená",J92,0)</f>
        <v>0</v>
      </c>
      <c r="BH92" s="187">
        <f>IF(N92="sníž. přenesená",J92,0)</f>
        <v>0</v>
      </c>
      <c r="BI92" s="187">
        <f>IF(N92="nulová",J92,0)</f>
        <v>0</v>
      </c>
      <c r="BJ92" s="19" t="s">
        <v>81</v>
      </c>
      <c r="BK92" s="187">
        <f>ROUND(I92*H92,2)</f>
        <v>-3839.52</v>
      </c>
      <c r="BL92" s="19" t="s">
        <v>149</v>
      </c>
      <c r="BM92" s="186" t="s">
        <v>287</v>
      </c>
    </row>
    <row r="93" spans="1:47" s="2" customFormat="1" ht="134.4">
      <c r="A93" s="33"/>
      <c r="B93" s="34"/>
      <c r="C93" s="35"/>
      <c r="D93" s="188" t="s">
        <v>151</v>
      </c>
      <c r="E93" s="35"/>
      <c r="F93" s="189" t="s">
        <v>288</v>
      </c>
      <c r="G93" s="35"/>
      <c r="H93" s="35"/>
      <c r="I93" s="35"/>
      <c r="J93" s="35"/>
      <c r="K93" s="35"/>
      <c r="L93" s="38"/>
      <c r="M93" s="190"/>
      <c r="N93" s="191"/>
      <c r="O93" s="63"/>
      <c r="P93" s="63"/>
      <c r="Q93" s="63"/>
      <c r="R93" s="63"/>
      <c r="S93" s="63"/>
      <c r="T93" s="64"/>
      <c r="U93" s="33"/>
      <c r="V93" s="33"/>
      <c r="W93" s="33"/>
      <c r="X93" s="33"/>
      <c r="Y93" s="33"/>
      <c r="Z93" s="33"/>
      <c r="AA93" s="33"/>
      <c r="AB93" s="33"/>
      <c r="AC93" s="33"/>
      <c r="AD93" s="33"/>
      <c r="AE93" s="33"/>
      <c r="AT93" s="19" t="s">
        <v>151</v>
      </c>
      <c r="AU93" s="19" t="s">
        <v>83</v>
      </c>
    </row>
    <row r="94" spans="1:65" s="2" customFormat="1" ht="16.5" customHeight="1">
      <c r="A94" s="33"/>
      <c r="B94" s="34"/>
      <c r="C94" s="224" t="s">
        <v>83</v>
      </c>
      <c r="D94" s="224" t="s">
        <v>212</v>
      </c>
      <c r="E94" s="225" t="s">
        <v>289</v>
      </c>
      <c r="F94" s="226" t="s">
        <v>290</v>
      </c>
      <c r="G94" s="227" t="s">
        <v>285</v>
      </c>
      <c r="H94" s="228">
        <v>-1</v>
      </c>
      <c r="I94" s="229">
        <v>819.5</v>
      </c>
      <c r="J94" s="229">
        <f>ROUND(I94*H94,2)</f>
        <v>-819.5</v>
      </c>
      <c r="K94" s="226" t="s">
        <v>286</v>
      </c>
      <c r="L94" s="230"/>
      <c r="M94" s="231" t="s">
        <v>17</v>
      </c>
      <c r="N94" s="232" t="s">
        <v>45</v>
      </c>
      <c r="O94" s="184">
        <v>0</v>
      </c>
      <c r="P94" s="184">
        <f>O94*H94</f>
        <v>0</v>
      </c>
      <c r="Q94" s="184">
        <v>0</v>
      </c>
      <c r="R94" s="184">
        <f>Q94*H94</f>
        <v>0</v>
      </c>
      <c r="S94" s="184">
        <v>0</v>
      </c>
      <c r="T94" s="185">
        <f>S94*H94</f>
        <v>0</v>
      </c>
      <c r="U94" s="33"/>
      <c r="V94" s="33"/>
      <c r="W94" s="33"/>
      <c r="X94" s="33"/>
      <c r="Y94" s="33"/>
      <c r="Z94" s="33"/>
      <c r="AA94" s="33"/>
      <c r="AB94" s="33"/>
      <c r="AC94" s="33"/>
      <c r="AD94" s="33"/>
      <c r="AE94" s="33"/>
      <c r="AR94" s="186" t="s">
        <v>215</v>
      </c>
      <c r="AT94" s="186" t="s">
        <v>212</v>
      </c>
      <c r="AU94" s="186" t="s">
        <v>83</v>
      </c>
      <c r="AY94" s="19" t="s">
        <v>142</v>
      </c>
      <c r="BE94" s="187">
        <f>IF(N94="základní",J94,0)</f>
        <v>-819.5</v>
      </c>
      <c r="BF94" s="187">
        <f>IF(N94="snížená",J94,0)</f>
        <v>0</v>
      </c>
      <c r="BG94" s="187">
        <f>IF(N94="zákl. přenesená",J94,0)</f>
        <v>0</v>
      </c>
      <c r="BH94" s="187">
        <f>IF(N94="sníž. přenesená",J94,0)</f>
        <v>0</v>
      </c>
      <c r="BI94" s="187">
        <f>IF(N94="nulová",J94,0)</f>
        <v>0</v>
      </c>
      <c r="BJ94" s="19" t="s">
        <v>81</v>
      </c>
      <c r="BK94" s="187">
        <f>ROUND(I94*H94,2)</f>
        <v>-819.5</v>
      </c>
      <c r="BL94" s="19" t="s">
        <v>149</v>
      </c>
      <c r="BM94" s="186" t="s">
        <v>291</v>
      </c>
    </row>
    <row r="95" spans="2:51" s="13" customFormat="1" ht="10.2">
      <c r="B95" s="192"/>
      <c r="C95" s="193"/>
      <c r="D95" s="188" t="s">
        <v>153</v>
      </c>
      <c r="E95" s="194" t="s">
        <v>17</v>
      </c>
      <c r="F95" s="195" t="s">
        <v>292</v>
      </c>
      <c r="G95" s="193"/>
      <c r="H95" s="194" t="s">
        <v>17</v>
      </c>
      <c r="I95" s="193"/>
      <c r="J95" s="193"/>
      <c r="K95" s="193"/>
      <c r="L95" s="196"/>
      <c r="M95" s="197"/>
      <c r="N95" s="198"/>
      <c r="O95" s="198"/>
      <c r="P95" s="198"/>
      <c r="Q95" s="198"/>
      <c r="R95" s="198"/>
      <c r="S95" s="198"/>
      <c r="T95" s="199"/>
      <c r="AT95" s="200" t="s">
        <v>153</v>
      </c>
      <c r="AU95" s="200" t="s">
        <v>83</v>
      </c>
      <c r="AV95" s="13" t="s">
        <v>81</v>
      </c>
      <c r="AW95" s="13" t="s">
        <v>36</v>
      </c>
      <c r="AX95" s="13" t="s">
        <v>74</v>
      </c>
      <c r="AY95" s="200" t="s">
        <v>142</v>
      </c>
    </row>
    <row r="96" spans="2:51" s="14" customFormat="1" ht="10.2">
      <c r="B96" s="201"/>
      <c r="C96" s="202"/>
      <c r="D96" s="188" t="s">
        <v>153</v>
      </c>
      <c r="E96" s="203" t="s">
        <v>17</v>
      </c>
      <c r="F96" s="204" t="s">
        <v>124</v>
      </c>
      <c r="G96" s="202"/>
      <c r="H96" s="205">
        <v>-1</v>
      </c>
      <c r="I96" s="202"/>
      <c r="J96" s="202"/>
      <c r="K96" s="202"/>
      <c r="L96" s="206"/>
      <c r="M96" s="207"/>
      <c r="N96" s="208"/>
      <c r="O96" s="208"/>
      <c r="P96" s="208"/>
      <c r="Q96" s="208"/>
      <c r="R96" s="208"/>
      <c r="S96" s="208"/>
      <c r="T96" s="209"/>
      <c r="AT96" s="210" t="s">
        <v>153</v>
      </c>
      <c r="AU96" s="210" t="s">
        <v>83</v>
      </c>
      <c r="AV96" s="14" t="s">
        <v>83</v>
      </c>
      <c r="AW96" s="14" t="s">
        <v>36</v>
      </c>
      <c r="AX96" s="14" t="s">
        <v>81</v>
      </c>
      <c r="AY96" s="210" t="s">
        <v>142</v>
      </c>
    </row>
    <row r="97" spans="1:65" s="2" customFormat="1" ht="16.5" customHeight="1">
      <c r="A97" s="33"/>
      <c r="B97" s="34"/>
      <c r="C97" s="224" t="s">
        <v>161</v>
      </c>
      <c r="D97" s="224" t="s">
        <v>212</v>
      </c>
      <c r="E97" s="225" t="s">
        <v>293</v>
      </c>
      <c r="F97" s="226" t="s">
        <v>294</v>
      </c>
      <c r="G97" s="227" t="s">
        <v>285</v>
      </c>
      <c r="H97" s="228">
        <v>-3</v>
      </c>
      <c r="I97" s="229">
        <v>829.22</v>
      </c>
      <c r="J97" s="229">
        <f>ROUND(I97*H97,2)</f>
        <v>-2487.66</v>
      </c>
      <c r="K97" s="226" t="s">
        <v>286</v>
      </c>
      <c r="L97" s="230"/>
      <c r="M97" s="231" t="s">
        <v>17</v>
      </c>
      <c r="N97" s="232" t="s">
        <v>45</v>
      </c>
      <c r="O97" s="184">
        <v>0</v>
      </c>
      <c r="P97" s="184">
        <f>O97*H97</f>
        <v>0</v>
      </c>
      <c r="Q97" s="184">
        <v>0</v>
      </c>
      <c r="R97" s="184">
        <f>Q97*H97</f>
        <v>0</v>
      </c>
      <c r="S97" s="184">
        <v>0</v>
      </c>
      <c r="T97" s="185">
        <f>S97*H97</f>
        <v>0</v>
      </c>
      <c r="U97" s="33"/>
      <c r="V97" s="33"/>
      <c r="W97" s="33"/>
      <c r="X97" s="33"/>
      <c r="Y97" s="33"/>
      <c r="Z97" s="33"/>
      <c r="AA97" s="33"/>
      <c r="AB97" s="33"/>
      <c r="AC97" s="33"/>
      <c r="AD97" s="33"/>
      <c r="AE97" s="33"/>
      <c r="AR97" s="186" t="s">
        <v>215</v>
      </c>
      <c r="AT97" s="186" t="s">
        <v>212</v>
      </c>
      <c r="AU97" s="186" t="s">
        <v>83</v>
      </c>
      <c r="AY97" s="19" t="s">
        <v>142</v>
      </c>
      <c r="BE97" s="187">
        <f>IF(N97="základní",J97,0)</f>
        <v>-2487.66</v>
      </c>
      <c r="BF97" s="187">
        <f>IF(N97="snížená",J97,0)</f>
        <v>0</v>
      </c>
      <c r="BG97" s="187">
        <f>IF(N97="zákl. přenesená",J97,0)</f>
        <v>0</v>
      </c>
      <c r="BH97" s="187">
        <f>IF(N97="sníž. přenesená",J97,0)</f>
        <v>0</v>
      </c>
      <c r="BI97" s="187">
        <f>IF(N97="nulová",J97,0)</f>
        <v>0</v>
      </c>
      <c r="BJ97" s="19" t="s">
        <v>81</v>
      </c>
      <c r="BK97" s="187">
        <f>ROUND(I97*H97,2)</f>
        <v>-2487.66</v>
      </c>
      <c r="BL97" s="19" t="s">
        <v>149</v>
      </c>
      <c r="BM97" s="186" t="s">
        <v>295</v>
      </c>
    </row>
    <row r="98" spans="2:51" s="13" customFormat="1" ht="10.2">
      <c r="B98" s="192"/>
      <c r="C98" s="193"/>
      <c r="D98" s="188" t="s">
        <v>153</v>
      </c>
      <c r="E98" s="194" t="s">
        <v>17</v>
      </c>
      <c r="F98" s="195" t="s">
        <v>296</v>
      </c>
      <c r="G98" s="193"/>
      <c r="H98" s="194" t="s">
        <v>17</v>
      </c>
      <c r="I98" s="193"/>
      <c r="J98" s="193"/>
      <c r="K98" s="193"/>
      <c r="L98" s="196"/>
      <c r="M98" s="197"/>
      <c r="N98" s="198"/>
      <c r="O98" s="198"/>
      <c r="P98" s="198"/>
      <c r="Q98" s="198"/>
      <c r="R98" s="198"/>
      <c r="S98" s="198"/>
      <c r="T98" s="199"/>
      <c r="AT98" s="200" t="s">
        <v>153</v>
      </c>
      <c r="AU98" s="200" t="s">
        <v>83</v>
      </c>
      <c r="AV98" s="13" t="s">
        <v>81</v>
      </c>
      <c r="AW98" s="13" t="s">
        <v>36</v>
      </c>
      <c r="AX98" s="13" t="s">
        <v>74</v>
      </c>
      <c r="AY98" s="200" t="s">
        <v>142</v>
      </c>
    </row>
    <row r="99" spans="2:51" s="14" customFormat="1" ht="10.2">
      <c r="B99" s="201"/>
      <c r="C99" s="202"/>
      <c r="D99" s="188" t="s">
        <v>153</v>
      </c>
      <c r="E99" s="203" t="s">
        <v>17</v>
      </c>
      <c r="F99" s="204" t="s">
        <v>297</v>
      </c>
      <c r="G99" s="202"/>
      <c r="H99" s="205">
        <v>-3</v>
      </c>
      <c r="I99" s="202"/>
      <c r="J99" s="202"/>
      <c r="K99" s="202"/>
      <c r="L99" s="206"/>
      <c r="M99" s="207"/>
      <c r="N99" s="208"/>
      <c r="O99" s="208"/>
      <c r="P99" s="208"/>
      <c r="Q99" s="208"/>
      <c r="R99" s="208"/>
      <c r="S99" s="208"/>
      <c r="T99" s="209"/>
      <c r="AT99" s="210" t="s">
        <v>153</v>
      </c>
      <c r="AU99" s="210" t="s">
        <v>83</v>
      </c>
      <c r="AV99" s="14" t="s">
        <v>83</v>
      </c>
      <c r="AW99" s="14" t="s">
        <v>36</v>
      </c>
      <c r="AX99" s="14" t="s">
        <v>81</v>
      </c>
      <c r="AY99" s="210" t="s">
        <v>142</v>
      </c>
    </row>
    <row r="100" spans="2:63" s="12" customFormat="1" ht="25.95" customHeight="1">
      <c r="B100" s="161"/>
      <c r="C100" s="162"/>
      <c r="D100" s="163" t="s">
        <v>73</v>
      </c>
      <c r="E100" s="164" t="s">
        <v>251</v>
      </c>
      <c r="F100" s="164" t="s">
        <v>252</v>
      </c>
      <c r="G100" s="162"/>
      <c r="H100" s="162"/>
      <c r="I100" s="162"/>
      <c r="J100" s="165">
        <f>BK100</f>
        <v>-57885.24</v>
      </c>
      <c r="K100" s="162"/>
      <c r="L100" s="166"/>
      <c r="M100" s="167"/>
      <c r="N100" s="168"/>
      <c r="O100" s="168"/>
      <c r="P100" s="169">
        <f>P101</f>
        <v>-22.186999999999998</v>
      </c>
      <c r="Q100" s="168"/>
      <c r="R100" s="169">
        <f>R101</f>
        <v>0</v>
      </c>
      <c r="S100" s="168"/>
      <c r="T100" s="170">
        <f>T101</f>
        <v>0</v>
      </c>
      <c r="AR100" s="171" t="s">
        <v>83</v>
      </c>
      <c r="AT100" s="172" t="s">
        <v>73</v>
      </c>
      <c r="AU100" s="172" t="s">
        <v>74</v>
      </c>
      <c r="AY100" s="171" t="s">
        <v>142</v>
      </c>
      <c r="BK100" s="173">
        <f>BK101</f>
        <v>-57885.24</v>
      </c>
    </row>
    <row r="101" spans="2:63" s="12" customFormat="1" ht="22.8" customHeight="1">
      <c r="B101" s="161"/>
      <c r="C101" s="162"/>
      <c r="D101" s="163" t="s">
        <v>73</v>
      </c>
      <c r="E101" s="174" t="s">
        <v>298</v>
      </c>
      <c r="F101" s="174" t="s">
        <v>299</v>
      </c>
      <c r="G101" s="162"/>
      <c r="H101" s="162"/>
      <c r="I101" s="162"/>
      <c r="J101" s="175">
        <f>BK101</f>
        <v>-57885.24</v>
      </c>
      <c r="K101" s="162"/>
      <c r="L101" s="166"/>
      <c r="M101" s="167"/>
      <c r="N101" s="168"/>
      <c r="O101" s="168"/>
      <c r="P101" s="169">
        <f>SUM(P102:P113)</f>
        <v>-22.186999999999998</v>
      </c>
      <c r="Q101" s="168"/>
      <c r="R101" s="169">
        <f>SUM(R102:R113)</f>
        <v>0</v>
      </c>
      <c r="S101" s="168"/>
      <c r="T101" s="170">
        <f>SUM(T102:T113)</f>
        <v>0</v>
      </c>
      <c r="AR101" s="171" t="s">
        <v>83</v>
      </c>
      <c r="AT101" s="172" t="s">
        <v>73</v>
      </c>
      <c r="AU101" s="172" t="s">
        <v>81</v>
      </c>
      <c r="AY101" s="171" t="s">
        <v>142</v>
      </c>
      <c r="BK101" s="173">
        <f>SUM(BK102:BK113)</f>
        <v>-57885.24</v>
      </c>
    </row>
    <row r="102" spans="1:65" s="2" customFormat="1" ht="24" customHeight="1">
      <c r="A102" s="33"/>
      <c r="B102" s="34"/>
      <c r="C102" s="176" t="s">
        <v>149</v>
      </c>
      <c r="D102" s="176" t="s">
        <v>144</v>
      </c>
      <c r="E102" s="177" t="s">
        <v>300</v>
      </c>
      <c r="F102" s="178" t="s">
        <v>301</v>
      </c>
      <c r="G102" s="179" t="s">
        <v>285</v>
      </c>
      <c r="H102" s="180">
        <v>-11</v>
      </c>
      <c r="I102" s="181">
        <v>675.02</v>
      </c>
      <c r="J102" s="181">
        <f>ROUND(I102*H102,2)</f>
        <v>-7425.22</v>
      </c>
      <c r="K102" s="178" t="s">
        <v>286</v>
      </c>
      <c r="L102" s="38"/>
      <c r="M102" s="182" t="s">
        <v>17</v>
      </c>
      <c r="N102" s="183" t="s">
        <v>45</v>
      </c>
      <c r="O102" s="184">
        <v>1.682</v>
      </c>
      <c r="P102" s="184">
        <f>O102*H102</f>
        <v>-18.502</v>
      </c>
      <c r="Q102" s="184">
        <v>0</v>
      </c>
      <c r="R102" s="184">
        <f>Q102*H102</f>
        <v>0</v>
      </c>
      <c r="S102" s="184">
        <v>0</v>
      </c>
      <c r="T102" s="185">
        <f>S102*H102</f>
        <v>0</v>
      </c>
      <c r="U102" s="33"/>
      <c r="V102" s="33"/>
      <c r="W102" s="33"/>
      <c r="X102" s="33"/>
      <c r="Y102" s="33"/>
      <c r="Z102" s="33"/>
      <c r="AA102" s="33"/>
      <c r="AB102" s="33"/>
      <c r="AC102" s="33"/>
      <c r="AD102" s="33"/>
      <c r="AE102" s="33"/>
      <c r="AR102" s="186" t="s">
        <v>258</v>
      </c>
      <c r="AT102" s="186" t="s">
        <v>144</v>
      </c>
      <c r="AU102" s="186" t="s">
        <v>83</v>
      </c>
      <c r="AY102" s="19" t="s">
        <v>142</v>
      </c>
      <c r="BE102" s="187">
        <f>IF(N102="základní",J102,0)</f>
        <v>-7425.22</v>
      </c>
      <c r="BF102" s="187">
        <f>IF(N102="snížená",J102,0)</f>
        <v>0</v>
      </c>
      <c r="BG102" s="187">
        <f>IF(N102="zákl. přenesená",J102,0)</f>
        <v>0</v>
      </c>
      <c r="BH102" s="187">
        <f>IF(N102="sníž. přenesená",J102,0)</f>
        <v>0</v>
      </c>
      <c r="BI102" s="187">
        <f>IF(N102="nulová",J102,0)</f>
        <v>0</v>
      </c>
      <c r="BJ102" s="19" t="s">
        <v>81</v>
      </c>
      <c r="BK102" s="187">
        <f>ROUND(I102*H102,2)</f>
        <v>-7425.22</v>
      </c>
      <c r="BL102" s="19" t="s">
        <v>258</v>
      </c>
      <c r="BM102" s="186" t="s">
        <v>302</v>
      </c>
    </row>
    <row r="103" spans="1:47" s="2" customFormat="1" ht="86.4">
      <c r="A103" s="33"/>
      <c r="B103" s="34"/>
      <c r="C103" s="35"/>
      <c r="D103" s="188" t="s">
        <v>151</v>
      </c>
      <c r="E103" s="35"/>
      <c r="F103" s="189" t="s">
        <v>303</v>
      </c>
      <c r="G103" s="35"/>
      <c r="H103" s="35"/>
      <c r="I103" s="35"/>
      <c r="J103" s="35"/>
      <c r="K103" s="35"/>
      <c r="L103" s="38"/>
      <c r="M103" s="190"/>
      <c r="N103" s="191"/>
      <c r="O103" s="63"/>
      <c r="P103" s="63"/>
      <c r="Q103" s="63"/>
      <c r="R103" s="63"/>
      <c r="S103" s="63"/>
      <c r="T103" s="64"/>
      <c r="U103" s="33"/>
      <c r="V103" s="33"/>
      <c r="W103" s="33"/>
      <c r="X103" s="33"/>
      <c r="Y103" s="33"/>
      <c r="Z103" s="33"/>
      <c r="AA103" s="33"/>
      <c r="AB103" s="33"/>
      <c r="AC103" s="33"/>
      <c r="AD103" s="33"/>
      <c r="AE103" s="33"/>
      <c r="AT103" s="19" t="s">
        <v>151</v>
      </c>
      <c r="AU103" s="19" t="s">
        <v>83</v>
      </c>
    </row>
    <row r="104" spans="1:65" s="2" customFormat="1" ht="16.5" customHeight="1">
      <c r="A104" s="33"/>
      <c r="B104" s="34"/>
      <c r="C104" s="224" t="s">
        <v>171</v>
      </c>
      <c r="D104" s="224" t="s">
        <v>212</v>
      </c>
      <c r="E104" s="225" t="s">
        <v>304</v>
      </c>
      <c r="F104" s="226" t="s">
        <v>305</v>
      </c>
      <c r="G104" s="227" t="s">
        <v>306</v>
      </c>
      <c r="H104" s="228">
        <v>-11</v>
      </c>
      <c r="I104" s="229">
        <v>3790.52</v>
      </c>
      <c r="J104" s="229">
        <f>ROUND(I104*H104,2)</f>
        <v>-41695.72</v>
      </c>
      <c r="K104" s="226" t="s">
        <v>286</v>
      </c>
      <c r="L104" s="230"/>
      <c r="M104" s="231" t="s">
        <v>17</v>
      </c>
      <c r="N104" s="232" t="s">
        <v>45</v>
      </c>
      <c r="O104" s="184">
        <v>0</v>
      </c>
      <c r="P104" s="184">
        <f>O104*H104</f>
        <v>0</v>
      </c>
      <c r="Q104" s="184">
        <v>0</v>
      </c>
      <c r="R104" s="184">
        <f>Q104*H104</f>
        <v>0</v>
      </c>
      <c r="S104" s="184">
        <v>0</v>
      </c>
      <c r="T104" s="185">
        <f>S104*H104</f>
        <v>0</v>
      </c>
      <c r="U104" s="33"/>
      <c r="V104" s="33"/>
      <c r="W104" s="33"/>
      <c r="X104" s="33"/>
      <c r="Y104" s="33"/>
      <c r="Z104" s="33"/>
      <c r="AA104" s="33"/>
      <c r="AB104" s="33"/>
      <c r="AC104" s="33"/>
      <c r="AD104" s="33"/>
      <c r="AE104" s="33"/>
      <c r="AR104" s="186" t="s">
        <v>265</v>
      </c>
      <c r="AT104" s="186" t="s">
        <v>212</v>
      </c>
      <c r="AU104" s="186" t="s">
        <v>83</v>
      </c>
      <c r="AY104" s="19" t="s">
        <v>142</v>
      </c>
      <c r="BE104" s="187">
        <f>IF(N104="základní",J104,0)</f>
        <v>-41695.72</v>
      </c>
      <c r="BF104" s="187">
        <f>IF(N104="snížená",J104,0)</f>
        <v>0</v>
      </c>
      <c r="BG104" s="187">
        <f>IF(N104="zákl. přenesená",J104,0)</f>
        <v>0</v>
      </c>
      <c r="BH104" s="187">
        <f>IF(N104="sníž. přenesená",J104,0)</f>
        <v>0</v>
      </c>
      <c r="BI104" s="187">
        <f>IF(N104="nulová",J104,0)</f>
        <v>0</v>
      </c>
      <c r="BJ104" s="19" t="s">
        <v>81</v>
      </c>
      <c r="BK104" s="187">
        <f>ROUND(I104*H104,2)</f>
        <v>-41695.72</v>
      </c>
      <c r="BL104" s="19" t="s">
        <v>258</v>
      </c>
      <c r="BM104" s="186" t="s">
        <v>307</v>
      </c>
    </row>
    <row r="105" spans="2:51" s="13" customFormat="1" ht="10.2">
      <c r="B105" s="192"/>
      <c r="C105" s="193"/>
      <c r="D105" s="188" t="s">
        <v>153</v>
      </c>
      <c r="E105" s="194" t="s">
        <v>17</v>
      </c>
      <c r="F105" s="195" t="s">
        <v>308</v>
      </c>
      <c r="G105" s="193"/>
      <c r="H105" s="194" t="s">
        <v>17</v>
      </c>
      <c r="I105" s="193"/>
      <c r="J105" s="193"/>
      <c r="K105" s="193"/>
      <c r="L105" s="196"/>
      <c r="M105" s="197"/>
      <c r="N105" s="198"/>
      <c r="O105" s="198"/>
      <c r="P105" s="198"/>
      <c r="Q105" s="198"/>
      <c r="R105" s="198"/>
      <c r="S105" s="198"/>
      <c r="T105" s="199"/>
      <c r="AT105" s="200" t="s">
        <v>153</v>
      </c>
      <c r="AU105" s="200" t="s">
        <v>83</v>
      </c>
      <c r="AV105" s="13" t="s">
        <v>81</v>
      </c>
      <c r="AW105" s="13" t="s">
        <v>36</v>
      </c>
      <c r="AX105" s="13" t="s">
        <v>74</v>
      </c>
      <c r="AY105" s="200" t="s">
        <v>142</v>
      </c>
    </row>
    <row r="106" spans="2:51" s="14" customFormat="1" ht="10.2">
      <c r="B106" s="201"/>
      <c r="C106" s="202"/>
      <c r="D106" s="188" t="s">
        <v>153</v>
      </c>
      <c r="E106" s="203" t="s">
        <v>17</v>
      </c>
      <c r="F106" s="204" t="s">
        <v>309</v>
      </c>
      <c r="G106" s="202"/>
      <c r="H106" s="205">
        <v>-11</v>
      </c>
      <c r="I106" s="202"/>
      <c r="J106" s="202"/>
      <c r="K106" s="202"/>
      <c r="L106" s="206"/>
      <c r="M106" s="207"/>
      <c r="N106" s="208"/>
      <c r="O106" s="208"/>
      <c r="P106" s="208"/>
      <c r="Q106" s="208"/>
      <c r="R106" s="208"/>
      <c r="S106" s="208"/>
      <c r="T106" s="209"/>
      <c r="AT106" s="210" t="s">
        <v>153</v>
      </c>
      <c r="AU106" s="210" t="s">
        <v>83</v>
      </c>
      <c r="AV106" s="14" t="s">
        <v>83</v>
      </c>
      <c r="AW106" s="14" t="s">
        <v>36</v>
      </c>
      <c r="AX106" s="14" t="s">
        <v>81</v>
      </c>
      <c r="AY106" s="210" t="s">
        <v>142</v>
      </c>
    </row>
    <row r="107" spans="1:65" s="2" customFormat="1" ht="16.5" customHeight="1">
      <c r="A107" s="33"/>
      <c r="B107" s="34"/>
      <c r="C107" s="176" t="s">
        <v>190</v>
      </c>
      <c r="D107" s="176" t="s">
        <v>144</v>
      </c>
      <c r="E107" s="177" t="s">
        <v>310</v>
      </c>
      <c r="F107" s="178" t="s">
        <v>311</v>
      </c>
      <c r="G107" s="179" t="s">
        <v>285</v>
      </c>
      <c r="H107" s="180">
        <v>-11</v>
      </c>
      <c r="I107" s="181">
        <v>363.47</v>
      </c>
      <c r="J107" s="181">
        <f>ROUND(I107*H107,2)</f>
        <v>-3998.17</v>
      </c>
      <c r="K107" s="178" t="s">
        <v>286</v>
      </c>
      <c r="L107" s="38"/>
      <c r="M107" s="182" t="s">
        <v>17</v>
      </c>
      <c r="N107" s="183" t="s">
        <v>45</v>
      </c>
      <c r="O107" s="184">
        <v>0.335</v>
      </c>
      <c r="P107" s="184">
        <f>O107*H107</f>
        <v>-3.685</v>
      </c>
      <c r="Q107" s="184">
        <v>0</v>
      </c>
      <c r="R107" s="184">
        <f>Q107*H107</f>
        <v>0</v>
      </c>
      <c r="S107" s="184">
        <v>0</v>
      </c>
      <c r="T107" s="185">
        <f>S107*H107</f>
        <v>0</v>
      </c>
      <c r="U107" s="33"/>
      <c r="V107" s="33"/>
      <c r="W107" s="33"/>
      <c r="X107" s="33"/>
      <c r="Y107" s="33"/>
      <c r="Z107" s="33"/>
      <c r="AA107" s="33"/>
      <c r="AB107" s="33"/>
      <c r="AC107" s="33"/>
      <c r="AD107" s="33"/>
      <c r="AE107" s="33"/>
      <c r="AR107" s="186" t="s">
        <v>258</v>
      </c>
      <c r="AT107" s="186" t="s">
        <v>144</v>
      </c>
      <c r="AU107" s="186" t="s">
        <v>83</v>
      </c>
      <c r="AY107" s="19" t="s">
        <v>142</v>
      </c>
      <c r="BE107" s="187">
        <f>IF(N107="základní",J107,0)</f>
        <v>-3998.17</v>
      </c>
      <c r="BF107" s="187">
        <f>IF(N107="snížená",J107,0)</f>
        <v>0</v>
      </c>
      <c r="BG107" s="187">
        <f>IF(N107="zákl. přenesená",J107,0)</f>
        <v>0</v>
      </c>
      <c r="BH107" s="187">
        <f>IF(N107="sníž. přenesená",J107,0)</f>
        <v>0</v>
      </c>
      <c r="BI107" s="187">
        <f>IF(N107="nulová",J107,0)</f>
        <v>0</v>
      </c>
      <c r="BJ107" s="19" t="s">
        <v>81</v>
      </c>
      <c r="BK107" s="187">
        <f>ROUND(I107*H107,2)</f>
        <v>-3998.17</v>
      </c>
      <c r="BL107" s="19" t="s">
        <v>258</v>
      </c>
      <c r="BM107" s="186" t="s">
        <v>312</v>
      </c>
    </row>
    <row r="108" spans="2:51" s="13" customFormat="1" ht="10.2">
      <c r="B108" s="192"/>
      <c r="C108" s="193"/>
      <c r="D108" s="188" t="s">
        <v>153</v>
      </c>
      <c r="E108" s="194" t="s">
        <v>17</v>
      </c>
      <c r="F108" s="195" t="s">
        <v>313</v>
      </c>
      <c r="G108" s="193"/>
      <c r="H108" s="194" t="s">
        <v>17</v>
      </c>
      <c r="I108" s="193"/>
      <c r="J108" s="193"/>
      <c r="K108" s="193"/>
      <c r="L108" s="196"/>
      <c r="M108" s="197"/>
      <c r="N108" s="198"/>
      <c r="O108" s="198"/>
      <c r="P108" s="198"/>
      <c r="Q108" s="198"/>
      <c r="R108" s="198"/>
      <c r="S108" s="198"/>
      <c r="T108" s="199"/>
      <c r="AT108" s="200" t="s">
        <v>153</v>
      </c>
      <c r="AU108" s="200" t="s">
        <v>83</v>
      </c>
      <c r="AV108" s="13" t="s">
        <v>81</v>
      </c>
      <c r="AW108" s="13" t="s">
        <v>36</v>
      </c>
      <c r="AX108" s="13" t="s">
        <v>74</v>
      </c>
      <c r="AY108" s="200" t="s">
        <v>142</v>
      </c>
    </row>
    <row r="109" spans="2:51" s="14" customFormat="1" ht="10.2">
      <c r="B109" s="201"/>
      <c r="C109" s="202"/>
      <c r="D109" s="188" t="s">
        <v>153</v>
      </c>
      <c r="E109" s="203" t="s">
        <v>17</v>
      </c>
      <c r="F109" s="204" t="s">
        <v>309</v>
      </c>
      <c r="G109" s="202"/>
      <c r="H109" s="205">
        <v>-11</v>
      </c>
      <c r="I109" s="202"/>
      <c r="J109" s="202"/>
      <c r="K109" s="202"/>
      <c r="L109" s="206"/>
      <c r="M109" s="207"/>
      <c r="N109" s="208"/>
      <c r="O109" s="208"/>
      <c r="P109" s="208"/>
      <c r="Q109" s="208"/>
      <c r="R109" s="208"/>
      <c r="S109" s="208"/>
      <c r="T109" s="209"/>
      <c r="AT109" s="210" t="s">
        <v>153</v>
      </c>
      <c r="AU109" s="210" t="s">
        <v>83</v>
      </c>
      <c r="AV109" s="14" t="s">
        <v>83</v>
      </c>
      <c r="AW109" s="14" t="s">
        <v>36</v>
      </c>
      <c r="AX109" s="14" t="s">
        <v>81</v>
      </c>
      <c r="AY109" s="210" t="s">
        <v>142</v>
      </c>
    </row>
    <row r="110" spans="1:65" s="2" customFormat="1" ht="16.5" customHeight="1">
      <c r="A110" s="33"/>
      <c r="B110" s="34"/>
      <c r="C110" s="224" t="s">
        <v>195</v>
      </c>
      <c r="D110" s="224" t="s">
        <v>212</v>
      </c>
      <c r="E110" s="225" t="s">
        <v>314</v>
      </c>
      <c r="F110" s="226" t="s">
        <v>315</v>
      </c>
      <c r="G110" s="227" t="s">
        <v>306</v>
      </c>
      <c r="H110" s="228">
        <v>-6</v>
      </c>
      <c r="I110" s="229">
        <v>394.63</v>
      </c>
      <c r="J110" s="229">
        <f>ROUND(I110*H110,2)</f>
        <v>-2367.78</v>
      </c>
      <c r="K110" s="226" t="s">
        <v>286</v>
      </c>
      <c r="L110" s="230"/>
      <c r="M110" s="231" t="s">
        <v>17</v>
      </c>
      <c r="N110" s="232" t="s">
        <v>45</v>
      </c>
      <c r="O110" s="184">
        <v>0</v>
      </c>
      <c r="P110" s="184">
        <f>O110*H110</f>
        <v>0</v>
      </c>
      <c r="Q110" s="184">
        <v>0</v>
      </c>
      <c r="R110" s="184">
        <f>Q110*H110</f>
        <v>0</v>
      </c>
      <c r="S110" s="184">
        <v>0</v>
      </c>
      <c r="T110" s="185">
        <f>S110*H110</f>
        <v>0</v>
      </c>
      <c r="U110" s="33"/>
      <c r="V110" s="33"/>
      <c r="W110" s="33"/>
      <c r="X110" s="33"/>
      <c r="Y110" s="33"/>
      <c r="Z110" s="33"/>
      <c r="AA110" s="33"/>
      <c r="AB110" s="33"/>
      <c r="AC110" s="33"/>
      <c r="AD110" s="33"/>
      <c r="AE110" s="33"/>
      <c r="AR110" s="186" t="s">
        <v>265</v>
      </c>
      <c r="AT110" s="186" t="s">
        <v>212</v>
      </c>
      <c r="AU110" s="186" t="s">
        <v>83</v>
      </c>
      <c r="AY110" s="19" t="s">
        <v>142</v>
      </c>
      <c r="BE110" s="187">
        <f>IF(N110="základní",J110,0)</f>
        <v>-2367.78</v>
      </c>
      <c r="BF110" s="187">
        <f>IF(N110="snížená",J110,0)</f>
        <v>0</v>
      </c>
      <c r="BG110" s="187">
        <f>IF(N110="zákl. přenesená",J110,0)</f>
        <v>0</v>
      </c>
      <c r="BH110" s="187">
        <f>IF(N110="sníž. přenesená",J110,0)</f>
        <v>0</v>
      </c>
      <c r="BI110" s="187">
        <f>IF(N110="nulová",J110,0)</f>
        <v>0</v>
      </c>
      <c r="BJ110" s="19" t="s">
        <v>81</v>
      </c>
      <c r="BK110" s="187">
        <f>ROUND(I110*H110,2)</f>
        <v>-2367.78</v>
      </c>
      <c r="BL110" s="19" t="s">
        <v>258</v>
      </c>
      <c r="BM110" s="186" t="s">
        <v>316</v>
      </c>
    </row>
    <row r="111" spans="1:65" s="2" customFormat="1" ht="16.5" customHeight="1">
      <c r="A111" s="33"/>
      <c r="B111" s="34"/>
      <c r="C111" s="224" t="s">
        <v>215</v>
      </c>
      <c r="D111" s="224" t="s">
        <v>212</v>
      </c>
      <c r="E111" s="225" t="s">
        <v>317</v>
      </c>
      <c r="F111" s="226" t="s">
        <v>318</v>
      </c>
      <c r="G111" s="227" t="s">
        <v>306</v>
      </c>
      <c r="H111" s="228">
        <v>-5</v>
      </c>
      <c r="I111" s="229">
        <v>394.63</v>
      </c>
      <c r="J111" s="229">
        <f>ROUND(I111*H111,2)</f>
        <v>-1973.15</v>
      </c>
      <c r="K111" s="226" t="s">
        <v>286</v>
      </c>
      <c r="L111" s="230"/>
      <c r="M111" s="231" t="s">
        <v>17</v>
      </c>
      <c r="N111" s="232" t="s">
        <v>45</v>
      </c>
      <c r="O111" s="184">
        <v>0</v>
      </c>
      <c r="P111" s="184">
        <f>O111*H111</f>
        <v>0</v>
      </c>
      <c r="Q111" s="184">
        <v>0</v>
      </c>
      <c r="R111" s="184">
        <f>Q111*H111</f>
        <v>0</v>
      </c>
      <c r="S111" s="184">
        <v>0</v>
      </c>
      <c r="T111" s="185">
        <f>S111*H111</f>
        <v>0</v>
      </c>
      <c r="U111" s="33"/>
      <c r="V111" s="33"/>
      <c r="W111" s="33"/>
      <c r="X111" s="33"/>
      <c r="Y111" s="33"/>
      <c r="Z111" s="33"/>
      <c r="AA111" s="33"/>
      <c r="AB111" s="33"/>
      <c r="AC111" s="33"/>
      <c r="AD111" s="33"/>
      <c r="AE111" s="33"/>
      <c r="AR111" s="186" t="s">
        <v>265</v>
      </c>
      <c r="AT111" s="186" t="s">
        <v>212</v>
      </c>
      <c r="AU111" s="186" t="s">
        <v>83</v>
      </c>
      <c r="AY111" s="19" t="s">
        <v>142</v>
      </c>
      <c r="BE111" s="187">
        <f>IF(N111="základní",J111,0)</f>
        <v>-1973.15</v>
      </c>
      <c r="BF111" s="187">
        <f>IF(N111="snížená",J111,0)</f>
        <v>0</v>
      </c>
      <c r="BG111" s="187">
        <f>IF(N111="zákl. přenesená",J111,0)</f>
        <v>0</v>
      </c>
      <c r="BH111" s="187">
        <f>IF(N111="sníž. přenesená",J111,0)</f>
        <v>0</v>
      </c>
      <c r="BI111" s="187">
        <f>IF(N111="nulová",J111,0)</f>
        <v>0</v>
      </c>
      <c r="BJ111" s="19" t="s">
        <v>81</v>
      </c>
      <c r="BK111" s="187">
        <f>ROUND(I111*H111,2)</f>
        <v>-1973.15</v>
      </c>
      <c r="BL111" s="19" t="s">
        <v>258</v>
      </c>
      <c r="BM111" s="186" t="s">
        <v>319</v>
      </c>
    </row>
    <row r="112" spans="1:65" s="2" customFormat="1" ht="24" customHeight="1">
      <c r="A112" s="33"/>
      <c r="B112" s="34"/>
      <c r="C112" s="176" t="s">
        <v>320</v>
      </c>
      <c r="D112" s="176" t="s">
        <v>144</v>
      </c>
      <c r="E112" s="177" t="s">
        <v>321</v>
      </c>
      <c r="F112" s="178" t="s">
        <v>322</v>
      </c>
      <c r="G112" s="179" t="s">
        <v>275</v>
      </c>
      <c r="H112" s="180">
        <v>-574.6</v>
      </c>
      <c r="I112" s="181">
        <v>0.74</v>
      </c>
      <c r="J112" s="181">
        <f>ROUND(I112*H112,2)</f>
        <v>-425.2</v>
      </c>
      <c r="K112" s="178" t="s">
        <v>286</v>
      </c>
      <c r="L112" s="38"/>
      <c r="M112" s="182" t="s">
        <v>17</v>
      </c>
      <c r="N112" s="183" t="s">
        <v>45</v>
      </c>
      <c r="O112" s="184">
        <v>0</v>
      </c>
      <c r="P112" s="184">
        <f>O112*H112</f>
        <v>0</v>
      </c>
      <c r="Q112" s="184">
        <v>0</v>
      </c>
      <c r="R112" s="184">
        <f>Q112*H112</f>
        <v>0</v>
      </c>
      <c r="S112" s="184">
        <v>0</v>
      </c>
      <c r="T112" s="185">
        <f>S112*H112</f>
        <v>0</v>
      </c>
      <c r="U112" s="33"/>
      <c r="V112" s="33"/>
      <c r="W112" s="33"/>
      <c r="X112" s="33"/>
      <c r="Y112" s="33"/>
      <c r="Z112" s="33"/>
      <c r="AA112" s="33"/>
      <c r="AB112" s="33"/>
      <c r="AC112" s="33"/>
      <c r="AD112" s="33"/>
      <c r="AE112" s="33"/>
      <c r="AR112" s="186" t="s">
        <v>258</v>
      </c>
      <c r="AT112" s="186" t="s">
        <v>144</v>
      </c>
      <c r="AU112" s="186" t="s">
        <v>83</v>
      </c>
      <c r="AY112" s="19" t="s">
        <v>142</v>
      </c>
      <c r="BE112" s="187">
        <f>IF(N112="základní",J112,0)</f>
        <v>-425.2</v>
      </c>
      <c r="BF112" s="187">
        <f>IF(N112="snížená",J112,0)</f>
        <v>0</v>
      </c>
      <c r="BG112" s="187">
        <f>IF(N112="zákl. přenesená",J112,0)</f>
        <v>0</v>
      </c>
      <c r="BH112" s="187">
        <f>IF(N112="sníž. přenesená",J112,0)</f>
        <v>0</v>
      </c>
      <c r="BI112" s="187">
        <f>IF(N112="nulová",J112,0)</f>
        <v>0</v>
      </c>
      <c r="BJ112" s="19" t="s">
        <v>81</v>
      </c>
      <c r="BK112" s="187">
        <f>ROUND(I112*H112,2)</f>
        <v>-425.2</v>
      </c>
      <c r="BL112" s="19" t="s">
        <v>258</v>
      </c>
      <c r="BM112" s="186" t="s">
        <v>323</v>
      </c>
    </row>
    <row r="113" spans="1:47" s="2" customFormat="1" ht="86.4">
      <c r="A113" s="33"/>
      <c r="B113" s="34"/>
      <c r="C113" s="35"/>
      <c r="D113" s="188" t="s">
        <v>151</v>
      </c>
      <c r="E113" s="35"/>
      <c r="F113" s="189" t="s">
        <v>324</v>
      </c>
      <c r="G113" s="35"/>
      <c r="H113" s="35"/>
      <c r="I113" s="35"/>
      <c r="J113" s="35"/>
      <c r="K113" s="35"/>
      <c r="L113" s="38"/>
      <c r="M113" s="236"/>
      <c r="N113" s="237"/>
      <c r="O113" s="238"/>
      <c r="P113" s="238"/>
      <c r="Q113" s="238"/>
      <c r="R113" s="238"/>
      <c r="S113" s="238"/>
      <c r="T113" s="239"/>
      <c r="U113" s="33"/>
      <c r="V113" s="33"/>
      <c r="W113" s="33"/>
      <c r="X113" s="33"/>
      <c r="Y113" s="33"/>
      <c r="Z113" s="33"/>
      <c r="AA113" s="33"/>
      <c r="AB113" s="33"/>
      <c r="AC113" s="33"/>
      <c r="AD113" s="33"/>
      <c r="AE113" s="33"/>
      <c r="AT113" s="19" t="s">
        <v>151</v>
      </c>
      <c r="AU113" s="19" t="s">
        <v>83</v>
      </c>
    </row>
    <row r="114" spans="1:31" s="2" customFormat="1" ht="6.9" customHeight="1">
      <c r="A114" s="33"/>
      <c r="B114" s="46"/>
      <c r="C114" s="47"/>
      <c r="D114" s="47"/>
      <c r="E114" s="47"/>
      <c r="F114" s="47"/>
      <c r="G114" s="47"/>
      <c r="H114" s="47"/>
      <c r="I114" s="47"/>
      <c r="J114" s="47"/>
      <c r="K114" s="47"/>
      <c r="L114" s="38"/>
      <c r="M114" s="33"/>
      <c r="O114" s="33"/>
      <c r="P114" s="33"/>
      <c r="Q114" s="33"/>
      <c r="R114" s="33"/>
      <c r="S114" s="33"/>
      <c r="T114" s="33"/>
      <c r="U114" s="33"/>
      <c r="V114" s="33"/>
      <c r="W114" s="33"/>
      <c r="X114" s="33"/>
      <c r="Y114" s="33"/>
      <c r="Z114" s="33"/>
      <c r="AA114" s="33"/>
      <c r="AB114" s="33"/>
      <c r="AC114" s="33"/>
      <c r="AD114" s="33"/>
      <c r="AE114" s="33"/>
    </row>
  </sheetData>
  <sheetProtection algorithmName="SHA-512" hashValue="LPxmd1XKYnmmGBlhz2TtECubpnvTC/FoVRLgflbFVa+LgXGXcFoSFUy5op5/MywT1h/61Hw3Kix/BbUgGJE/Xg==" saltValue="U8xJiaDXvtGofvJjE0dLI7fS6N/9sOPpjPoXW4f9qsLxlhXIPr1w0tPQ+zKT2II6+Oc8kDcgIm3DlpdAA8hqhg==" spinCount="100000" sheet="1" objects="1" scenarios="1" formatColumns="0" formatRows="0" autoFilter="0"/>
  <autoFilter ref="C88:K113"/>
  <mergeCells count="11">
    <mergeCell ref="L2:V2"/>
    <mergeCell ref="E52:H52"/>
    <mergeCell ref="E54:H54"/>
    <mergeCell ref="E77:H77"/>
    <mergeCell ref="E79:H79"/>
    <mergeCell ref="E81:H81"/>
    <mergeCell ref="E7:H7"/>
    <mergeCell ref="E9:H9"/>
    <mergeCell ref="E11:H11"/>
    <mergeCell ref="E29:H29"/>
    <mergeCell ref="E50:H50"/>
  </mergeCells>
  <printOptions/>
  <pageMargins left="0.3937007874015748" right="0.3937007874015748" top="0.3937007874015748" bottom="0.3937007874015748" header="0" footer="0"/>
  <pageSetup fitToHeight="100" fitToWidth="1" horizontalDpi="600" verticalDpi="600" orientation="landscape" paperSize="9" scale="86"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M11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24"/>
    </row>
    <row r="2" spans="12:46" s="1" customFormat="1" ht="36.9" customHeight="1">
      <c r="L2" s="340"/>
      <c r="M2" s="340"/>
      <c r="N2" s="340"/>
      <c r="O2" s="340"/>
      <c r="P2" s="340"/>
      <c r="Q2" s="340"/>
      <c r="R2" s="340"/>
      <c r="S2" s="340"/>
      <c r="T2" s="340"/>
      <c r="U2" s="340"/>
      <c r="V2" s="340"/>
      <c r="AT2" s="19" t="s">
        <v>112</v>
      </c>
    </row>
    <row r="3" spans="2:46" s="1" customFormat="1" ht="6.9" customHeight="1">
      <c r="B3" s="107"/>
      <c r="C3" s="108"/>
      <c r="D3" s="108"/>
      <c r="E3" s="108"/>
      <c r="F3" s="108"/>
      <c r="G3" s="108"/>
      <c r="H3" s="108"/>
      <c r="I3" s="108"/>
      <c r="J3" s="108"/>
      <c r="K3" s="108"/>
      <c r="L3" s="22"/>
      <c r="AT3" s="19" t="s">
        <v>83</v>
      </c>
    </row>
    <row r="4" spans="2:46" s="1" customFormat="1" ht="24.9" customHeight="1">
      <c r="B4" s="22"/>
      <c r="D4" s="109" t="s">
        <v>116</v>
      </c>
      <c r="L4" s="22"/>
      <c r="M4" s="110" t="s">
        <v>10</v>
      </c>
      <c r="AT4" s="19" t="s">
        <v>4</v>
      </c>
    </row>
    <row r="5" spans="2:12" s="1" customFormat="1" ht="6.9" customHeight="1">
      <c r="B5" s="22"/>
      <c r="L5" s="22"/>
    </row>
    <row r="6" spans="2:12" s="1" customFormat="1" ht="12" customHeight="1">
      <c r="B6" s="22"/>
      <c r="D6" s="111" t="s">
        <v>14</v>
      </c>
      <c r="L6" s="22"/>
    </row>
    <row r="7" spans="2:12" s="1" customFormat="1" ht="16.5" customHeight="1">
      <c r="B7" s="22"/>
      <c r="E7" s="369" t="str">
        <f>'Rekapitulace stavby'!K6</f>
        <v>KOMUNITNÍ CENTRUM JOSEFOV - ZMĚNOVÉ LISTY</v>
      </c>
      <c r="F7" s="370"/>
      <c r="G7" s="370"/>
      <c r="H7" s="370"/>
      <c r="L7" s="22"/>
    </row>
    <row r="8" spans="2:12" s="1" customFormat="1" ht="12" customHeight="1">
      <c r="B8" s="22"/>
      <c r="D8" s="111" t="s">
        <v>117</v>
      </c>
      <c r="L8" s="22"/>
    </row>
    <row r="9" spans="1:31" s="2" customFormat="1" ht="16.5" customHeight="1">
      <c r="A9" s="33"/>
      <c r="B9" s="38"/>
      <c r="C9" s="33"/>
      <c r="D9" s="33"/>
      <c r="E9" s="369" t="s">
        <v>278</v>
      </c>
      <c r="F9" s="371"/>
      <c r="G9" s="371"/>
      <c r="H9" s="371"/>
      <c r="I9" s="33"/>
      <c r="J9" s="33"/>
      <c r="K9" s="33"/>
      <c r="L9" s="112"/>
      <c r="S9" s="33"/>
      <c r="T9" s="33"/>
      <c r="U9" s="33"/>
      <c r="V9" s="33"/>
      <c r="W9" s="33"/>
      <c r="X9" s="33"/>
      <c r="Y9" s="33"/>
      <c r="Z9" s="33"/>
      <c r="AA9" s="33"/>
      <c r="AB9" s="33"/>
      <c r="AC9" s="33"/>
      <c r="AD9" s="33"/>
      <c r="AE9" s="33"/>
    </row>
    <row r="10" spans="1:31" s="2" customFormat="1" ht="12" customHeight="1">
      <c r="A10" s="33"/>
      <c r="B10" s="38"/>
      <c r="C10" s="33"/>
      <c r="D10" s="111" t="s">
        <v>119</v>
      </c>
      <c r="E10" s="33"/>
      <c r="F10" s="33"/>
      <c r="G10" s="33"/>
      <c r="H10" s="33"/>
      <c r="I10" s="33"/>
      <c r="J10" s="33"/>
      <c r="K10" s="33"/>
      <c r="L10" s="112"/>
      <c r="S10" s="33"/>
      <c r="T10" s="33"/>
      <c r="U10" s="33"/>
      <c r="V10" s="33"/>
      <c r="W10" s="33"/>
      <c r="X10" s="33"/>
      <c r="Y10" s="33"/>
      <c r="Z10" s="33"/>
      <c r="AA10" s="33"/>
      <c r="AB10" s="33"/>
      <c r="AC10" s="33"/>
      <c r="AD10" s="33"/>
      <c r="AE10" s="33"/>
    </row>
    <row r="11" spans="1:31" s="2" customFormat="1" ht="16.5" customHeight="1">
      <c r="A11" s="33"/>
      <c r="B11" s="38"/>
      <c r="C11" s="33"/>
      <c r="D11" s="33"/>
      <c r="E11" s="372" t="s">
        <v>325</v>
      </c>
      <c r="F11" s="371"/>
      <c r="G11" s="371"/>
      <c r="H11" s="371"/>
      <c r="I11" s="33"/>
      <c r="J11" s="33"/>
      <c r="K11" s="33"/>
      <c r="L11" s="112"/>
      <c r="S11" s="33"/>
      <c r="T11" s="33"/>
      <c r="U11" s="33"/>
      <c r="V11" s="33"/>
      <c r="W11" s="33"/>
      <c r="X11" s="33"/>
      <c r="Y11" s="33"/>
      <c r="Z11" s="33"/>
      <c r="AA11" s="33"/>
      <c r="AB11" s="33"/>
      <c r="AC11" s="33"/>
      <c r="AD11" s="33"/>
      <c r="AE11" s="33"/>
    </row>
    <row r="12" spans="1:31" s="2" customFormat="1" ht="10.2">
      <c r="A12" s="33"/>
      <c r="B12" s="38"/>
      <c r="C12" s="33"/>
      <c r="D12" s="33"/>
      <c r="E12" s="33"/>
      <c r="F12" s="33"/>
      <c r="G12" s="33"/>
      <c r="H12" s="33"/>
      <c r="I12" s="33"/>
      <c r="J12" s="33"/>
      <c r="K12" s="33"/>
      <c r="L12" s="112"/>
      <c r="S12" s="33"/>
      <c r="T12" s="33"/>
      <c r="U12" s="33"/>
      <c r="V12" s="33"/>
      <c r="W12" s="33"/>
      <c r="X12" s="33"/>
      <c r="Y12" s="33"/>
      <c r="Z12" s="33"/>
      <c r="AA12" s="33"/>
      <c r="AB12" s="33"/>
      <c r="AC12" s="33"/>
      <c r="AD12" s="33"/>
      <c r="AE12" s="33"/>
    </row>
    <row r="13" spans="1:31" s="2" customFormat="1" ht="12" customHeight="1">
      <c r="A13" s="33"/>
      <c r="B13" s="38"/>
      <c r="C13" s="33"/>
      <c r="D13" s="111" t="s">
        <v>16</v>
      </c>
      <c r="E13" s="33"/>
      <c r="F13" s="102" t="s">
        <v>17</v>
      </c>
      <c r="G13" s="33"/>
      <c r="H13" s="33"/>
      <c r="I13" s="111" t="s">
        <v>18</v>
      </c>
      <c r="J13" s="102" t="s">
        <v>17</v>
      </c>
      <c r="K13" s="33"/>
      <c r="L13" s="112"/>
      <c r="S13" s="33"/>
      <c r="T13" s="33"/>
      <c r="U13" s="33"/>
      <c r="V13" s="33"/>
      <c r="W13" s="33"/>
      <c r="X13" s="33"/>
      <c r="Y13" s="33"/>
      <c r="Z13" s="33"/>
      <c r="AA13" s="33"/>
      <c r="AB13" s="33"/>
      <c r="AC13" s="33"/>
      <c r="AD13" s="33"/>
      <c r="AE13" s="33"/>
    </row>
    <row r="14" spans="1:31" s="2" customFormat="1" ht="12" customHeight="1">
      <c r="A14" s="33"/>
      <c r="B14" s="38"/>
      <c r="C14" s="33"/>
      <c r="D14" s="111" t="s">
        <v>19</v>
      </c>
      <c r="E14" s="33"/>
      <c r="F14" s="102" t="s">
        <v>20</v>
      </c>
      <c r="G14" s="33"/>
      <c r="H14" s="33"/>
      <c r="I14" s="111" t="s">
        <v>21</v>
      </c>
      <c r="J14" s="113" t="str">
        <f>'Rekapitulace stavby'!AN8</f>
        <v>7. 1. 2020</v>
      </c>
      <c r="K14" s="33"/>
      <c r="L14" s="112"/>
      <c r="S14" s="33"/>
      <c r="T14" s="33"/>
      <c r="U14" s="33"/>
      <c r="V14" s="33"/>
      <c r="W14" s="33"/>
      <c r="X14" s="33"/>
      <c r="Y14" s="33"/>
      <c r="Z14" s="33"/>
      <c r="AA14" s="33"/>
      <c r="AB14" s="33"/>
      <c r="AC14" s="33"/>
      <c r="AD14" s="33"/>
      <c r="AE14" s="33"/>
    </row>
    <row r="15" spans="1:31" s="2" customFormat="1" ht="10.8" customHeight="1">
      <c r="A15" s="33"/>
      <c r="B15" s="38"/>
      <c r="C15" s="33"/>
      <c r="D15" s="33"/>
      <c r="E15" s="33"/>
      <c r="F15" s="33"/>
      <c r="G15" s="33"/>
      <c r="H15" s="33"/>
      <c r="I15" s="33"/>
      <c r="J15" s="33"/>
      <c r="K15" s="33"/>
      <c r="L15" s="112"/>
      <c r="S15" s="33"/>
      <c r="T15" s="33"/>
      <c r="U15" s="33"/>
      <c r="V15" s="33"/>
      <c r="W15" s="33"/>
      <c r="X15" s="33"/>
      <c r="Y15" s="33"/>
      <c r="Z15" s="33"/>
      <c r="AA15" s="33"/>
      <c r="AB15" s="33"/>
      <c r="AC15" s="33"/>
      <c r="AD15" s="33"/>
      <c r="AE15" s="33"/>
    </row>
    <row r="16" spans="1:31" s="2" customFormat="1" ht="12" customHeight="1">
      <c r="A16" s="33"/>
      <c r="B16" s="38"/>
      <c r="C16" s="33"/>
      <c r="D16" s="111" t="s">
        <v>23</v>
      </c>
      <c r="E16" s="33"/>
      <c r="F16" s="33"/>
      <c r="G16" s="33"/>
      <c r="H16" s="33"/>
      <c r="I16" s="111" t="s">
        <v>24</v>
      </c>
      <c r="J16" s="102" t="s">
        <v>25</v>
      </c>
      <c r="K16" s="33"/>
      <c r="L16" s="112"/>
      <c r="S16" s="33"/>
      <c r="T16" s="33"/>
      <c r="U16" s="33"/>
      <c r="V16" s="33"/>
      <c r="W16" s="33"/>
      <c r="X16" s="33"/>
      <c r="Y16" s="33"/>
      <c r="Z16" s="33"/>
      <c r="AA16" s="33"/>
      <c r="AB16" s="33"/>
      <c r="AC16" s="33"/>
      <c r="AD16" s="33"/>
      <c r="AE16" s="33"/>
    </row>
    <row r="17" spans="1:31" s="2" customFormat="1" ht="18" customHeight="1">
      <c r="A17" s="33"/>
      <c r="B17" s="38"/>
      <c r="C17" s="33"/>
      <c r="D17" s="33"/>
      <c r="E17" s="102" t="s">
        <v>26</v>
      </c>
      <c r="F17" s="33"/>
      <c r="G17" s="33"/>
      <c r="H17" s="33"/>
      <c r="I17" s="111" t="s">
        <v>27</v>
      </c>
      <c r="J17" s="102" t="s">
        <v>17</v>
      </c>
      <c r="K17" s="33"/>
      <c r="L17" s="112"/>
      <c r="S17" s="33"/>
      <c r="T17" s="33"/>
      <c r="U17" s="33"/>
      <c r="V17" s="33"/>
      <c r="W17" s="33"/>
      <c r="X17" s="33"/>
      <c r="Y17" s="33"/>
      <c r="Z17" s="33"/>
      <c r="AA17" s="33"/>
      <c r="AB17" s="33"/>
      <c r="AC17" s="33"/>
      <c r="AD17" s="33"/>
      <c r="AE17" s="33"/>
    </row>
    <row r="18" spans="1:31" s="2" customFormat="1" ht="6.9" customHeight="1">
      <c r="A18" s="33"/>
      <c r="B18" s="38"/>
      <c r="C18" s="33"/>
      <c r="D18" s="33"/>
      <c r="E18" s="33"/>
      <c r="F18" s="33"/>
      <c r="G18" s="33"/>
      <c r="H18" s="33"/>
      <c r="I18" s="33"/>
      <c r="J18" s="33"/>
      <c r="K18" s="33"/>
      <c r="L18" s="112"/>
      <c r="S18" s="33"/>
      <c r="T18" s="33"/>
      <c r="U18" s="33"/>
      <c r="V18" s="33"/>
      <c r="W18" s="33"/>
      <c r="X18" s="33"/>
      <c r="Y18" s="33"/>
      <c r="Z18" s="33"/>
      <c r="AA18" s="33"/>
      <c r="AB18" s="33"/>
      <c r="AC18" s="33"/>
      <c r="AD18" s="33"/>
      <c r="AE18" s="33"/>
    </row>
    <row r="19" spans="1:31" s="2" customFormat="1" ht="12" customHeight="1">
      <c r="A19" s="33"/>
      <c r="B19" s="38"/>
      <c r="C19" s="33"/>
      <c r="D19" s="111" t="s">
        <v>28</v>
      </c>
      <c r="E19" s="33"/>
      <c r="F19" s="33"/>
      <c r="G19" s="33"/>
      <c r="H19" s="33"/>
      <c r="I19" s="111" t="s">
        <v>24</v>
      </c>
      <c r="J19" s="102" t="s">
        <v>29</v>
      </c>
      <c r="K19" s="33"/>
      <c r="L19" s="112"/>
      <c r="S19" s="33"/>
      <c r="T19" s="33"/>
      <c r="U19" s="33"/>
      <c r="V19" s="33"/>
      <c r="W19" s="33"/>
      <c r="X19" s="33"/>
      <c r="Y19" s="33"/>
      <c r="Z19" s="33"/>
      <c r="AA19" s="33"/>
      <c r="AB19" s="33"/>
      <c r="AC19" s="33"/>
      <c r="AD19" s="33"/>
      <c r="AE19" s="33"/>
    </row>
    <row r="20" spans="1:31" s="2" customFormat="1" ht="18" customHeight="1">
      <c r="A20" s="33"/>
      <c r="B20" s="38"/>
      <c r="C20" s="33"/>
      <c r="D20" s="33"/>
      <c r="E20" s="102" t="s">
        <v>30</v>
      </c>
      <c r="F20" s="33"/>
      <c r="G20" s="33"/>
      <c r="H20" s="33"/>
      <c r="I20" s="111" t="s">
        <v>27</v>
      </c>
      <c r="J20" s="102" t="s">
        <v>31</v>
      </c>
      <c r="K20" s="33"/>
      <c r="L20" s="112"/>
      <c r="S20" s="33"/>
      <c r="T20" s="33"/>
      <c r="U20" s="33"/>
      <c r="V20" s="33"/>
      <c r="W20" s="33"/>
      <c r="X20" s="33"/>
      <c r="Y20" s="33"/>
      <c r="Z20" s="33"/>
      <c r="AA20" s="33"/>
      <c r="AB20" s="33"/>
      <c r="AC20" s="33"/>
      <c r="AD20" s="33"/>
      <c r="AE20" s="33"/>
    </row>
    <row r="21" spans="1:31" s="2" customFormat="1" ht="6.9" customHeight="1">
      <c r="A21" s="33"/>
      <c r="B21" s="38"/>
      <c r="C21" s="33"/>
      <c r="D21" s="33"/>
      <c r="E21" s="33"/>
      <c r="F21" s="33"/>
      <c r="G21" s="33"/>
      <c r="H21" s="33"/>
      <c r="I21" s="33"/>
      <c r="J21" s="33"/>
      <c r="K21" s="33"/>
      <c r="L21" s="112"/>
      <c r="S21" s="33"/>
      <c r="T21" s="33"/>
      <c r="U21" s="33"/>
      <c r="V21" s="33"/>
      <c r="W21" s="33"/>
      <c r="X21" s="33"/>
      <c r="Y21" s="33"/>
      <c r="Z21" s="33"/>
      <c r="AA21" s="33"/>
      <c r="AB21" s="33"/>
      <c r="AC21" s="33"/>
      <c r="AD21" s="33"/>
      <c r="AE21" s="33"/>
    </row>
    <row r="22" spans="1:31" s="2" customFormat="1" ht="12" customHeight="1">
      <c r="A22" s="33"/>
      <c r="B22" s="38"/>
      <c r="C22" s="33"/>
      <c r="D22" s="111" t="s">
        <v>32</v>
      </c>
      <c r="E22" s="33"/>
      <c r="F22" s="33"/>
      <c r="G22" s="33"/>
      <c r="H22" s="33"/>
      <c r="I22" s="111" t="s">
        <v>24</v>
      </c>
      <c r="J22" s="102" t="s">
        <v>33</v>
      </c>
      <c r="K22" s="33"/>
      <c r="L22" s="112"/>
      <c r="S22" s="33"/>
      <c r="T22" s="33"/>
      <c r="U22" s="33"/>
      <c r="V22" s="33"/>
      <c r="W22" s="33"/>
      <c r="X22" s="33"/>
      <c r="Y22" s="33"/>
      <c r="Z22" s="33"/>
      <c r="AA22" s="33"/>
      <c r="AB22" s="33"/>
      <c r="AC22" s="33"/>
      <c r="AD22" s="33"/>
      <c r="AE22" s="33"/>
    </row>
    <row r="23" spans="1:31" s="2" customFormat="1" ht="18" customHeight="1">
      <c r="A23" s="33"/>
      <c r="B23" s="38"/>
      <c r="C23" s="33"/>
      <c r="D23" s="33"/>
      <c r="E23" s="102" t="s">
        <v>34</v>
      </c>
      <c r="F23" s="33"/>
      <c r="G23" s="33"/>
      <c r="H23" s="33"/>
      <c r="I23" s="111" t="s">
        <v>27</v>
      </c>
      <c r="J23" s="102" t="s">
        <v>35</v>
      </c>
      <c r="K23" s="33"/>
      <c r="L23" s="112"/>
      <c r="S23" s="33"/>
      <c r="T23" s="33"/>
      <c r="U23" s="33"/>
      <c r="V23" s="33"/>
      <c r="W23" s="33"/>
      <c r="X23" s="33"/>
      <c r="Y23" s="33"/>
      <c r="Z23" s="33"/>
      <c r="AA23" s="33"/>
      <c r="AB23" s="33"/>
      <c r="AC23" s="33"/>
      <c r="AD23" s="33"/>
      <c r="AE23" s="33"/>
    </row>
    <row r="24" spans="1:31" s="2" customFormat="1" ht="6.9" customHeight="1">
      <c r="A24" s="33"/>
      <c r="B24" s="38"/>
      <c r="C24" s="33"/>
      <c r="D24" s="33"/>
      <c r="E24" s="33"/>
      <c r="F24" s="33"/>
      <c r="G24" s="33"/>
      <c r="H24" s="33"/>
      <c r="I24" s="33"/>
      <c r="J24" s="33"/>
      <c r="K24" s="33"/>
      <c r="L24" s="112"/>
      <c r="S24" s="33"/>
      <c r="T24" s="33"/>
      <c r="U24" s="33"/>
      <c r="V24" s="33"/>
      <c r="W24" s="33"/>
      <c r="X24" s="33"/>
      <c r="Y24" s="33"/>
      <c r="Z24" s="33"/>
      <c r="AA24" s="33"/>
      <c r="AB24" s="33"/>
      <c r="AC24" s="33"/>
      <c r="AD24" s="33"/>
      <c r="AE24" s="33"/>
    </row>
    <row r="25" spans="1:31" s="2" customFormat="1" ht="12" customHeight="1">
      <c r="A25" s="33"/>
      <c r="B25" s="38"/>
      <c r="C25" s="33"/>
      <c r="D25" s="111" t="s">
        <v>37</v>
      </c>
      <c r="E25" s="33"/>
      <c r="F25" s="33"/>
      <c r="G25" s="33"/>
      <c r="H25" s="33"/>
      <c r="I25" s="111" t="s">
        <v>24</v>
      </c>
      <c r="J25" s="102" t="s">
        <v>29</v>
      </c>
      <c r="K25" s="33"/>
      <c r="L25" s="112"/>
      <c r="S25" s="33"/>
      <c r="T25" s="33"/>
      <c r="U25" s="33"/>
      <c r="V25" s="33"/>
      <c r="W25" s="33"/>
      <c r="X25" s="33"/>
      <c r="Y25" s="33"/>
      <c r="Z25" s="33"/>
      <c r="AA25" s="33"/>
      <c r="AB25" s="33"/>
      <c r="AC25" s="33"/>
      <c r="AD25" s="33"/>
      <c r="AE25" s="33"/>
    </row>
    <row r="26" spans="1:31" s="2" customFormat="1" ht="18" customHeight="1">
      <c r="A26" s="33"/>
      <c r="B26" s="38"/>
      <c r="C26" s="33"/>
      <c r="D26" s="33"/>
      <c r="E26" s="102" t="s">
        <v>30</v>
      </c>
      <c r="F26" s="33"/>
      <c r="G26" s="33"/>
      <c r="H26" s="33"/>
      <c r="I26" s="111" t="s">
        <v>27</v>
      </c>
      <c r="J26" s="102" t="s">
        <v>31</v>
      </c>
      <c r="K26" s="33"/>
      <c r="L26" s="112"/>
      <c r="S26" s="33"/>
      <c r="T26" s="33"/>
      <c r="U26" s="33"/>
      <c r="V26" s="33"/>
      <c r="W26" s="33"/>
      <c r="X26" s="33"/>
      <c r="Y26" s="33"/>
      <c r="Z26" s="33"/>
      <c r="AA26" s="33"/>
      <c r="AB26" s="33"/>
      <c r="AC26" s="33"/>
      <c r="AD26" s="33"/>
      <c r="AE26" s="33"/>
    </row>
    <row r="27" spans="1:31" s="2" customFormat="1" ht="6.9" customHeight="1">
      <c r="A27" s="33"/>
      <c r="B27" s="38"/>
      <c r="C27" s="33"/>
      <c r="D27" s="33"/>
      <c r="E27" s="33"/>
      <c r="F27" s="33"/>
      <c r="G27" s="33"/>
      <c r="H27" s="33"/>
      <c r="I27" s="33"/>
      <c r="J27" s="33"/>
      <c r="K27" s="33"/>
      <c r="L27" s="112"/>
      <c r="S27" s="33"/>
      <c r="T27" s="33"/>
      <c r="U27" s="33"/>
      <c r="V27" s="33"/>
      <c r="W27" s="33"/>
      <c r="X27" s="33"/>
      <c r="Y27" s="33"/>
      <c r="Z27" s="33"/>
      <c r="AA27" s="33"/>
      <c r="AB27" s="33"/>
      <c r="AC27" s="33"/>
      <c r="AD27" s="33"/>
      <c r="AE27" s="33"/>
    </row>
    <row r="28" spans="1:31" s="2" customFormat="1" ht="12" customHeight="1">
      <c r="A28" s="33"/>
      <c r="B28" s="38"/>
      <c r="C28" s="33"/>
      <c r="D28" s="111" t="s">
        <v>38</v>
      </c>
      <c r="E28" s="33"/>
      <c r="F28" s="33"/>
      <c r="G28" s="33"/>
      <c r="H28" s="33"/>
      <c r="I28" s="33"/>
      <c r="J28" s="33"/>
      <c r="K28" s="33"/>
      <c r="L28" s="112"/>
      <c r="S28" s="33"/>
      <c r="T28" s="33"/>
      <c r="U28" s="33"/>
      <c r="V28" s="33"/>
      <c r="W28" s="33"/>
      <c r="X28" s="33"/>
      <c r="Y28" s="33"/>
      <c r="Z28" s="33"/>
      <c r="AA28" s="33"/>
      <c r="AB28" s="33"/>
      <c r="AC28" s="33"/>
      <c r="AD28" s="33"/>
      <c r="AE28" s="33"/>
    </row>
    <row r="29" spans="1:31" s="8" customFormat="1" ht="51" customHeight="1">
      <c r="A29" s="114"/>
      <c r="B29" s="115"/>
      <c r="C29" s="114"/>
      <c r="D29" s="114"/>
      <c r="E29" s="373" t="s">
        <v>39</v>
      </c>
      <c r="F29" s="373"/>
      <c r="G29" s="373"/>
      <c r="H29" s="373"/>
      <c r="I29" s="114"/>
      <c r="J29" s="114"/>
      <c r="K29" s="114"/>
      <c r="L29" s="116"/>
      <c r="S29" s="114"/>
      <c r="T29" s="114"/>
      <c r="U29" s="114"/>
      <c r="V29" s="114"/>
      <c r="W29" s="114"/>
      <c r="X29" s="114"/>
      <c r="Y29" s="114"/>
      <c r="Z29" s="114"/>
      <c r="AA29" s="114"/>
      <c r="AB29" s="114"/>
      <c r="AC29" s="114"/>
      <c r="AD29" s="114"/>
      <c r="AE29" s="114"/>
    </row>
    <row r="30" spans="1:31" s="2" customFormat="1" ht="6.9" customHeight="1">
      <c r="A30" s="33"/>
      <c r="B30" s="38"/>
      <c r="C30" s="33"/>
      <c r="D30" s="33"/>
      <c r="E30" s="33"/>
      <c r="F30" s="33"/>
      <c r="G30" s="33"/>
      <c r="H30" s="33"/>
      <c r="I30" s="33"/>
      <c r="J30" s="33"/>
      <c r="K30" s="33"/>
      <c r="L30" s="112"/>
      <c r="S30" s="33"/>
      <c r="T30" s="33"/>
      <c r="U30" s="33"/>
      <c r="V30" s="33"/>
      <c r="W30" s="33"/>
      <c r="X30" s="33"/>
      <c r="Y30" s="33"/>
      <c r="Z30" s="33"/>
      <c r="AA30" s="33"/>
      <c r="AB30" s="33"/>
      <c r="AC30" s="33"/>
      <c r="AD30" s="33"/>
      <c r="AE30" s="33"/>
    </row>
    <row r="31" spans="1:31" s="2" customFormat="1" ht="6.9" customHeight="1">
      <c r="A31" s="33"/>
      <c r="B31" s="38"/>
      <c r="C31" s="33"/>
      <c r="D31" s="117"/>
      <c r="E31" s="117"/>
      <c r="F31" s="117"/>
      <c r="G31" s="117"/>
      <c r="H31" s="117"/>
      <c r="I31" s="117"/>
      <c r="J31" s="117"/>
      <c r="K31" s="117"/>
      <c r="L31" s="112"/>
      <c r="S31" s="33"/>
      <c r="T31" s="33"/>
      <c r="U31" s="33"/>
      <c r="V31" s="33"/>
      <c r="W31" s="33"/>
      <c r="X31" s="33"/>
      <c r="Y31" s="33"/>
      <c r="Z31" s="33"/>
      <c r="AA31" s="33"/>
      <c r="AB31" s="33"/>
      <c r="AC31" s="33"/>
      <c r="AD31" s="33"/>
      <c r="AE31" s="33"/>
    </row>
    <row r="32" spans="1:31" s="2" customFormat="1" ht="25.35" customHeight="1">
      <c r="A32" s="33"/>
      <c r="B32" s="38"/>
      <c r="C32" s="33"/>
      <c r="D32" s="118" t="s">
        <v>40</v>
      </c>
      <c r="E32" s="33"/>
      <c r="F32" s="33"/>
      <c r="G32" s="33"/>
      <c r="H32" s="33"/>
      <c r="I32" s="33"/>
      <c r="J32" s="119">
        <f>ROUND(J87,2)</f>
        <v>87032.1</v>
      </c>
      <c r="K32" s="33"/>
      <c r="L32" s="112"/>
      <c r="S32" s="33"/>
      <c r="T32" s="33"/>
      <c r="U32" s="33"/>
      <c r="V32" s="33"/>
      <c r="W32" s="33"/>
      <c r="X32" s="33"/>
      <c r="Y32" s="33"/>
      <c r="Z32" s="33"/>
      <c r="AA32" s="33"/>
      <c r="AB32" s="33"/>
      <c r="AC32" s="33"/>
      <c r="AD32" s="33"/>
      <c r="AE32" s="33"/>
    </row>
    <row r="33" spans="1:31" s="2" customFormat="1" ht="6.9" customHeight="1">
      <c r="A33" s="33"/>
      <c r="B33" s="38"/>
      <c r="C33" s="33"/>
      <c r="D33" s="117"/>
      <c r="E33" s="117"/>
      <c r="F33" s="117"/>
      <c r="G33" s="117"/>
      <c r="H33" s="117"/>
      <c r="I33" s="117"/>
      <c r="J33" s="117"/>
      <c r="K33" s="117"/>
      <c r="L33" s="112"/>
      <c r="S33" s="33"/>
      <c r="T33" s="33"/>
      <c r="U33" s="33"/>
      <c r="V33" s="33"/>
      <c r="W33" s="33"/>
      <c r="X33" s="33"/>
      <c r="Y33" s="33"/>
      <c r="Z33" s="33"/>
      <c r="AA33" s="33"/>
      <c r="AB33" s="33"/>
      <c r="AC33" s="33"/>
      <c r="AD33" s="33"/>
      <c r="AE33" s="33"/>
    </row>
    <row r="34" spans="1:31" s="2" customFormat="1" ht="14.4" customHeight="1">
      <c r="A34" s="33"/>
      <c r="B34" s="38"/>
      <c r="C34" s="33"/>
      <c r="D34" s="33"/>
      <c r="E34" s="33"/>
      <c r="F34" s="120" t="s">
        <v>42</v>
      </c>
      <c r="G34" s="33"/>
      <c r="H34" s="33"/>
      <c r="I34" s="120" t="s">
        <v>41</v>
      </c>
      <c r="J34" s="120" t="s">
        <v>43</v>
      </c>
      <c r="K34" s="33"/>
      <c r="L34" s="112"/>
      <c r="S34" s="33"/>
      <c r="T34" s="33"/>
      <c r="U34" s="33"/>
      <c r="V34" s="33"/>
      <c r="W34" s="33"/>
      <c r="X34" s="33"/>
      <c r="Y34" s="33"/>
      <c r="Z34" s="33"/>
      <c r="AA34" s="33"/>
      <c r="AB34" s="33"/>
      <c r="AC34" s="33"/>
      <c r="AD34" s="33"/>
      <c r="AE34" s="33"/>
    </row>
    <row r="35" spans="1:31" s="2" customFormat="1" ht="14.4" customHeight="1">
      <c r="A35" s="33"/>
      <c r="B35" s="38"/>
      <c r="C35" s="33"/>
      <c r="D35" s="121" t="s">
        <v>44</v>
      </c>
      <c r="E35" s="111" t="s">
        <v>45</v>
      </c>
      <c r="F35" s="122">
        <f>ROUND((SUM(BE87:BE118)),2)</f>
        <v>87032.1</v>
      </c>
      <c r="G35" s="33"/>
      <c r="H35" s="33"/>
      <c r="I35" s="123">
        <v>0.21</v>
      </c>
      <c r="J35" s="122">
        <f>ROUND(((SUM(BE87:BE118))*I35),2)</f>
        <v>18276.74</v>
      </c>
      <c r="K35" s="33"/>
      <c r="L35" s="112"/>
      <c r="S35" s="33"/>
      <c r="T35" s="33"/>
      <c r="U35" s="33"/>
      <c r="V35" s="33"/>
      <c r="W35" s="33"/>
      <c r="X35" s="33"/>
      <c r="Y35" s="33"/>
      <c r="Z35" s="33"/>
      <c r="AA35" s="33"/>
      <c r="AB35" s="33"/>
      <c r="AC35" s="33"/>
      <c r="AD35" s="33"/>
      <c r="AE35" s="33"/>
    </row>
    <row r="36" spans="1:31" s="2" customFormat="1" ht="14.4" customHeight="1">
      <c r="A36" s="33"/>
      <c r="B36" s="38"/>
      <c r="C36" s="33"/>
      <c r="D36" s="33"/>
      <c r="E36" s="111" t="s">
        <v>46</v>
      </c>
      <c r="F36" s="122">
        <f>ROUND((SUM(BF87:BF118)),2)</f>
        <v>0</v>
      </c>
      <c r="G36" s="33"/>
      <c r="H36" s="33"/>
      <c r="I36" s="123">
        <v>0.15</v>
      </c>
      <c r="J36" s="122">
        <f>ROUND(((SUM(BF87:BF118))*I36),2)</f>
        <v>0</v>
      </c>
      <c r="K36" s="33"/>
      <c r="L36" s="112"/>
      <c r="S36" s="33"/>
      <c r="T36" s="33"/>
      <c r="U36" s="33"/>
      <c r="V36" s="33"/>
      <c r="W36" s="33"/>
      <c r="X36" s="33"/>
      <c r="Y36" s="33"/>
      <c r="Z36" s="33"/>
      <c r="AA36" s="33"/>
      <c r="AB36" s="33"/>
      <c r="AC36" s="33"/>
      <c r="AD36" s="33"/>
      <c r="AE36" s="33"/>
    </row>
    <row r="37" spans="1:31" s="2" customFormat="1" ht="14.4" customHeight="1" hidden="1">
      <c r="A37" s="33"/>
      <c r="B37" s="38"/>
      <c r="C37" s="33"/>
      <c r="D37" s="33"/>
      <c r="E37" s="111" t="s">
        <v>47</v>
      </c>
      <c r="F37" s="122">
        <f>ROUND((SUM(BG87:BG118)),2)</f>
        <v>0</v>
      </c>
      <c r="G37" s="33"/>
      <c r="H37" s="33"/>
      <c r="I37" s="123">
        <v>0.21</v>
      </c>
      <c r="J37" s="122">
        <f>0</f>
        <v>0</v>
      </c>
      <c r="K37" s="33"/>
      <c r="L37" s="112"/>
      <c r="S37" s="33"/>
      <c r="T37" s="33"/>
      <c r="U37" s="33"/>
      <c r="V37" s="33"/>
      <c r="W37" s="33"/>
      <c r="X37" s="33"/>
      <c r="Y37" s="33"/>
      <c r="Z37" s="33"/>
      <c r="AA37" s="33"/>
      <c r="AB37" s="33"/>
      <c r="AC37" s="33"/>
      <c r="AD37" s="33"/>
      <c r="AE37" s="33"/>
    </row>
    <row r="38" spans="1:31" s="2" customFormat="1" ht="14.4" customHeight="1" hidden="1">
      <c r="A38" s="33"/>
      <c r="B38" s="38"/>
      <c r="C38" s="33"/>
      <c r="D38" s="33"/>
      <c r="E38" s="111" t="s">
        <v>48</v>
      </c>
      <c r="F38" s="122">
        <f>ROUND((SUM(BH87:BH118)),2)</f>
        <v>0</v>
      </c>
      <c r="G38" s="33"/>
      <c r="H38" s="33"/>
      <c r="I38" s="123">
        <v>0.15</v>
      </c>
      <c r="J38" s="122">
        <f>0</f>
        <v>0</v>
      </c>
      <c r="K38" s="33"/>
      <c r="L38" s="112"/>
      <c r="S38" s="33"/>
      <c r="T38" s="33"/>
      <c r="U38" s="33"/>
      <c r="V38" s="33"/>
      <c r="W38" s="33"/>
      <c r="X38" s="33"/>
      <c r="Y38" s="33"/>
      <c r="Z38" s="33"/>
      <c r="AA38" s="33"/>
      <c r="AB38" s="33"/>
      <c r="AC38" s="33"/>
      <c r="AD38" s="33"/>
      <c r="AE38" s="33"/>
    </row>
    <row r="39" spans="1:31" s="2" customFormat="1" ht="14.4" customHeight="1" hidden="1">
      <c r="A39" s="33"/>
      <c r="B39" s="38"/>
      <c r="C39" s="33"/>
      <c r="D39" s="33"/>
      <c r="E39" s="111" t="s">
        <v>49</v>
      </c>
      <c r="F39" s="122">
        <f>ROUND((SUM(BI87:BI118)),2)</f>
        <v>0</v>
      </c>
      <c r="G39" s="33"/>
      <c r="H39" s="33"/>
      <c r="I39" s="123">
        <v>0</v>
      </c>
      <c r="J39" s="122">
        <f>0</f>
        <v>0</v>
      </c>
      <c r="K39" s="33"/>
      <c r="L39" s="112"/>
      <c r="S39" s="33"/>
      <c r="T39" s="33"/>
      <c r="U39" s="33"/>
      <c r="V39" s="33"/>
      <c r="W39" s="33"/>
      <c r="X39" s="33"/>
      <c r="Y39" s="33"/>
      <c r="Z39" s="33"/>
      <c r="AA39" s="33"/>
      <c r="AB39" s="33"/>
      <c r="AC39" s="33"/>
      <c r="AD39" s="33"/>
      <c r="AE39" s="33"/>
    </row>
    <row r="40" spans="1:31" s="2" customFormat="1" ht="6.9" customHeight="1">
      <c r="A40" s="33"/>
      <c r="B40" s="38"/>
      <c r="C40" s="33"/>
      <c r="D40" s="33"/>
      <c r="E40" s="33"/>
      <c r="F40" s="33"/>
      <c r="G40" s="33"/>
      <c r="H40" s="33"/>
      <c r="I40" s="33"/>
      <c r="J40" s="33"/>
      <c r="K40" s="33"/>
      <c r="L40" s="112"/>
      <c r="S40" s="33"/>
      <c r="T40" s="33"/>
      <c r="U40" s="33"/>
      <c r="V40" s="33"/>
      <c r="W40" s="33"/>
      <c r="X40" s="33"/>
      <c r="Y40" s="33"/>
      <c r="Z40" s="33"/>
      <c r="AA40" s="33"/>
      <c r="AB40" s="33"/>
      <c r="AC40" s="33"/>
      <c r="AD40" s="33"/>
      <c r="AE40" s="33"/>
    </row>
    <row r="41" spans="1:31" s="2" customFormat="1" ht="25.35" customHeight="1">
      <c r="A41" s="33"/>
      <c r="B41" s="38"/>
      <c r="C41" s="124"/>
      <c r="D41" s="125" t="s">
        <v>50</v>
      </c>
      <c r="E41" s="126"/>
      <c r="F41" s="126"/>
      <c r="G41" s="127" t="s">
        <v>51</v>
      </c>
      <c r="H41" s="128" t="s">
        <v>52</v>
      </c>
      <c r="I41" s="126"/>
      <c r="J41" s="129">
        <f>SUM(J32:J39)</f>
        <v>105308.84000000001</v>
      </c>
      <c r="K41" s="130"/>
      <c r="L41" s="112"/>
      <c r="S41" s="33"/>
      <c r="T41" s="33"/>
      <c r="U41" s="33"/>
      <c r="V41" s="33"/>
      <c r="W41" s="33"/>
      <c r="X41" s="33"/>
      <c r="Y41" s="33"/>
      <c r="Z41" s="33"/>
      <c r="AA41" s="33"/>
      <c r="AB41" s="33"/>
      <c r="AC41" s="33"/>
      <c r="AD41" s="33"/>
      <c r="AE41" s="33"/>
    </row>
    <row r="42" spans="1:31" s="2" customFormat="1" ht="14.4" customHeight="1">
      <c r="A42" s="33"/>
      <c r="B42" s="131"/>
      <c r="C42" s="132"/>
      <c r="D42" s="132"/>
      <c r="E42" s="132"/>
      <c r="F42" s="132"/>
      <c r="G42" s="132"/>
      <c r="H42" s="132"/>
      <c r="I42" s="132"/>
      <c r="J42" s="132"/>
      <c r="K42" s="132"/>
      <c r="L42" s="112"/>
      <c r="S42" s="33"/>
      <c r="T42" s="33"/>
      <c r="U42" s="33"/>
      <c r="V42" s="33"/>
      <c r="W42" s="33"/>
      <c r="X42" s="33"/>
      <c r="Y42" s="33"/>
      <c r="Z42" s="33"/>
      <c r="AA42" s="33"/>
      <c r="AB42" s="33"/>
      <c r="AC42" s="33"/>
      <c r="AD42" s="33"/>
      <c r="AE42" s="33"/>
    </row>
    <row r="46" spans="1:31" s="2" customFormat="1" ht="6.9" customHeight="1">
      <c r="A46" s="33"/>
      <c r="B46" s="133"/>
      <c r="C46" s="134"/>
      <c r="D46" s="134"/>
      <c r="E46" s="134"/>
      <c r="F46" s="134"/>
      <c r="G46" s="134"/>
      <c r="H46" s="134"/>
      <c r="I46" s="134"/>
      <c r="J46" s="134"/>
      <c r="K46" s="134"/>
      <c r="L46" s="112"/>
      <c r="S46" s="33"/>
      <c r="T46" s="33"/>
      <c r="U46" s="33"/>
      <c r="V46" s="33"/>
      <c r="W46" s="33"/>
      <c r="X46" s="33"/>
      <c r="Y46" s="33"/>
      <c r="Z46" s="33"/>
      <c r="AA46" s="33"/>
      <c r="AB46" s="33"/>
      <c r="AC46" s="33"/>
      <c r="AD46" s="33"/>
      <c r="AE46" s="33"/>
    </row>
    <row r="47" spans="1:31" s="2" customFormat="1" ht="24.9" customHeight="1">
      <c r="A47" s="33"/>
      <c r="B47" s="34"/>
      <c r="C47" s="25" t="s">
        <v>121</v>
      </c>
      <c r="D47" s="35"/>
      <c r="E47" s="35"/>
      <c r="F47" s="35"/>
      <c r="G47" s="35"/>
      <c r="H47" s="35"/>
      <c r="I47" s="35"/>
      <c r="J47" s="35"/>
      <c r="K47" s="35"/>
      <c r="L47" s="112"/>
      <c r="S47" s="33"/>
      <c r="T47" s="33"/>
      <c r="U47" s="33"/>
      <c r="V47" s="33"/>
      <c r="W47" s="33"/>
      <c r="X47" s="33"/>
      <c r="Y47" s="33"/>
      <c r="Z47" s="33"/>
      <c r="AA47" s="33"/>
      <c r="AB47" s="33"/>
      <c r="AC47" s="33"/>
      <c r="AD47" s="33"/>
      <c r="AE47" s="33"/>
    </row>
    <row r="48" spans="1:31" s="2" customFormat="1" ht="6.9" customHeight="1">
      <c r="A48" s="33"/>
      <c r="B48" s="34"/>
      <c r="C48" s="35"/>
      <c r="D48" s="35"/>
      <c r="E48" s="35"/>
      <c r="F48" s="35"/>
      <c r="G48" s="35"/>
      <c r="H48" s="35"/>
      <c r="I48" s="35"/>
      <c r="J48" s="35"/>
      <c r="K48" s="35"/>
      <c r="L48" s="112"/>
      <c r="S48" s="33"/>
      <c r="T48" s="33"/>
      <c r="U48" s="33"/>
      <c r="V48" s="33"/>
      <c r="W48" s="33"/>
      <c r="X48" s="33"/>
      <c r="Y48" s="33"/>
      <c r="Z48" s="33"/>
      <c r="AA48" s="33"/>
      <c r="AB48" s="33"/>
      <c r="AC48" s="33"/>
      <c r="AD48" s="33"/>
      <c r="AE48" s="33"/>
    </row>
    <row r="49" spans="1:31" s="2" customFormat="1" ht="12" customHeight="1">
      <c r="A49" s="33"/>
      <c r="B49" s="34"/>
      <c r="C49" s="30" t="s">
        <v>14</v>
      </c>
      <c r="D49" s="35"/>
      <c r="E49" s="35"/>
      <c r="F49" s="35"/>
      <c r="G49" s="35"/>
      <c r="H49" s="35"/>
      <c r="I49" s="35"/>
      <c r="J49" s="35"/>
      <c r="K49" s="35"/>
      <c r="L49" s="112"/>
      <c r="S49" s="33"/>
      <c r="T49" s="33"/>
      <c r="U49" s="33"/>
      <c r="V49" s="33"/>
      <c r="W49" s="33"/>
      <c r="X49" s="33"/>
      <c r="Y49" s="33"/>
      <c r="Z49" s="33"/>
      <c r="AA49" s="33"/>
      <c r="AB49" s="33"/>
      <c r="AC49" s="33"/>
      <c r="AD49" s="33"/>
      <c r="AE49" s="33"/>
    </row>
    <row r="50" spans="1:31" s="2" customFormat="1" ht="16.5" customHeight="1">
      <c r="A50" s="33"/>
      <c r="B50" s="34"/>
      <c r="C50" s="35"/>
      <c r="D50" s="35"/>
      <c r="E50" s="374" t="str">
        <f>E7</f>
        <v>KOMUNITNÍ CENTRUM JOSEFOV - ZMĚNOVÉ LISTY</v>
      </c>
      <c r="F50" s="375"/>
      <c r="G50" s="375"/>
      <c r="H50" s="375"/>
      <c r="I50" s="35"/>
      <c r="J50" s="35"/>
      <c r="K50" s="35"/>
      <c r="L50" s="112"/>
      <c r="S50" s="33"/>
      <c r="T50" s="33"/>
      <c r="U50" s="33"/>
      <c r="V50" s="33"/>
      <c r="W50" s="33"/>
      <c r="X50" s="33"/>
      <c r="Y50" s="33"/>
      <c r="Z50" s="33"/>
      <c r="AA50" s="33"/>
      <c r="AB50" s="33"/>
      <c r="AC50" s="33"/>
      <c r="AD50" s="33"/>
      <c r="AE50" s="33"/>
    </row>
    <row r="51" spans="2:12" s="1" customFormat="1" ht="12" customHeight="1">
      <c r="B51" s="23"/>
      <c r="C51" s="30" t="s">
        <v>117</v>
      </c>
      <c r="D51" s="24"/>
      <c r="E51" s="24"/>
      <c r="F51" s="24"/>
      <c r="G51" s="24"/>
      <c r="H51" s="24"/>
      <c r="I51" s="24"/>
      <c r="J51" s="24"/>
      <c r="K51" s="24"/>
      <c r="L51" s="22"/>
    </row>
    <row r="52" spans="1:31" s="2" customFormat="1" ht="16.5" customHeight="1">
      <c r="A52" s="33"/>
      <c r="B52" s="34"/>
      <c r="C52" s="35"/>
      <c r="D52" s="35"/>
      <c r="E52" s="374" t="s">
        <v>278</v>
      </c>
      <c r="F52" s="376"/>
      <c r="G52" s="376"/>
      <c r="H52" s="376"/>
      <c r="I52" s="35"/>
      <c r="J52" s="35"/>
      <c r="K52" s="35"/>
      <c r="L52" s="112"/>
      <c r="S52" s="33"/>
      <c r="T52" s="33"/>
      <c r="U52" s="33"/>
      <c r="V52" s="33"/>
      <c r="W52" s="33"/>
      <c r="X52" s="33"/>
      <c r="Y52" s="33"/>
      <c r="Z52" s="33"/>
      <c r="AA52" s="33"/>
      <c r="AB52" s="33"/>
      <c r="AC52" s="33"/>
      <c r="AD52" s="33"/>
      <c r="AE52" s="33"/>
    </row>
    <row r="53" spans="1:31" s="2" customFormat="1" ht="12" customHeight="1">
      <c r="A53" s="33"/>
      <c r="B53" s="34"/>
      <c r="C53" s="30" t="s">
        <v>119</v>
      </c>
      <c r="D53" s="35"/>
      <c r="E53" s="35"/>
      <c r="F53" s="35"/>
      <c r="G53" s="35"/>
      <c r="H53" s="35"/>
      <c r="I53" s="35"/>
      <c r="J53" s="35"/>
      <c r="K53" s="35"/>
      <c r="L53" s="112"/>
      <c r="S53" s="33"/>
      <c r="T53" s="33"/>
      <c r="U53" s="33"/>
      <c r="V53" s="33"/>
      <c r="W53" s="33"/>
      <c r="X53" s="33"/>
      <c r="Y53" s="33"/>
      <c r="Z53" s="33"/>
      <c r="AA53" s="33"/>
      <c r="AB53" s="33"/>
      <c r="AC53" s="33"/>
      <c r="AD53" s="33"/>
      <c r="AE53" s="33"/>
    </row>
    <row r="54" spans="1:31" s="2" customFormat="1" ht="16.5" customHeight="1">
      <c r="A54" s="33"/>
      <c r="B54" s="34"/>
      <c r="C54" s="35"/>
      <c r="D54" s="35"/>
      <c r="E54" s="365" t="str">
        <f>E11</f>
        <v>ZL3.2 - VÍCEPRÁCE - INVESTOREM VYBRANÉ INTERIÉROVÉ DVEŘE A ZÁRUBNĚ</v>
      </c>
      <c r="F54" s="376"/>
      <c r="G54" s="376"/>
      <c r="H54" s="376"/>
      <c r="I54" s="35"/>
      <c r="J54" s="35"/>
      <c r="K54" s="35"/>
      <c r="L54" s="112"/>
      <c r="S54" s="33"/>
      <c r="T54" s="33"/>
      <c r="U54" s="33"/>
      <c r="V54" s="33"/>
      <c r="W54" s="33"/>
      <c r="X54" s="33"/>
      <c r="Y54" s="33"/>
      <c r="Z54" s="33"/>
      <c r="AA54" s="33"/>
      <c r="AB54" s="33"/>
      <c r="AC54" s="33"/>
      <c r="AD54" s="33"/>
      <c r="AE54" s="33"/>
    </row>
    <row r="55" spans="1:31" s="2" customFormat="1" ht="6.9" customHeight="1">
      <c r="A55" s="33"/>
      <c r="B55" s="34"/>
      <c r="C55" s="35"/>
      <c r="D55" s="35"/>
      <c r="E55" s="35"/>
      <c r="F55" s="35"/>
      <c r="G55" s="35"/>
      <c r="H55" s="35"/>
      <c r="I55" s="35"/>
      <c r="J55" s="35"/>
      <c r="K55" s="35"/>
      <c r="L55" s="112"/>
      <c r="S55" s="33"/>
      <c r="T55" s="33"/>
      <c r="U55" s="33"/>
      <c r="V55" s="33"/>
      <c r="W55" s="33"/>
      <c r="X55" s="33"/>
      <c r="Y55" s="33"/>
      <c r="Z55" s="33"/>
      <c r="AA55" s="33"/>
      <c r="AB55" s="33"/>
      <c r="AC55" s="33"/>
      <c r="AD55" s="33"/>
      <c r="AE55" s="33"/>
    </row>
    <row r="56" spans="1:31" s="2" customFormat="1" ht="12" customHeight="1">
      <c r="A56" s="33"/>
      <c r="B56" s="34"/>
      <c r="C56" s="30" t="s">
        <v>19</v>
      </c>
      <c r="D56" s="35"/>
      <c r="E56" s="35"/>
      <c r="F56" s="28" t="str">
        <f>F14</f>
        <v>Josefov</v>
      </c>
      <c r="G56" s="35"/>
      <c r="H56" s="35"/>
      <c r="I56" s="30" t="s">
        <v>21</v>
      </c>
      <c r="J56" s="58" t="str">
        <f>IF(J14="","",J14)</f>
        <v>7. 1. 2020</v>
      </c>
      <c r="K56" s="35"/>
      <c r="L56" s="112"/>
      <c r="S56" s="33"/>
      <c r="T56" s="33"/>
      <c r="U56" s="33"/>
      <c r="V56" s="33"/>
      <c r="W56" s="33"/>
      <c r="X56" s="33"/>
      <c r="Y56" s="33"/>
      <c r="Z56" s="33"/>
      <c r="AA56" s="33"/>
      <c r="AB56" s="33"/>
      <c r="AC56" s="33"/>
      <c r="AD56" s="33"/>
      <c r="AE56" s="33"/>
    </row>
    <row r="57" spans="1:31" s="2" customFormat="1" ht="6.9" customHeight="1">
      <c r="A57" s="33"/>
      <c r="B57" s="34"/>
      <c r="C57" s="35"/>
      <c r="D57" s="35"/>
      <c r="E57" s="35"/>
      <c r="F57" s="35"/>
      <c r="G57" s="35"/>
      <c r="H57" s="35"/>
      <c r="I57" s="35"/>
      <c r="J57" s="35"/>
      <c r="K57" s="35"/>
      <c r="L57" s="112"/>
      <c r="S57" s="33"/>
      <c r="T57" s="33"/>
      <c r="U57" s="33"/>
      <c r="V57" s="33"/>
      <c r="W57" s="33"/>
      <c r="X57" s="33"/>
      <c r="Y57" s="33"/>
      <c r="Z57" s="33"/>
      <c r="AA57" s="33"/>
      <c r="AB57" s="33"/>
      <c r="AC57" s="33"/>
      <c r="AD57" s="33"/>
      <c r="AE57" s="33"/>
    </row>
    <row r="58" spans="1:31" s="2" customFormat="1" ht="27.9" customHeight="1">
      <c r="A58" s="33"/>
      <c r="B58" s="34"/>
      <c r="C58" s="30" t="s">
        <v>23</v>
      </c>
      <c r="D58" s="35"/>
      <c r="E58" s="35"/>
      <c r="F58" s="28" t="str">
        <f>E17</f>
        <v>Obec Josefov</v>
      </c>
      <c r="G58" s="35"/>
      <c r="H58" s="35"/>
      <c r="I58" s="30" t="s">
        <v>32</v>
      </c>
      <c r="J58" s="31" t="str">
        <f>E23</f>
        <v>CENTRA STAV s.r.o.</v>
      </c>
      <c r="K58" s="35"/>
      <c r="L58" s="112"/>
      <c r="S58" s="33"/>
      <c r="T58" s="33"/>
      <c r="U58" s="33"/>
      <c r="V58" s="33"/>
      <c r="W58" s="33"/>
      <c r="X58" s="33"/>
      <c r="Y58" s="33"/>
      <c r="Z58" s="33"/>
      <c r="AA58" s="33"/>
      <c r="AB58" s="33"/>
      <c r="AC58" s="33"/>
      <c r="AD58" s="33"/>
      <c r="AE58" s="33"/>
    </row>
    <row r="59" spans="1:31" s="2" customFormat="1" ht="27.9" customHeight="1">
      <c r="A59" s="33"/>
      <c r="B59" s="34"/>
      <c r="C59" s="30" t="s">
        <v>28</v>
      </c>
      <c r="D59" s="35"/>
      <c r="E59" s="35"/>
      <c r="F59" s="28" t="str">
        <f>IF(E20="","",E20)</f>
        <v>Stavby Trubač s.r.o.</v>
      </c>
      <c r="G59" s="35"/>
      <c r="H59" s="35"/>
      <c r="I59" s="30" t="s">
        <v>37</v>
      </c>
      <c r="J59" s="31" t="str">
        <f>E26</f>
        <v>Stavby Trubač s.r.o.</v>
      </c>
      <c r="K59" s="35"/>
      <c r="L59" s="112"/>
      <c r="S59" s="33"/>
      <c r="T59" s="33"/>
      <c r="U59" s="33"/>
      <c r="V59" s="33"/>
      <c r="W59" s="33"/>
      <c r="X59" s="33"/>
      <c r="Y59" s="33"/>
      <c r="Z59" s="33"/>
      <c r="AA59" s="33"/>
      <c r="AB59" s="33"/>
      <c r="AC59" s="33"/>
      <c r="AD59" s="33"/>
      <c r="AE59" s="33"/>
    </row>
    <row r="60" spans="1:31" s="2" customFormat="1" ht="10.35" customHeight="1">
      <c r="A60" s="33"/>
      <c r="B60" s="34"/>
      <c r="C60" s="35"/>
      <c r="D60" s="35"/>
      <c r="E60" s="35"/>
      <c r="F60" s="35"/>
      <c r="G60" s="35"/>
      <c r="H60" s="35"/>
      <c r="I60" s="35"/>
      <c r="J60" s="35"/>
      <c r="K60" s="35"/>
      <c r="L60" s="112"/>
      <c r="S60" s="33"/>
      <c r="T60" s="33"/>
      <c r="U60" s="33"/>
      <c r="V60" s="33"/>
      <c r="W60" s="33"/>
      <c r="X60" s="33"/>
      <c r="Y60" s="33"/>
      <c r="Z60" s="33"/>
      <c r="AA60" s="33"/>
      <c r="AB60" s="33"/>
      <c r="AC60" s="33"/>
      <c r="AD60" s="33"/>
      <c r="AE60" s="33"/>
    </row>
    <row r="61" spans="1:31" s="2" customFormat="1" ht="29.25" customHeight="1">
      <c r="A61" s="33"/>
      <c r="B61" s="34"/>
      <c r="C61" s="135" t="s">
        <v>122</v>
      </c>
      <c r="D61" s="136"/>
      <c r="E61" s="136"/>
      <c r="F61" s="136"/>
      <c r="G61" s="136"/>
      <c r="H61" s="136"/>
      <c r="I61" s="136"/>
      <c r="J61" s="137" t="s">
        <v>123</v>
      </c>
      <c r="K61" s="136"/>
      <c r="L61" s="112"/>
      <c r="S61" s="33"/>
      <c r="T61" s="33"/>
      <c r="U61" s="33"/>
      <c r="V61" s="33"/>
      <c r="W61" s="33"/>
      <c r="X61" s="33"/>
      <c r="Y61" s="33"/>
      <c r="Z61" s="33"/>
      <c r="AA61" s="33"/>
      <c r="AB61" s="33"/>
      <c r="AC61" s="33"/>
      <c r="AD61" s="33"/>
      <c r="AE61" s="33"/>
    </row>
    <row r="62" spans="1:31" s="2" customFormat="1" ht="10.35" customHeight="1">
      <c r="A62" s="33"/>
      <c r="B62" s="34"/>
      <c r="C62" s="35"/>
      <c r="D62" s="35"/>
      <c r="E62" s="35"/>
      <c r="F62" s="35"/>
      <c r="G62" s="35"/>
      <c r="H62" s="35"/>
      <c r="I62" s="35"/>
      <c r="J62" s="35"/>
      <c r="K62" s="35"/>
      <c r="L62" s="112"/>
      <c r="S62" s="33"/>
      <c r="T62" s="33"/>
      <c r="U62" s="33"/>
      <c r="V62" s="33"/>
      <c r="W62" s="33"/>
      <c r="X62" s="33"/>
      <c r="Y62" s="33"/>
      <c r="Z62" s="33"/>
      <c r="AA62" s="33"/>
      <c r="AB62" s="33"/>
      <c r="AC62" s="33"/>
      <c r="AD62" s="33"/>
      <c r="AE62" s="33"/>
    </row>
    <row r="63" spans="1:47" s="2" customFormat="1" ht="22.8" customHeight="1">
      <c r="A63" s="33"/>
      <c r="B63" s="34"/>
      <c r="C63" s="138" t="s">
        <v>72</v>
      </c>
      <c r="D63" s="35"/>
      <c r="E63" s="35"/>
      <c r="F63" s="35"/>
      <c r="G63" s="35"/>
      <c r="H63" s="35"/>
      <c r="I63" s="35"/>
      <c r="J63" s="76">
        <f>J87</f>
        <v>87032.09999999999</v>
      </c>
      <c r="K63" s="35"/>
      <c r="L63" s="112"/>
      <c r="S63" s="33"/>
      <c r="T63" s="33"/>
      <c r="U63" s="33"/>
      <c r="V63" s="33"/>
      <c r="W63" s="33"/>
      <c r="X63" s="33"/>
      <c r="Y63" s="33"/>
      <c r="Z63" s="33"/>
      <c r="AA63" s="33"/>
      <c r="AB63" s="33"/>
      <c r="AC63" s="33"/>
      <c r="AD63" s="33"/>
      <c r="AE63" s="33"/>
      <c r="AU63" s="19" t="s">
        <v>124</v>
      </c>
    </row>
    <row r="64" spans="2:12" s="9" customFormat="1" ht="24.9" customHeight="1">
      <c r="B64" s="139"/>
      <c r="C64" s="140"/>
      <c r="D64" s="141" t="s">
        <v>249</v>
      </c>
      <c r="E64" s="142"/>
      <c r="F64" s="142"/>
      <c r="G64" s="142"/>
      <c r="H64" s="142"/>
      <c r="I64" s="142"/>
      <c r="J64" s="143">
        <f>J88</f>
        <v>87032.09999999999</v>
      </c>
      <c r="K64" s="140"/>
      <c r="L64" s="144"/>
    </row>
    <row r="65" spans="2:12" s="10" customFormat="1" ht="19.95" customHeight="1">
      <c r="B65" s="145"/>
      <c r="C65" s="96"/>
      <c r="D65" s="146" t="s">
        <v>281</v>
      </c>
      <c r="E65" s="147"/>
      <c r="F65" s="147"/>
      <c r="G65" s="147"/>
      <c r="H65" s="147"/>
      <c r="I65" s="147"/>
      <c r="J65" s="148">
        <f>J89</f>
        <v>87032.09999999999</v>
      </c>
      <c r="K65" s="96"/>
      <c r="L65" s="149"/>
    </row>
    <row r="66" spans="1:31" s="2" customFormat="1" ht="21.75" customHeight="1">
      <c r="A66" s="33"/>
      <c r="B66" s="34"/>
      <c r="C66" s="35"/>
      <c r="D66" s="35"/>
      <c r="E66" s="35"/>
      <c r="F66" s="35"/>
      <c r="G66" s="35"/>
      <c r="H66" s="35"/>
      <c r="I66" s="35"/>
      <c r="J66" s="35"/>
      <c r="K66" s="35"/>
      <c r="L66" s="112"/>
      <c r="S66" s="33"/>
      <c r="T66" s="33"/>
      <c r="U66" s="33"/>
      <c r="V66" s="33"/>
      <c r="W66" s="33"/>
      <c r="X66" s="33"/>
      <c r="Y66" s="33"/>
      <c r="Z66" s="33"/>
      <c r="AA66" s="33"/>
      <c r="AB66" s="33"/>
      <c r="AC66" s="33"/>
      <c r="AD66" s="33"/>
      <c r="AE66" s="33"/>
    </row>
    <row r="67" spans="1:31" s="2" customFormat="1" ht="6.9" customHeight="1">
      <c r="A67" s="33"/>
      <c r="B67" s="46"/>
      <c r="C67" s="47"/>
      <c r="D67" s="47"/>
      <c r="E67" s="47"/>
      <c r="F67" s="47"/>
      <c r="G67" s="47"/>
      <c r="H67" s="47"/>
      <c r="I67" s="47"/>
      <c r="J67" s="47"/>
      <c r="K67" s="47"/>
      <c r="L67" s="112"/>
      <c r="S67" s="33"/>
      <c r="T67" s="33"/>
      <c r="U67" s="33"/>
      <c r="V67" s="33"/>
      <c r="W67" s="33"/>
      <c r="X67" s="33"/>
      <c r="Y67" s="33"/>
      <c r="Z67" s="33"/>
      <c r="AA67" s="33"/>
      <c r="AB67" s="33"/>
      <c r="AC67" s="33"/>
      <c r="AD67" s="33"/>
      <c r="AE67" s="33"/>
    </row>
    <row r="71" spans="1:31" s="2" customFormat="1" ht="6.9" customHeight="1">
      <c r="A71" s="33"/>
      <c r="B71" s="48"/>
      <c r="C71" s="49"/>
      <c r="D71" s="49"/>
      <c r="E71" s="49"/>
      <c r="F71" s="49"/>
      <c r="G71" s="49"/>
      <c r="H71" s="49"/>
      <c r="I71" s="49"/>
      <c r="J71" s="49"/>
      <c r="K71" s="49"/>
      <c r="L71" s="112"/>
      <c r="S71" s="33"/>
      <c r="T71" s="33"/>
      <c r="U71" s="33"/>
      <c r="V71" s="33"/>
      <c r="W71" s="33"/>
      <c r="X71" s="33"/>
      <c r="Y71" s="33"/>
      <c r="Z71" s="33"/>
      <c r="AA71" s="33"/>
      <c r="AB71" s="33"/>
      <c r="AC71" s="33"/>
      <c r="AD71" s="33"/>
      <c r="AE71" s="33"/>
    </row>
    <row r="72" spans="1:31" s="2" customFormat="1" ht="24.9" customHeight="1">
      <c r="A72" s="33"/>
      <c r="B72" s="34"/>
      <c r="C72" s="25" t="s">
        <v>127</v>
      </c>
      <c r="D72" s="35"/>
      <c r="E72" s="35"/>
      <c r="F72" s="35"/>
      <c r="G72" s="35"/>
      <c r="H72" s="35"/>
      <c r="I72" s="35"/>
      <c r="J72" s="35"/>
      <c r="K72" s="35"/>
      <c r="L72" s="112"/>
      <c r="S72" s="33"/>
      <c r="T72" s="33"/>
      <c r="U72" s="33"/>
      <c r="V72" s="33"/>
      <c r="W72" s="33"/>
      <c r="X72" s="33"/>
      <c r="Y72" s="33"/>
      <c r="Z72" s="33"/>
      <c r="AA72" s="33"/>
      <c r="AB72" s="33"/>
      <c r="AC72" s="33"/>
      <c r="AD72" s="33"/>
      <c r="AE72" s="33"/>
    </row>
    <row r="73" spans="1:31" s="2" customFormat="1" ht="6.9" customHeight="1">
      <c r="A73" s="33"/>
      <c r="B73" s="34"/>
      <c r="C73" s="35"/>
      <c r="D73" s="35"/>
      <c r="E73" s="35"/>
      <c r="F73" s="35"/>
      <c r="G73" s="35"/>
      <c r="H73" s="35"/>
      <c r="I73" s="35"/>
      <c r="J73" s="35"/>
      <c r="K73" s="35"/>
      <c r="L73" s="112"/>
      <c r="S73" s="33"/>
      <c r="T73" s="33"/>
      <c r="U73" s="33"/>
      <c r="V73" s="33"/>
      <c r="W73" s="33"/>
      <c r="X73" s="33"/>
      <c r="Y73" s="33"/>
      <c r="Z73" s="33"/>
      <c r="AA73" s="33"/>
      <c r="AB73" s="33"/>
      <c r="AC73" s="33"/>
      <c r="AD73" s="33"/>
      <c r="AE73" s="33"/>
    </row>
    <row r="74" spans="1:31" s="2" customFormat="1" ht="12" customHeight="1">
      <c r="A74" s="33"/>
      <c r="B74" s="34"/>
      <c r="C74" s="30" t="s">
        <v>14</v>
      </c>
      <c r="D74" s="35"/>
      <c r="E74" s="35"/>
      <c r="F74" s="35"/>
      <c r="G74" s="35"/>
      <c r="H74" s="35"/>
      <c r="I74" s="35"/>
      <c r="J74" s="35"/>
      <c r="K74" s="35"/>
      <c r="L74" s="112"/>
      <c r="S74" s="33"/>
      <c r="T74" s="33"/>
      <c r="U74" s="33"/>
      <c r="V74" s="33"/>
      <c r="W74" s="33"/>
      <c r="X74" s="33"/>
      <c r="Y74" s="33"/>
      <c r="Z74" s="33"/>
      <c r="AA74" s="33"/>
      <c r="AB74" s="33"/>
      <c r="AC74" s="33"/>
      <c r="AD74" s="33"/>
      <c r="AE74" s="33"/>
    </row>
    <row r="75" spans="1:31" s="2" customFormat="1" ht="16.5" customHeight="1">
      <c r="A75" s="33"/>
      <c r="B75" s="34"/>
      <c r="C75" s="35"/>
      <c r="D75" s="35"/>
      <c r="E75" s="374" t="str">
        <f>E7</f>
        <v>KOMUNITNÍ CENTRUM JOSEFOV - ZMĚNOVÉ LISTY</v>
      </c>
      <c r="F75" s="375"/>
      <c r="G75" s="375"/>
      <c r="H75" s="375"/>
      <c r="I75" s="35"/>
      <c r="J75" s="35"/>
      <c r="K75" s="35"/>
      <c r="L75" s="112"/>
      <c r="S75" s="33"/>
      <c r="T75" s="33"/>
      <c r="U75" s="33"/>
      <c r="V75" s="33"/>
      <c r="W75" s="33"/>
      <c r="X75" s="33"/>
      <c r="Y75" s="33"/>
      <c r="Z75" s="33"/>
      <c r="AA75" s="33"/>
      <c r="AB75" s="33"/>
      <c r="AC75" s="33"/>
      <c r="AD75" s="33"/>
      <c r="AE75" s="33"/>
    </row>
    <row r="76" spans="2:12" s="1" customFormat="1" ht="12" customHeight="1">
      <c r="B76" s="23"/>
      <c r="C76" s="30" t="s">
        <v>117</v>
      </c>
      <c r="D76" s="24"/>
      <c r="E76" s="24"/>
      <c r="F76" s="24"/>
      <c r="G76" s="24"/>
      <c r="H76" s="24"/>
      <c r="I76" s="24"/>
      <c r="J76" s="24"/>
      <c r="K76" s="24"/>
      <c r="L76" s="22"/>
    </row>
    <row r="77" spans="1:31" s="2" customFormat="1" ht="16.5" customHeight="1">
      <c r="A77" s="33"/>
      <c r="B77" s="34"/>
      <c r="C77" s="35"/>
      <c r="D77" s="35"/>
      <c r="E77" s="374" t="s">
        <v>278</v>
      </c>
      <c r="F77" s="376"/>
      <c r="G77" s="376"/>
      <c r="H77" s="376"/>
      <c r="I77" s="35"/>
      <c r="J77" s="35"/>
      <c r="K77" s="35"/>
      <c r="L77" s="112"/>
      <c r="S77" s="33"/>
      <c r="T77" s="33"/>
      <c r="U77" s="33"/>
      <c r="V77" s="33"/>
      <c r="W77" s="33"/>
      <c r="X77" s="33"/>
      <c r="Y77" s="33"/>
      <c r="Z77" s="33"/>
      <c r="AA77" s="33"/>
      <c r="AB77" s="33"/>
      <c r="AC77" s="33"/>
      <c r="AD77" s="33"/>
      <c r="AE77" s="33"/>
    </row>
    <row r="78" spans="1:31" s="2" customFormat="1" ht="12" customHeight="1">
      <c r="A78" s="33"/>
      <c r="B78" s="34"/>
      <c r="C78" s="30" t="s">
        <v>119</v>
      </c>
      <c r="D78" s="35"/>
      <c r="E78" s="35"/>
      <c r="F78" s="35"/>
      <c r="G78" s="35"/>
      <c r="H78" s="35"/>
      <c r="I78" s="35"/>
      <c r="J78" s="35"/>
      <c r="K78" s="35"/>
      <c r="L78" s="112"/>
      <c r="S78" s="33"/>
      <c r="T78" s="33"/>
      <c r="U78" s="33"/>
      <c r="V78" s="33"/>
      <c r="W78" s="33"/>
      <c r="X78" s="33"/>
      <c r="Y78" s="33"/>
      <c r="Z78" s="33"/>
      <c r="AA78" s="33"/>
      <c r="AB78" s="33"/>
      <c r="AC78" s="33"/>
      <c r="AD78" s="33"/>
      <c r="AE78" s="33"/>
    </row>
    <row r="79" spans="1:31" s="2" customFormat="1" ht="16.5" customHeight="1">
      <c r="A79" s="33"/>
      <c r="B79" s="34"/>
      <c r="C79" s="35"/>
      <c r="D79" s="35"/>
      <c r="E79" s="365" t="str">
        <f>E11</f>
        <v>ZL3.2 - VÍCEPRÁCE - INVESTOREM VYBRANÉ INTERIÉROVÉ DVEŘE A ZÁRUBNĚ</v>
      </c>
      <c r="F79" s="376"/>
      <c r="G79" s="376"/>
      <c r="H79" s="376"/>
      <c r="I79" s="35"/>
      <c r="J79" s="35"/>
      <c r="K79" s="35"/>
      <c r="L79" s="112"/>
      <c r="S79" s="33"/>
      <c r="T79" s="33"/>
      <c r="U79" s="33"/>
      <c r="V79" s="33"/>
      <c r="W79" s="33"/>
      <c r="X79" s="33"/>
      <c r="Y79" s="33"/>
      <c r="Z79" s="33"/>
      <c r="AA79" s="33"/>
      <c r="AB79" s="33"/>
      <c r="AC79" s="33"/>
      <c r="AD79" s="33"/>
      <c r="AE79" s="33"/>
    </row>
    <row r="80" spans="1:31" s="2" customFormat="1" ht="6.9" customHeight="1">
      <c r="A80" s="33"/>
      <c r="B80" s="34"/>
      <c r="C80" s="35"/>
      <c r="D80" s="35"/>
      <c r="E80" s="35"/>
      <c r="F80" s="35"/>
      <c r="G80" s="35"/>
      <c r="H80" s="35"/>
      <c r="I80" s="35"/>
      <c r="J80" s="35"/>
      <c r="K80" s="35"/>
      <c r="L80" s="112"/>
      <c r="S80" s="33"/>
      <c r="T80" s="33"/>
      <c r="U80" s="33"/>
      <c r="V80" s="33"/>
      <c r="W80" s="33"/>
      <c r="X80" s="33"/>
      <c r="Y80" s="33"/>
      <c r="Z80" s="33"/>
      <c r="AA80" s="33"/>
      <c r="AB80" s="33"/>
      <c r="AC80" s="33"/>
      <c r="AD80" s="33"/>
      <c r="AE80" s="33"/>
    </row>
    <row r="81" spans="1:31" s="2" customFormat="1" ht="12" customHeight="1">
      <c r="A81" s="33"/>
      <c r="B81" s="34"/>
      <c r="C81" s="30" t="s">
        <v>19</v>
      </c>
      <c r="D81" s="35"/>
      <c r="E81" s="35"/>
      <c r="F81" s="28" t="str">
        <f>F14</f>
        <v>Josefov</v>
      </c>
      <c r="G81" s="35"/>
      <c r="H81" s="35"/>
      <c r="I81" s="30" t="s">
        <v>21</v>
      </c>
      <c r="J81" s="58" t="str">
        <f>IF(J14="","",J14)</f>
        <v>7. 1. 2020</v>
      </c>
      <c r="K81" s="35"/>
      <c r="L81" s="112"/>
      <c r="S81" s="33"/>
      <c r="T81" s="33"/>
      <c r="U81" s="33"/>
      <c r="V81" s="33"/>
      <c r="W81" s="33"/>
      <c r="X81" s="33"/>
      <c r="Y81" s="33"/>
      <c r="Z81" s="33"/>
      <c r="AA81" s="33"/>
      <c r="AB81" s="33"/>
      <c r="AC81" s="33"/>
      <c r="AD81" s="33"/>
      <c r="AE81" s="33"/>
    </row>
    <row r="82" spans="1:31" s="2" customFormat="1" ht="6.9" customHeight="1">
      <c r="A82" s="33"/>
      <c r="B82" s="34"/>
      <c r="C82" s="35"/>
      <c r="D82" s="35"/>
      <c r="E82" s="35"/>
      <c r="F82" s="35"/>
      <c r="G82" s="35"/>
      <c r="H82" s="35"/>
      <c r="I82" s="35"/>
      <c r="J82" s="35"/>
      <c r="K82" s="35"/>
      <c r="L82" s="112"/>
      <c r="S82" s="33"/>
      <c r="T82" s="33"/>
      <c r="U82" s="33"/>
      <c r="V82" s="33"/>
      <c r="W82" s="33"/>
      <c r="X82" s="33"/>
      <c r="Y82" s="33"/>
      <c r="Z82" s="33"/>
      <c r="AA82" s="33"/>
      <c r="AB82" s="33"/>
      <c r="AC82" s="33"/>
      <c r="AD82" s="33"/>
      <c r="AE82" s="33"/>
    </row>
    <row r="83" spans="1:31" s="2" customFormat="1" ht="27.9" customHeight="1">
      <c r="A83" s="33"/>
      <c r="B83" s="34"/>
      <c r="C83" s="30" t="s">
        <v>23</v>
      </c>
      <c r="D83" s="35"/>
      <c r="E83" s="35"/>
      <c r="F83" s="28" t="str">
        <f>E17</f>
        <v>Obec Josefov</v>
      </c>
      <c r="G83" s="35"/>
      <c r="H83" s="35"/>
      <c r="I83" s="30" t="s">
        <v>32</v>
      </c>
      <c r="J83" s="31" t="str">
        <f>E23</f>
        <v>CENTRA STAV s.r.o.</v>
      </c>
      <c r="K83" s="35"/>
      <c r="L83" s="112"/>
      <c r="S83" s="33"/>
      <c r="T83" s="33"/>
      <c r="U83" s="33"/>
      <c r="V83" s="33"/>
      <c r="W83" s="33"/>
      <c r="X83" s="33"/>
      <c r="Y83" s="33"/>
      <c r="Z83" s="33"/>
      <c r="AA83" s="33"/>
      <c r="AB83" s="33"/>
      <c r="AC83" s="33"/>
      <c r="AD83" s="33"/>
      <c r="AE83" s="33"/>
    </row>
    <row r="84" spans="1:31" s="2" customFormat="1" ht="27.9" customHeight="1">
      <c r="A84" s="33"/>
      <c r="B84" s="34"/>
      <c r="C84" s="30" t="s">
        <v>28</v>
      </c>
      <c r="D84" s="35"/>
      <c r="E84" s="35"/>
      <c r="F84" s="28" t="str">
        <f>IF(E20="","",E20)</f>
        <v>Stavby Trubač s.r.o.</v>
      </c>
      <c r="G84" s="35"/>
      <c r="H84" s="35"/>
      <c r="I84" s="30" t="s">
        <v>37</v>
      </c>
      <c r="J84" s="31" t="str">
        <f>E26</f>
        <v>Stavby Trubač s.r.o.</v>
      </c>
      <c r="K84" s="35"/>
      <c r="L84" s="112"/>
      <c r="S84" s="33"/>
      <c r="T84" s="33"/>
      <c r="U84" s="33"/>
      <c r="V84" s="33"/>
      <c r="W84" s="33"/>
      <c r="X84" s="33"/>
      <c r="Y84" s="33"/>
      <c r="Z84" s="33"/>
      <c r="AA84" s="33"/>
      <c r="AB84" s="33"/>
      <c r="AC84" s="33"/>
      <c r="AD84" s="33"/>
      <c r="AE84" s="33"/>
    </row>
    <row r="85" spans="1:31" s="2" customFormat="1" ht="10.35" customHeight="1">
      <c r="A85" s="33"/>
      <c r="B85" s="34"/>
      <c r="C85" s="35"/>
      <c r="D85" s="35"/>
      <c r="E85" s="35"/>
      <c r="F85" s="35"/>
      <c r="G85" s="35"/>
      <c r="H85" s="35"/>
      <c r="I85" s="35"/>
      <c r="J85" s="35"/>
      <c r="K85" s="35"/>
      <c r="L85" s="112"/>
      <c r="S85" s="33"/>
      <c r="T85" s="33"/>
      <c r="U85" s="33"/>
      <c r="V85" s="33"/>
      <c r="W85" s="33"/>
      <c r="X85" s="33"/>
      <c r="Y85" s="33"/>
      <c r="Z85" s="33"/>
      <c r="AA85" s="33"/>
      <c r="AB85" s="33"/>
      <c r="AC85" s="33"/>
      <c r="AD85" s="33"/>
      <c r="AE85" s="33"/>
    </row>
    <row r="86" spans="1:31" s="11" customFormat="1" ht="29.25" customHeight="1">
      <c r="A86" s="150"/>
      <c r="B86" s="151"/>
      <c r="C86" s="152" t="s">
        <v>128</v>
      </c>
      <c r="D86" s="153" t="s">
        <v>59</v>
      </c>
      <c r="E86" s="153" t="s">
        <v>55</v>
      </c>
      <c r="F86" s="153" t="s">
        <v>56</v>
      </c>
      <c r="G86" s="153" t="s">
        <v>129</v>
      </c>
      <c r="H86" s="153" t="s">
        <v>130</v>
      </c>
      <c r="I86" s="153" t="s">
        <v>131</v>
      </c>
      <c r="J86" s="153" t="s">
        <v>123</v>
      </c>
      <c r="K86" s="154" t="s">
        <v>132</v>
      </c>
      <c r="L86" s="155"/>
      <c r="M86" s="67" t="s">
        <v>17</v>
      </c>
      <c r="N86" s="68" t="s">
        <v>44</v>
      </c>
      <c r="O86" s="68" t="s">
        <v>133</v>
      </c>
      <c r="P86" s="68" t="s">
        <v>134</v>
      </c>
      <c r="Q86" s="68" t="s">
        <v>135</v>
      </c>
      <c r="R86" s="68" t="s">
        <v>136</v>
      </c>
      <c r="S86" s="68" t="s">
        <v>137</v>
      </c>
      <c r="T86" s="69" t="s">
        <v>138</v>
      </c>
      <c r="U86" s="150"/>
      <c r="V86" s="150"/>
      <c r="W86" s="150"/>
      <c r="X86" s="150"/>
      <c r="Y86" s="150"/>
      <c r="Z86" s="150"/>
      <c r="AA86" s="150"/>
      <c r="AB86" s="150"/>
      <c r="AC86" s="150"/>
      <c r="AD86" s="150"/>
      <c r="AE86" s="150"/>
    </row>
    <row r="87" spans="1:63" s="2" customFormat="1" ht="22.8" customHeight="1">
      <c r="A87" s="33"/>
      <c r="B87" s="34"/>
      <c r="C87" s="74" t="s">
        <v>139</v>
      </c>
      <c r="D87" s="35"/>
      <c r="E87" s="35"/>
      <c r="F87" s="35"/>
      <c r="G87" s="35"/>
      <c r="H87" s="35"/>
      <c r="I87" s="35"/>
      <c r="J87" s="156">
        <f>BK87</f>
        <v>87032.09999999999</v>
      </c>
      <c r="K87" s="35"/>
      <c r="L87" s="38"/>
      <c r="M87" s="70"/>
      <c r="N87" s="157"/>
      <c r="O87" s="71"/>
      <c r="P87" s="158">
        <f>P88</f>
        <v>24.666</v>
      </c>
      <c r="Q87" s="71"/>
      <c r="R87" s="158">
        <f>R88</f>
        <v>0.06592</v>
      </c>
      <c r="S87" s="71"/>
      <c r="T87" s="159">
        <f>T88</f>
        <v>0</v>
      </c>
      <c r="U87" s="33"/>
      <c r="V87" s="33"/>
      <c r="W87" s="33"/>
      <c r="X87" s="33"/>
      <c r="Y87" s="33"/>
      <c r="Z87" s="33"/>
      <c r="AA87" s="33"/>
      <c r="AB87" s="33"/>
      <c r="AC87" s="33"/>
      <c r="AD87" s="33"/>
      <c r="AE87" s="33"/>
      <c r="AT87" s="19" t="s">
        <v>73</v>
      </c>
      <c r="AU87" s="19" t="s">
        <v>124</v>
      </c>
      <c r="BK87" s="160">
        <f>BK88</f>
        <v>87032.09999999999</v>
      </c>
    </row>
    <row r="88" spans="2:63" s="12" customFormat="1" ht="25.95" customHeight="1">
      <c r="B88" s="161"/>
      <c r="C88" s="162"/>
      <c r="D88" s="163" t="s">
        <v>73</v>
      </c>
      <c r="E88" s="164" t="s">
        <v>251</v>
      </c>
      <c r="F88" s="164" t="s">
        <v>252</v>
      </c>
      <c r="G88" s="162"/>
      <c r="H88" s="162"/>
      <c r="I88" s="162"/>
      <c r="J88" s="165">
        <f>BK88</f>
        <v>87032.09999999999</v>
      </c>
      <c r="K88" s="162"/>
      <c r="L88" s="166"/>
      <c r="M88" s="167"/>
      <c r="N88" s="168"/>
      <c r="O88" s="168"/>
      <c r="P88" s="169">
        <f>P89</f>
        <v>24.666</v>
      </c>
      <c r="Q88" s="168"/>
      <c r="R88" s="169">
        <f>R89</f>
        <v>0.06592</v>
      </c>
      <c r="S88" s="168"/>
      <c r="T88" s="170">
        <f>T89</f>
        <v>0</v>
      </c>
      <c r="AR88" s="171" t="s">
        <v>83</v>
      </c>
      <c r="AT88" s="172" t="s">
        <v>73</v>
      </c>
      <c r="AU88" s="172" t="s">
        <v>74</v>
      </c>
      <c r="AY88" s="171" t="s">
        <v>142</v>
      </c>
      <c r="BK88" s="173">
        <f>BK89</f>
        <v>87032.09999999999</v>
      </c>
    </row>
    <row r="89" spans="2:63" s="12" customFormat="1" ht="22.8" customHeight="1">
      <c r="B89" s="161"/>
      <c r="C89" s="162"/>
      <c r="D89" s="163" t="s">
        <v>73</v>
      </c>
      <c r="E89" s="174" t="s">
        <v>298</v>
      </c>
      <c r="F89" s="174" t="s">
        <v>299</v>
      </c>
      <c r="G89" s="162"/>
      <c r="H89" s="162"/>
      <c r="I89" s="162"/>
      <c r="J89" s="175">
        <f>BK89</f>
        <v>87032.09999999999</v>
      </c>
      <c r="K89" s="162"/>
      <c r="L89" s="166"/>
      <c r="M89" s="167"/>
      <c r="N89" s="168"/>
      <c r="O89" s="168"/>
      <c r="P89" s="169">
        <f>SUM(P90:P118)</f>
        <v>24.666</v>
      </c>
      <c r="Q89" s="168"/>
      <c r="R89" s="169">
        <f>SUM(R90:R118)</f>
        <v>0.06592</v>
      </c>
      <c r="S89" s="168"/>
      <c r="T89" s="170">
        <f>SUM(T90:T118)</f>
        <v>0</v>
      </c>
      <c r="AR89" s="171" t="s">
        <v>83</v>
      </c>
      <c r="AT89" s="172" t="s">
        <v>73</v>
      </c>
      <c r="AU89" s="172" t="s">
        <v>81</v>
      </c>
      <c r="AY89" s="171" t="s">
        <v>142</v>
      </c>
      <c r="BK89" s="173">
        <f>SUM(BK90:BK118)</f>
        <v>87032.09999999999</v>
      </c>
    </row>
    <row r="90" spans="1:65" s="2" customFormat="1" ht="16.5" customHeight="1">
      <c r="A90" s="33"/>
      <c r="B90" s="34"/>
      <c r="C90" s="224" t="s">
        <v>81</v>
      </c>
      <c r="D90" s="224" t="s">
        <v>212</v>
      </c>
      <c r="E90" s="225" t="s">
        <v>326</v>
      </c>
      <c r="F90" s="226" t="s">
        <v>327</v>
      </c>
      <c r="G90" s="227" t="s">
        <v>285</v>
      </c>
      <c r="H90" s="228">
        <v>2</v>
      </c>
      <c r="I90" s="229">
        <v>4775.84</v>
      </c>
      <c r="J90" s="229">
        <f aca="true" t="shared" si="0" ref="J90:J95">ROUND(I90*H90,2)</f>
        <v>9551.68</v>
      </c>
      <c r="K90" s="226" t="s">
        <v>328</v>
      </c>
      <c r="L90" s="230"/>
      <c r="M90" s="231" t="s">
        <v>17</v>
      </c>
      <c r="N90" s="232" t="s">
        <v>45</v>
      </c>
      <c r="O90" s="184">
        <v>0</v>
      </c>
      <c r="P90" s="184">
        <f aca="true" t="shared" si="1" ref="P90:P95">O90*H90</f>
        <v>0</v>
      </c>
      <c r="Q90" s="184">
        <v>0</v>
      </c>
      <c r="R90" s="184">
        <f aca="true" t="shared" si="2" ref="R90:R95">Q90*H90</f>
        <v>0</v>
      </c>
      <c r="S90" s="184">
        <v>0</v>
      </c>
      <c r="T90" s="185">
        <f aca="true" t="shared" si="3" ref="T90:T95">S90*H90</f>
        <v>0</v>
      </c>
      <c r="U90" s="33"/>
      <c r="V90" s="33"/>
      <c r="W90" s="33"/>
      <c r="X90" s="33"/>
      <c r="Y90" s="33"/>
      <c r="Z90" s="33"/>
      <c r="AA90" s="33"/>
      <c r="AB90" s="33"/>
      <c r="AC90" s="33"/>
      <c r="AD90" s="33"/>
      <c r="AE90" s="33"/>
      <c r="AR90" s="186" t="s">
        <v>265</v>
      </c>
      <c r="AT90" s="186" t="s">
        <v>212</v>
      </c>
      <c r="AU90" s="186" t="s">
        <v>83</v>
      </c>
      <c r="AY90" s="19" t="s">
        <v>142</v>
      </c>
      <c r="BE90" s="187">
        <f aca="true" t="shared" si="4" ref="BE90:BE95">IF(N90="základní",J90,0)</f>
        <v>9551.68</v>
      </c>
      <c r="BF90" s="187">
        <f aca="true" t="shared" si="5" ref="BF90:BF95">IF(N90="snížená",J90,0)</f>
        <v>0</v>
      </c>
      <c r="BG90" s="187">
        <f aca="true" t="shared" si="6" ref="BG90:BG95">IF(N90="zákl. přenesená",J90,0)</f>
        <v>0</v>
      </c>
      <c r="BH90" s="187">
        <f aca="true" t="shared" si="7" ref="BH90:BH95">IF(N90="sníž. přenesená",J90,0)</f>
        <v>0</v>
      </c>
      <c r="BI90" s="187">
        <f aca="true" t="shared" si="8" ref="BI90:BI95">IF(N90="nulová",J90,0)</f>
        <v>0</v>
      </c>
      <c r="BJ90" s="19" t="s">
        <v>81</v>
      </c>
      <c r="BK90" s="187">
        <f aca="true" t="shared" si="9" ref="BK90:BK95">ROUND(I90*H90,2)</f>
        <v>9551.68</v>
      </c>
      <c r="BL90" s="19" t="s">
        <v>258</v>
      </c>
      <c r="BM90" s="186" t="s">
        <v>329</v>
      </c>
    </row>
    <row r="91" spans="1:65" s="2" customFormat="1" ht="16.5" customHeight="1">
      <c r="A91" s="33"/>
      <c r="B91" s="34"/>
      <c r="C91" s="224" t="s">
        <v>83</v>
      </c>
      <c r="D91" s="224" t="s">
        <v>212</v>
      </c>
      <c r="E91" s="225" t="s">
        <v>330</v>
      </c>
      <c r="F91" s="226" t="s">
        <v>331</v>
      </c>
      <c r="G91" s="227" t="s">
        <v>285</v>
      </c>
      <c r="H91" s="228">
        <v>1</v>
      </c>
      <c r="I91" s="229">
        <v>4775.84</v>
      </c>
      <c r="J91" s="229">
        <f t="shared" si="0"/>
        <v>4775.84</v>
      </c>
      <c r="K91" s="226" t="s">
        <v>328</v>
      </c>
      <c r="L91" s="230"/>
      <c r="M91" s="231" t="s">
        <v>17</v>
      </c>
      <c r="N91" s="232" t="s">
        <v>45</v>
      </c>
      <c r="O91" s="184">
        <v>0</v>
      </c>
      <c r="P91" s="184">
        <f t="shared" si="1"/>
        <v>0</v>
      </c>
      <c r="Q91" s="184">
        <v>0</v>
      </c>
      <c r="R91" s="184">
        <f t="shared" si="2"/>
        <v>0</v>
      </c>
      <c r="S91" s="184">
        <v>0</v>
      </c>
      <c r="T91" s="185">
        <f t="shared" si="3"/>
        <v>0</v>
      </c>
      <c r="U91" s="33"/>
      <c r="V91" s="33"/>
      <c r="W91" s="33"/>
      <c r="X91" s="33"/>
      <c r="Y91" s="33"/>
      <c r="Z91" s="33"/>
      <c r="AA91" s="33"/>
      <c r="AB91" s="33"/>
      <c r="AC91" s="33"/>
      <c r="AD91" s="33"/>
      <c r="AE91" s="33"/>
      <c r="AR91" s="186" t="s">
        <v>265</v>
      </c>
      <c r="AT91" s="186" t="s">
        <v>212</v>
      </c>
      <c r="AU91" s="186" t="s">
        <v>83</v>
      </c>
      <c r="AY91" s="19" t="s">
        <v>142</v>
      </c>
      <c r="BE91" s="187">
        <f t="shared" si="4"/>
        <v>4775.84</v>
      </c>
      <c r="BF91" s="187">
        <f t="shared" si="5"/>
        <v>0</v>
      </c>
      <c r="BG91" s="187">
        <f t="shared" si="6"/>
        <v>0</v>
      </c>
      <c r="BH91" s="187">
        <f t="shared" si="7"/>
        <v>0</v>
      </c>
      <c r="BI91" s="187">
        <f t="shared" si="8"/>
        <v>0</v>
      </c>
      <c r="BJ91" s="19" t="s">
        <v>81</v>
      </c>
      <c r="BK91" s="187">
        <f t="shared" si="9"/>
        <v>4775.84</v>
      </c>
      <c r="BL91" s="19" t="s">
        <v>258</v>
      </c>
      <c r="BM91" s="186" t="s">
        <v>332</v>
      </c>
    </row>
    <row r="92" spans="1:65" s="2" customFormat="1" ht="16.5" customHeight="1">
      <c r="A92" s="33"/>
      <c r="B92" s="34"/>
      <c r="C92" s="224" t="s">
        <v>161</v>
      </c>
      <c r="D92" s="224" t="s">
        <v>212</v>
      </c>
      <c r="E92" s="225" t="s">
        <v>333</v>
      </c>
      <c r="F92" s="226" t="s">
        <v>334</v>
      </c>
      <c r="G92" s="227" t="s">
        <v>285</v>
      </c>
      <c r="H92" s="228">
        <v>1</v>
      </c>
      <c r="I92" s="229">
        <v>4775.84</v>
      </c>
      <c r="J92" s="229">
        <f t="shared" si="0"/>
        <v>4775.84</v>
      </c>
      <c r="K92" s="226" t="s">
        <v>328</v>
      </c>
      <c r="L92" s="230"/>
      <c r="M92" s="231" t="s">
        <v>17</v>
      </c>
      <c r="N92" s="232" t="s">
        <v>45</v>
      </c>
      <c r="O92" s="184">
        <v>0</v>
      </c>
      <c r="P92" s="184">
        <f t="shared" si="1"/>
        <v>0</v>
      </c>
      <c r="Q92" s="184">
        <v>0</v>
      </c>
      <c r="R92" s="184">
        <f t="shared" si="2"/>
        <v>0</v>
      </c>
      <c r="S92" s="184">
        <v>0</v>
      </c>
      <c r="T92" s="185">
        <f t="shared" si="3"/>
        <v>0</v>
      </c>
      <c r="U92" s="33"/>
      <c r="V92" s="33"/>
      <c r="W92" s="33"/>
      <c r="X92" s="33"/>
      <c r="Y92" s="33"/>
      <c r="Z92" s="33"/>
      <c r="AA92" s="33"/>
      <c r="AB92" s="33"/>
      <c r="AC92" s="33"/>
      <c r="AD92" s="33"/>
      <c r="AE92" s="33"/>
      <c r="AR92" s="186" t="s">
        <v>265</v>
      </c>
      <c r="AT92" s="186" t="s">
        <v>212</v>
      </c>
      <c r="AU92" s="186" t="s">
        <v>83</v>
      </c>
      <c r="AY92" s="19" t="s">
        <v>142</v>
      </c>
      <c r="BE92" s="187">
        <f t="shared" si="4"/>
        <v>4775.84</v>
      </c>
      <c r="BF92" s="187">
        <f t="shared" si="5"/>
        <v>0</v>
      </c>
      <c r="BG92" s="187">
        <f t="shared" si="6"/>
        <v>0</v>
      </c>
      <c r="BH92" s="187">
        <f t="shared" si="7"/>
        <v>0</v>
      </c>
      <c r="BI92" s="187">
        <f t="shared" si="8"/>
        <v>0</v>
      </c>
      <c r="BJ92" s="19" t="s">
        <v>81</v>
      </c>
      <c r="BK92" s="187">
        <f t="shared" si="9"/>
        <v>4775.84</v>
      </c>
      <c r="BL92" s="19" t="s">
        <v>258</v>
      </c>
      <c r="BM92" s="186" t="s">
        <v>335</v>
      </c>
    </row>
    <row r="93" spans="1:65" s="2" customFormat="1" ht="16.5" customHeight="1">
      <c r="A93" s="33"/>
      <c r="B93" s="34"/>
      <c r="C93" s="224" t="s">
        <v>149</v>
      </c>
      <c r="D93" s="224" t="s">
        <v>212</v>
      </c>
      <c r="E93" s="225" t="s">
        <v>336</v>
      </c>
      <c r="F93" s="226" t="s">
        <v>337</v>
      </c>
      <c r="G93" s="227" t="s">
        <v>285</v>
      </c>
      <c r="H93" s="228">
        <v>1</v>
      </c>
      <c r="I93" s="229">
        <v>4775.84</v>
      </c>
      <c r="J93" s="229">
        <f t="shared" si="0"/>
        <v>4775.84</v>
      </c>
      <c r="K93" s="226" t="s">
        <v>328</v>
      </c>
      <c r="L93" s="230"/>
      <c r="M93" s="231" t="s">
        <v>17</v>
      </c>
      <c r="N93" s="232" t="s">
        <v>45</v>
      </c>
      <c r="O93" s="184">
        <v>0</v>
      </c>
      <c r="P93" s="184">
        <f t="shared" si="1"/>
        <v>0</v>
      </c>
      <c r="Q93" s="184">
        <v>0</v>
      </c>
      <c r="R93" s="184">
        <f t="shared" si="2"/>
        <v>0</v>
      </c>
      <c r="S93" s="184">
        <v>0</v>
      </c>
      <c r="T93" s="185">
        <f t="shared" si="3"/>
        <v>0</v>
      </c>
      <c r="U93" s="33"/>
      <c r="V93" s="33"/>
      <c r="W93" s="33"/>
      <c r="X93" s="33"/>
      <c r="Y93" s="33"/>
      <c r="Z93" s="33"/>
      <c r="AA93" s="33"/>
      <c r="AB93" s="33"/>
      <c r="AC93" s="33"/>
      <c r="AD93" s="33"/>
      <c r="AE93" s="33"/>
      <c r="AR93" s="186" t="s">
        <v>265</v>
      </c>
      <c r="AT93" s="186" t="s">
        <v>212</v>
      </c>
      <c r="AU93" s="186" t="s">
        <v>83</v>
      </c>
      <c r="AY93" s="19" t="s">
        <v>142</v>
      </c>
      <c r="BE93" s="187">
        <f t="shared" si="4"/>
        <v>4775.84</v>
      </c>
      <c r="BF93" s="187">
        <f t="shared" si="5"/>
        <v>0</v>
      </c>
      <c r="BG93" s="187">
        <f t="shared" si="6"/>
        <v>0</v>
      </c>
      <c r="BH93" s="187">
        <f t="shared" si="7"/>
        <v>0</v>
      </c>
      <c r="BI93" s="187">
        <f t="shared" si="8"/>
        <v>0</v>
      </c>
      <c r="BJ93" s="19" t="s">
        <v>81</v>
      </c>
      <c r="BK93" s="187">
        <f t="shared" si="9"/>
        <v>4775.84</v>
      </c>
      <c r="BL93" s="19" t="s">
        <v>258</v>
      </c>
      <c r="BM93" s="186" t="s">
        <v>338</v>
      </c>
    </row>
    <row r="94" spans="1:65" s="2" customFormat="1" ht="16.5" customHeight="1">
      <c r="A94" s="33"/>
      <c r="B94" s="34"/>
      <c r="C94" s="224" t="s">
        <v>171</v>
      </c>
      <c r="D94" s="224" t="s">
        <v>212</v>
      </c>
      <c r="E94" s="225" t="s">
        <v>339</v>
      </c>
      <c r="F94" s="226" t="s">
        <v>337</v>
      </c>
      <c r="G94" s="227" t="s">
        <v>285</v>
      </c>
      <c r="H94" s="228">
        <v>2</v>
      </c>
      <c r="I94" s="229">
        <v>4775.85</v>
      </c>
      <c r="J94" s="229">
        <f t="shared" si="0"/>
        <v>9551.7</v>
      </c>
      <c r="K94" s="226" t="s">
        <v>328</v>
      </c>
      <c r="L94" s="230"/>
      <c r="M94" s="231" t="s">
        <v>17</v>
      </c>
      <c r="N94" s="232" t="s">
        <v>45</v>
      </c>
      <c r="O94" s="184">
        <v>0</v>
      </c>
      <c r="P94" s="184">
        <f t="shared" si="1"/>
        <v>0</v>
      </c>
      <c r="Q94" s="184">
        <v>0</v>
      </c>
      <c r="R94" s="184">
        <f t="shared" si="2"/>
        <v>0</v>
      </c>
      <c r="S94" s="184">
        <v>0</v>
      </c>
      <c r="T94" s="185">
        <f t="shared" si="3"/>
        <v>0</v>
      </c>
      <c r="U94" s="33"/>
      <c r="V94" s="33"/>
      <c r="W94" s="33"/>
      <c r="X94" s="33"/>
      <c r="Y94" s="33"/>
      <c r="Z94" s="33"/>
      <c r="AA94" s="33"/>
      <c r="AB94" s="33"/>
      <c r="AC94" s="33"/>
      <c r="AD94" s="33"/>
      <c r="AE94" s="33"/>
      <c r="AR94" s="186" t="s">
        <v>265</v>
      </c>
      <c r="AT94" s="186" t="s">
        <v>212</v>
      </c>
      <c r="AU94" s="186" t="s">
        <v>83</v>
      </c>
      <c r="AY94" s="19" t="s">
        <v>142</v>
      </c>
      <c r="BE94" s="187">
        <f t="shared" si="4"/>
        <v>9551.7</v>
      </c>
      <c r="BF94" s="187">
        <f t="shared" si="5"/>
        <v>0</v>
      </c>
      <c r="BG94" s="187">
        <f t="shared" si="6"/>
        <v>0</v>
      </c>
      <c r="BH94" s="187">
        <f t="shared" si="7"/>
        <v>0</v>
      </c>
      <c r="BI94" s="187">
        <f t="shared" si="8"/>
        <v>0</v>
      </c>
      <c r="BJ94" s="19" t="s">
        <v>81</v>
      </c>
      <c r="BK94" s="187">
        <f t="shared" si="9"/>
        <v>9551.7</v>
      </c>
      <c r="BL94" s="19" t="s">
        <v>258</v>
      </c>
      <c r="BM94" s="186" t="s">
        <v>340</v>
      </c>
    </row>
    <row r="95" spans="1:65" s="2" customFormat="1" ht="24" customHeight="1">
      <c r="A95" s="33"/>
      <c r="B95" s="34"/>
      <c r="C95" s="176" t="s">
        <v>190</v>
      </c>
      <c r="D95" s="176" t="s">
        <v>144</v>
      </c>
      <c r="E95" s="177" t="s">
        <v>341</v>
      </c>
      <c r="F95" s="178" t="s">
        <v>342</v>
      </c>
      <c r="G95" s="179" t="s">
        <v>285</v>
      </c>
      <c r="H95" s="180">
        <v>1</v>
      </c>
      <c r="I95" s="181">
        <v>698</v>
      </c>
      <c r="J95" s="181">
        <f t="shared" si="0"/>
        <v>698</v>
      </c>
      <c r="K95" s="178" t="s">
        <v>207</v>
      </c>
      <c r="L95" s="38"/>
      <c r="M95" s="182" t="s">
        <v>17</v>
      </c>
      <c r="N95" s="183" t="s">
        <v>45</v>
      </c>
      <c r="O95" s="184">
        <v>1.805</v>
      </c>
      <c r="P95" s="184">
        <f t="shared" si="1"/>
        <v>1.805</v>
      </c>
      <c r="Q95" s="184">
        <v>0</v>
      </c>
      <c r="R95" s="184">
        <f t="shared" si="2"/>
        <v>0</v>
      </c>
      <c r="S95" s="184">
        <v>0</v>
      </c>
      <c r="T95" s="185">
        <f t="shared" si="3"/>
        <v>0</v>
      </c>
      <c r="U95" s="33"/>
      <c r="V95" s="33"/>
      <c r="W95" s="33"/>
      <c r="X95" s="33"/>
      <c r="Y95" s="33"/>
      <c r="Z95" s="33"/>
      <c r="AA95" s="33"/>
      <c r="AB95" s="33"/>
      <c r="AC95" s="33"/>
      <c r="AD95" s="33"/>
      <c r="AE95" s="33"/>
      <c r="AR95" s="186" t="s">
        <v>258</v>
      </c>
      <c r="AT95" s="186" t="s">
        <v>144</v>
      </c>
      <c r="AU95" s="186" t="s">
        <v>83</v>
      </c>
      <c r="AY95" s="19" t="s">
        <v>142</v>
      </c>
      <c r="BE95" s="187">
        <f t="shared" si="4"/>
        <v>698</v>
      </c>
      <c r="BF95" s="187">
        <f t="shared" si="5"/>
        <v>0</v>
      </c>
      <c r="BG95" s="187">
        <f t="shared" si="6"/>
        <v>0</v>
      </c>
      <c r="BH95" s="187">
        <f t="shared" si="7"/>
        <v>0</v>
      </c>
      <c r="BI95" s="187">
        <f t="shared" si="8"/>
        <v>0</v>
      </c>
      <c r="BJ95" s="19" t="s">
        <v>81</v>
      </c>
      <c r="BK95" s="187">
        <f t="shared" si="9"/>
        <v>698</v>
      </c>
      <c r="BL95" s="19" t="s">
        <v>258</v>
      </c>
      <c r="BM95" s="186" t="s">
        <v>343</v>
      </c>
    </row>
    <row r="96" spans="1:47" s="2" customFormat="1" ht="86.4">
      <c r="A96" s="33"/>
      <c r="B96" s="34"/>
      <c r="C96" s="35"/>
      <c r="D96" s="188" t="s">
        <v>151</v>
      </c>
      <c r="E96" s="35"/>
      <c r="F96" s="189" t="s">
        <v>303</v>
      </c>
      <c r="G96" s="35"/>
      <c r="H96" s="35"/>
      <c r="I96" s="35"/>
      <c r="J96" s="35"/>
      <c r="K96" s="35"/>
      <c r="L96" s="38"/>
      <c r="M96" s="190"/>
      <c r="N96" s="191"/>
      <c r="O96" s="63"/>
      <c r="P96" s="63"/>
      <c r="Q96" s="63"/>
      <c r="R96" s="63"/>
      <c r="S96" s="63"/>
      <c r="T96" s="64"/>
      <c r="U96" s="33"/>
      <c r="V96" s="33"/>
      <c r="W96" s="33"/>
      <c r="X96" s="33"/>
      <c r="Y96" s="33"/>
      <c r="Z96" s="33"/>
      <c r="AA96" s="33"/>
      <c r="AB96" s="33"/>
      <c r="AC96" s="33"/>
      <c r="AD96" s="33"/>
      <c r="AE96" s="33"/>
      <c r="AT96" s="19" t="s">
        <v>151</v>
      </c>
      <c r="AU96" s="19" t="s">
        <v>83</v>
      </c>
    </row>
    <row r="97" spans="1:65" s="2" customFormat="1" ht="16.5" customHeight="1">
      <c r="A97" s="33"/>
      <c r="B97" s="34"/>
      <c r="C97" s="224" t="s">
        <v>195</v>
      </c>
      <c r="D97" s="224" t="s">
        <v>212</v>
      </c>
      <c r="E97" s="225" t="s">
        <v>344</v>
      </c>
      <c r="F97" s="226" t="s">
        <v>345</v>
      </c>
      <c r="G97" s="227" t="s">
        <v>285</v>
      </c>
      <c r="H97" s="228">
        <v>1</v>
      </c>
      <c r="I97" s="229">
        <v>4775.84</v>
      </c>
      <c r="J97" s="229">
        <f>ROUND(I97*H97,2)</f>
        <v>4775.84</v>
      </c>
      <c r="K97" s="226" t="s">
        <v>328</v>
      </c>
      <c r="L97" s="230"/>
      <c r="M97" s="231" t="s">
        <v>17</v>
      </c>
      <c r="N97" s="232" t="s">
        <v>45</v>
      </c>
      <c r="O97" s="184">
        <v>0</v>
      </c>
      <c r="P97" s="184">
        <f>O97*H97</f>
        <v>0</v>
      </c>
      <c r="Q97" s="184">
        <v>0</v>
      </c>
      <c r="R97" s="184">
        <f>Q97*H97</f>
        <v>0</v>
      </c>
      <c r="S97" s="184">
        <v>0</v>
      </c>
      <c r="T97" s="185">
        <f>S97*H97</f>
        <v>0</v>
      </c>
      <c r="U97" s="33"/>
      <c r="V97" s="33"/>
      <c r="W97" s="33"/>
      <c r="X97" s="33"/>
      <c r="Y97" s="33"/>
      <c r="Z97" s="33"/>
      <c r="AA97" s="33"/>
      <c r="AB97" s="33"/>
      <c r="AC97" s="33"/>
      <c r="AD97" s="33"/>
      <c r="AE97" s="33"/>
      <c r="AR97" s="186" t="s">
        <v>265</v>
      </c>
      <c r="AT97" s="186" t="s">
        <v>212</v>
      </c>
      <c r="AU97" s="186" t="s">
        <v>83</v>
      </c>
      <c r="AY97" s="19" t="s">
        <v>142</v>
      </c>
      <c r="BE97" s="187">
        <f>IF(N97="základní",J97,0)</f>
        <v>4775.84</v>
      </c>
      <c r="BF97" s="187">
        <f>IF(N97="snížená",J97,0)</f>
        <v>0</v>
      </c>
      <c r="BG97" s="187">
        <f>IF(N97="zákl. přenesená",J97,0)</f>
        <v>0</v>
      </c>
      <c r="BH97" s="187">
        <f>IF(N97="sníž. přenesená",J97,0)</f>
        <v>0</v>
      </c>
      <c r="BI97" s="187">
        <f>IF(N97="nulová",J97,0)</f>
        <v>0</v>
      </c>
      <c r="BJ97" s="19" t="s">
        <v>81</v>
      </c>
      <c r="BK97" s="187">
        <f>ROUND(I97*H97,2)</f>
        <v>4775.84</v>
      </c>
      <c r="BL97" s="19" t="s">
        <v>258</v>
      </c>
      <c r="BM97" s="186" t="s">
        <v>346</v>
      </c>
    </row>
    <row r="98" spans="1:65" s="2" customFormat="1" ht="24" customHeight="1">
      <c r="A98" s="33"/>
      <c r="B98" s="34"/>
      <c r="C98" s="176" t="s">
        <v>215</v>
      </c>
      <c r="D98" s="176" t="s">
        <v>144</v>
      </c>
      <c r="E98" s="177" t="s">
        <v>347</v>
      </c>
      <c r="F98" s="178" t="s">
        <v>348</v>
      </c>
      <c r="G98" s="179" t="s">
        <v>285</v>
      </c>
      <c r="H98" s="180">
        <v>3</v>
      </c>
      <c r="I98" s="181">
        <v>746</v>
      </c>
      <c r="J98" s="181">
        <f>ROUND(I98*H98,2)</f>
        <v>2238</v>
      </c>
      <c r="K98" s="178" t="s">
        <v>207</v>
      </c>
      <c r="L98" s="38"/>
      <c r="M98" s="182" t="s">
        <v>17</v>
      </c>
      <c r="N98" s="183" t="s">
        <v>45</v>
      </c>
      <c r="O98" s="184">
        <v>1.956</v>
      </c>
      <c r="P98" s="184">
        <f>O98*H98</f>
        <v>5.868</v>
      </c>
      <c r="Q98" s="184">
        <v>0</v>
      </c>
      <c r="R98" s="184">
        <f>Q98*H98</f>
        <v>0</v>
      </c>
      <c r="S98" s="184">
        <v>0</v>
      </c>
      <c r="T98" s="185">
        <f>S98*H98</f>
        <v>0</v>
      </c>
      <c r="U98" s="33"/>
      <c r="V98" s="33"/>
      <c r="W98" s="33"/>
      <c r="X98" s="33"/>
      <c r="Y98" s="33"/>
      <c r="Z98" s="33"/>
      <c r="AA98" s="33"/>
      <c r="AB98" s="33"/>
      <c r="AC98" s="33"/>
      <c r="AD98" s="33"/>
      <c r="AE98" s="33"/>
      <c r="AR98" s="186" t="s">
        <v>258</v>
      </c>
      <c r="AT98" s="186" t="s">
        <v>144</v>
      </c>
      <c r="AU98" s="186" t="s">
        <v>83</v>
      </c>
      <c r="AY98" s="19" t="s">
        <v>142</v>
      </c>
      <c r="BE98" s="187">
        <f>IF(N98="základní",J98,0)</f>
        <v>2238</v>
      </c>
      <c r="BF98" s="187">
        <f>IF(N98="snížená",J98,0)</f>
        <v>0</v>
      </c>
      <c r="BG98" s="187">
        <f>IF(N98="zákl. přenesená",J98,0)</f>
        <v>0</v>
      </c>
      <c r="BH98" s="187">
        <f>IF(N98="sníž. přenesená",J98,0)</f>
        <v>0</v>
      </c>
      <c r="BI98" s="187">
        <f>IF(N98="nulová",J98,0)</f>
        <v>0</v>
      </c>
      <c r="BJ98" s="19" t="s">
        <v>81</v>
      </c>
      <c r="BK98" s="187">
        <f>ROUND(I98*H98,2)</f>
        <v>2238</v>
      </c>
      <c r="BL98" s="19" t="s">
        <v>258</v>
      </c>
      <c r="BM98" s="186" t="s">
        <v>349</v>
      </c>
    </row>
    <row r="99" spans="1:47" s="2" customFormat="1" ht="86.4">
      <c r="A99" s="33"/>
      <c r="B99" s="34"/>
      <c r="C99" s="35"/>
      <c r="D99" s="188" t="s">
        <v>151</v>
      </c>
      <c r="E99" s="35"/>
      <c r="F99" s="189" t="s">
        <v>303</v>
      </c>
      <c r="G99" s="35"/>
      <c r="H99" s="35"/>
      <c r="I99" s="35"/>
      <c r="J99" s="35"/>
      <c r="K99" s="35"/>
      <c r="L99" s="38"/>
      <c r="M99" s="190"/>
      <c r="N99" s="191"/>
      <c r="O99" s="63"/>
      <c r="P99" s="63"/>
      <c r="Q99" s="63"/>
      <c r="R99" s="63"/>
      <c r="S99" s="63"/>
      <c r="T99" s="64"/>
      <c r="U99" s="33"/>
      <c r="V99" s="33"/>
      <c r="W99" s="33"/>
      <c r="X99" s="33"/>
      <c r="Y99" s="33"/>
      <c r="Z99" s="33"/>
      <c r="AA99" s="33"/>
      <c r="AB99" s="33"/>
      <c r="AC99" s="33"/>
      <c r="AD99" s="33"/>
      <c r="AE99" s="33"/>
      <c r="AT99" s="19" t="s">
        <v>151</v>
      </c>
      <c r="AU99" s="19" t="s">
        <v>83</v>
      </c>
    </row>
    <row r="100" spans="1:65" s="2" customFormat="1" ht="16.5" customHeight="1">
      <c r="A100" s="33"/>
      <c r="B100" s="34"/>
      <c r="C100" s="224" t="s">
        <v>320</v>
      </c>
      <c r="D100" s="224" t="s">
        <v>212</v>
      </c>
      <c r="E100" s="225" t="s">
        <v>350</v>
      </c>
      <c r="F100" s="226" t="s">
        <v>351</v>
      </c>
      <c r="G100" s="227" t="s">
        <v>285</v>
      </c>
      <c r="H100" s="228">
        <v>1</v>
      </c>
      <c r="I100" s="229">
        <v>4775.84</v>
      </c>
      <c r="J100" s="229">
        <f aca="true" t="shared" si="10" ref="J100:J107">ROUND(I100*H100,2)</f>
        <v>4775.84</v>
      </c>
      <c r="K100" s="226" t="s">
        <v>328</v>
      </c>
      <c r="L100" s="230"/>
      <c r="M100" s="231" t="s">
        <v>17</v>
      </c>
      <c r="N100" s="232" t="s">
        <v>45</v>
      </c>
      <c r="O100" s="184">
        <v>0</v>
      </c>
      <c r="P100" s="184">
        <f aca="true" t="shared" si="11" ref="P100:P107">O100*H100</f>
        <v>0</v>
      </c>
      <c r="Q100" s="184">
        <v>0</v>
      </c>
      <c r="R100" s="184">
        <f aca="true" t="shared" si="12" ref="R100:R107">Q100*H100</f>
        <v>0</v>
      </c>
      <c r="S100" s="184">
        <v>0</v>
      </c>
      <c r="T100" s="185">
        <f aca="true" t="shared" si="13" ref="T100:T107">S100*H100</f>
        <v>0</v>
      </c>
      <c r="U100" s="33"/>
      <c r="V100" s="33"/>
      <c r="W100" s="33"/>
      <c r="X100" s="33"/>
      <c r="Y100" s="33"/>
      <c r="Z100" s="33"/>
      <c r="AA100" s="33"/>
      <c r="AB100" s="33"/>
      <c r="AC100" s="33"/>
      <c r="AD100" s="33"/>
      <c r="AE100" s="33"/>
      <c r="AR100" s="186" t="s">
        <v>265</v>
      </c>
      <c r="AT100" s="186" t="s">
        <v>212</v>
      </c>
      <c r="AU100" s="186" t="s">
        <v>83</v>
      </c>
      <c r="AY100" s="19" t="s">
        <v>142</v>
      </c>
      <c r="BE100" s="187">
        <f aca="true" t="shared" si="14" ref="BE100:BE107">IF(N100="základní",J100,0)</f>
        <v>4775.84</v>
      </c>
      <c r="BF100" s="187">
        <f aca="true" t="shared" si="15" ref="BF100:BF107">IF(N100="snížená",J100,0)</f>
        <v>0</v>
      </c>
      <c r="BG100" s="187">
        <f aca="true" t="shared" si="16" ref="BG100:BG107">IF(N100="zákl. přenesená",J100,0)</f>
        <v>0</v>
      </c>
      <c r="BH100" s="187">
        <f aca="true" t="shared" si="17" ref="BH100:BH107">IF(N100="sníž. přenesená",J100,0)</f>
        <v>0</v>
      </c>
      <c r="BI100" s="187">
        <f aca="true" t="shared" si="18" ref="BI100:BI107">IF(N100="nulová",J100,0)</f>
        <v>0</v>
      </c>
      <c r="BJ100" s="19" t="s">
        <v>81</v>
      </c>
      <c r="BK100" s="187">
        <f aca="true" t="shared" si="19" ref="BK100:BK107">ROUND(I100*H100,2)</f>
        <v>4775.84</v>
      </c>
      <c r="BL100" s="19" t="s">
        <v>258</v>
      </c>
      <c r="BM100" s="186" t="s">
        <v>352</v>
      </c>
    </row>
    <row r="101" spans="1:65" s="2" customFormat="1" ht="16.5" customHeight="1">
      <c r="A101" s="33"/>
      <c r="B101" s="34"/>
      <c r="C101" s="224" t="s">
        <v>353</v>
      </c>
      <c r="D101" s="224" t="s">
        <v>212</v>
      </c>
      <c r="E101" s="225" t="s">
        <v>354</v>
      </c>
      <c r="F101" s="226" t="s">
        <v>351</v>
      </c>
      <c r="G101" s="227" t="s">
        <v>285</v>
      </c>
      <c r="H101" s="228">
        <v>1</v>
      </c>
      <c r="I101" s="229">
        <v>4775.84</v>
      </c>
      <c r="J101" s="229">
        <f t="shared" si="10"/>
        <v>4775.84</v>
      </c>
      <c r="K101" s="226" t="s">
        <v>328</v>
      </c>
      <c r="L101" s="230"/>
      <c r="M101" s="231" t="s">
        <v>17</v>
      </c>
      <c r="N101" s="232" t="s">
        <v>45</v>
      </c>
      <c r="O101" s="184">
        <v>0</v>
      </c>
      <c r="P101" s="184">
        <f t="shared" si="11"/>
        <v>0</v>
      </c>
      <c r="Q101" s="184">
        <v>0</v>
      </c>
      <c r="R101" s="184">
        <f t="shared" si="12"/>
        <v>0</v>
      </c>
      <c r="S101" s="184">
        <v>0</v>
      </c>
      <c r="T101" s="185">
        <f t="shared" si="13"/>
        <v>0</v>
      </c>
      <c r="U101" s="33"/>
      <c r="V101" s="33"/>
      <c r="W101" s="33"/>
      <c r="X101" s="33"/>
      <c r="Y101" s="33"/>
      <c r="Z101" s="33"/>
      <c r="AA101" s="33"/>
      <c r="AB101" s="33"/>
      <c r="AC101" s="33"/>
      <c r="AD101" s="33"/>
      <c r="AE101" s="33"/>
      <c r="AR101" s="186" t="s">
        <v>265</v>
      </c>
      <c r="AT101" s="186" t="s">
        <v>212</v>
      </c>
      <c r="AU101" s="186" t="s">
        <v>83</v>
      </c>
      <c r="AY101" s="19" t="s">
        <v>142</v>
      </c>
      <c r="BE101" s="187">
        <f t="shared" si="14"/>
        <v>4775.84</v>
      </c>
      <c r="BF101" s="187">
        <f t="shared" si="15"/>
        <v>0</v>
      </c>
      <c r="BG101" s="187">
        <f t="shared" si="16"/>
        <v>0</v>
      </c>
      <c r="BH101" s="187">
        <f t="shared" si="17"/>
        <v>0</v>
      </c>
      <c r="BI101" s="187">
        <f t="shared" si="18"/>
        <v>0</v>
      </c>
      <c r="BJ101" s="19" t="s">
        <v>81</v>
      </c>
      <c r="BK101" s="187">
        <f t="shared" si="19"/>
        <v>4775.84</v>
      </c>
      <c r="BL101" s="19" t="s">
        <v>258</v>
      </c>
      <c r="BM101" s="186" t="s">
        <v>355</v>
      </c>
    </row>
    <row r="102" spans="1:65" s="2" customFormat="1" ht="16.5" customHeight="1">
      <c r="A102" s="33"/>
      <c r="B102" s="34"/>
      <c r="C102" s="224" t="s">
        <v>356</v>
      </c>
      <c r="D102" s="224" t="s">
        <v>212</v>
      </c>
      <c r="E102" s="225" t="s">
        <v>357</v>
      </c>
      <c r="F102" s="226" t="s">
        <v>351</v>
      </c>
      <c r="G102" s="227" t="s">
        <v>285</v>
      </c>
      <c r="H102" s="228">
        <v>1</v>
      </c>
      <c r="I102" s="229">
        <v>4775.84</v>
      </c>
      <c r="J102" s="229">
        <f t="shared" si="10"/>
        <v>4775.84</v>
      </c>
      <c r="K102" s="226" t="s">
        <v>328</v>
      </c>
      <c r="L102" s="230"/>
      <c r="M102" s="231" t="s">
        <v>17</v>
      </c>
      <c r="N102" s="232" t="s">
        <v>45</v>
      </c>
      <c r="O102" s="184">
        <v>0</v>
      </c>
      <c r="P102" s="184">
        <f t="shared" si="11"/>
        <v>0</v>
      </c>
      <c r="Q102" s="184">
        <v>0</v>
      </c>
      <c r="R102" s="184">
        <f t="shared" si="12"/>
        <v>0</v>
      </c>
      <c r="S102" s="184">
        <v>0</v>
      </c>
      <c r="T102" s="185">
        <f t="shared" si="13"/>
        <v>0</v>
      </c>
      <c r="U102" s="33"/>
      <c r="V102" s="33"/>
      <c r="W102" s="33"/>
      <c r="X102" s="33"/>
      <c r="Y102" s="33"/>
      <c r="Z102" s="33"/>
      <c r="AA102" s="33"/>
      <c r="AB102" s="33"/>
      <c r="AC102" s="33"/>
      <c r="AD102" s="33"/>
      <c r="AE102" s="33"/>
      <c r="AR102" s="186" t="s">
        <v>265</v>
      </c>
      <c r="AT102" s="186" t="s">
        <v>212</v>
      </c>
      <c r="AU102" s="186" t="s">
        <v>83</v>
      </c>
      <c r="AY102" s="19" t="s">
        <v>142</v>
      </c>
      <c r="BE102" s="187">
        <f t="shared" si="14"/>
        <v>4775.84</v>
      </c>
      <c r="BF102" s="187">
        <f t="shared" si="15"/>
        <v>0</v>
      </c>
      <c r="BG102" s="187">
        <f t="shared" si="16"/>
        <v>0</v>
      </c>
      <c r="BH102" s="187">
        <f t="shared" si="17"/>
        <v>0</v>
      </c>
      <c r="BI102" s="187">
        <f t="shared" si="18"/>
        <v>0</v>
      </c>
      <c r="BJ102" s="19" t="s">
        <v>81</v>
      </c>
      <c r="BK102" s="187">
        <f t="shared" si="19"/>
        <v>4775.84</v>
      </c>
      <c r="BL102" s="19" t="s">
        <v>258</v>
      </c>
      <c r="BM102" s="186" t="s">
        <v>358</v>
      </c>
    </row>
    <row r="103" spans="1:65" s="2" customFormat="1" ht="16.5" customHeight="1">
      <c r="A103" s="33"/>
      <c r="B103" s="34"/>
      <c r="C103" s="176" t="s">
        <v>359</v>
      </c>
      <c r="D103" s="176" t="s">
        <v>144</v>
      </c>
      <c r="E103" s="177" t="s">
        <v>360</v>
      </c>
      <c r="F103" s="178" t="s">
        <v>361</v>
      </c>
      <c r="G103" s="179" t="s">
        <v>285</v>
      </c>
      <c r="H103" s="180">
        <v>11</v>
      </c>
      <c r="I103" s="181">
        <v>153</v>
      </c>
      <c r="J103" s="181">
        <f t="shared" si="10"/>
        <v>1683</v>
      </c>
      <c r="K103" s="178" t="s">
        <v>207</v>
      </c>
      <c r="L103" s="38"/>
      <c r="M103" s="182" t="s">
        <v>17</v>
      </c>
      <c r="N103" s="183" t="s">
        <v>45</v>
      </c>
      <c r="O103" s="184">
        <v>0.335</v>
      </c>
      <c r="P103" s="184">
        <f t="shared" si="11"/>
        <v>3.685</v>
      </c>
      <c r="Q103" s="184">
        <v>0</v>
      </c>
      <c r="R103" s="184">
        <f t="shared" si="12"/>
        <v>0</v>
      </c>
      <c r="S103" s="184">
        <v>0</v>
      </c>
      <c r="T103" s="185">
        <f t="shared" si="13"/>
        <v>0</v>
      </c>
      <c r="U103" s="33"/>
      <c r="V103" s="33"/>
      <c r="W103" s="33"/>
      <c r="X103" s="33"/>
      <c r="Y103" s="33"/>
      <c r="Z103" s="33"/>
      <c r="AA103" s="33"/>
      <c r="AB103" s="33"/>
      <c r="AC103" s="33"/>
      <c r="AD103" s="33"/>
      <c r="AE103" s="33"/>
      <c r="AR103" s="186" t="s">
        <v>258</v>
      </c>
      <c r="AT103" s="186" t="s">
        <v>144</v>
      </c>
      <c r="AU103" s="186" t="s">
        <v>83</v>
      </c>
      <c r="AY103" s="19" t="s">
        <v>142</v>
      </c>
      <c r="BE103" s="187">
        <f t="shared" si="14"/>
        <v>1683</v>
      </c>
      <c r="BF103" s="187">
        <f t="shared" si="15"/>
        <v>0</v>
      </c>
      <c r="BG103" s="187">
        <f t="shared" si="16"/>
        <v>0</v>
      </c>
      <c r="BH103" s="187">
        <f t="shared" si="17"/>
        <v>0</v>
      </c>
      <c r="BI103" s="187">
        <f t="shared" si="18"/>
        <v>0</v>
      </c>
      <c r="BJ103" s="19" t="s">
        <v>81</v>
      </c>
      <c r="BK103" s="187">
        <f t="shared" si="19"/>
        <v>1683</v>
      </c>
      <c r="BL103" s="19" t="s">
        <v>258</v>
      </c>
      <c r="BM103" s="186" t="s">
        <v>362</v>
      </c>
    </row>
    <row r="104" spans="1:65" s="2" customFormat="1" ht="16.5" customHeight="1">
      <c r="A104" s="33"/>
      <c r="B104" s="34"/>
      <c r="C104" s="224" t="s">
        <v>363</v>
      </c>
      <c r="D104" s="224" t="s">
        <v>212</v>
      </c>
      <c r="E104" s="225" t="s">
        <v>364</v>
      </c>
      <c r="F104" s="226" t="s">
        <v>365</v>
      </c>
      <c r="G104" s="227" t="s">
        <v>285</v>
      </c>
      <c r="H104" s="228">
        <v>4</v>
      </c>
      <c r="I104" s="229">
        <v>616.24</v>
      </c>
      <c r="J104" s="229">
        <f t="shared" si="10"/>
        <v>2464.96</v>
      </c>
      <c r="K104" s="226" t="s">
        <v>328</v>
      </c>
      <c r="L104" s="230"/>
      <c r="M104" s="231" t="s">
        <v>17</v>
      </c>
      <c r="N104" s="232" t="s">
        <v>45</v>
      </c>
      <c r="O104" s="184">
        <v>0</v>
      </c>
      <c r="P104" s="184">
        <f t="shared" si="11"/>
        <v>0</v>
      </c>
      <c r="Q104" s="184">
        <v>0</v>
      </c>
      <c r="R104" s="184">
        <f t="shared" si="12"/>
        <v>0</v>
      </c>
      <c r="S104" s="184">
        <v>0</v>
      </c>
      <c r="T104" s="185">
        <f t="shared" si="13"/>
        <v>0</v>
      </c>
      <c r="U104" s="33"/>
      <c r="V104" s="33"/>
      <c r="W104" s="33"/>
      <c r="X104" s="33"/>
      <c r="Y104" s="33"/>
      <c r="Z104" s="33"/>
      <c r="AA104" s="33"/>
      <c r="AB104" s="33"/>
      <c r="AC104" s="33"/>
      <c r="AD104" s="33"/>
      <c r="AE104" s="33"/>
      <c r="AR104" s="186" t="s">
        <v>265</v>
      </c>
      <c r="AT104" s="186" t="s">
        <v>212</v>
      </c>
      <c r="AU104" s="186" t="s">
        <v>83</v>
      </c>
      <c r="AY104" s="19" t="s">
        <v>142</v>
      </c>
      <c r="BE104" s="187">
        <f t="shared" si="14"/>
        <v>2464.96</v>
      </c>
      <c r="BF104" s="187">
        <f t="shared" si="15"/>
        <v>0</v>
      </c>
      <c r="BG104" s="187">
        <f t="shared" si="16"/>
        <v>0</v>
      </c>
      <c r="BH104" s="187">
        <f t="shared" si="17"/>
        <v>0</v>
      </c>
      <c r="BI104" s="187">
        <f t="shared" si="18"/>
        <v>0</v>
      </c>
      <c r="BJ104" s="19" t="s">
        <v>81</v>
      </c>
      <c r="BK104" s="187">
        <f t="shared" si="19"/>
        <v>2464.96</v>
      </c>
      <c r="BL104" s="19" t="s">
        <v>258</v>
      </c>
      <c r="BM104" s="186" t="s">
        <v>366</v>
      </c>
    </row>
    <row r="105" spans="1:65" s="2" customFormat="1" ht="16.5" customHeight="1">
      <c r="A105" s="33"/>
      <c r="B105" s="34"/>
      <c r="C105" s="224" t="s">
        <v>367</v>
      </c>
      <c r="D105" s="224" t="s">
        <v>212</v>
      </c>
      <c r="E105" s="225" t="s">
        <v>368</v>
      </c>
      <c r="F105" s="226" t="s">
        <v>369</v>
      </c>
      <c r="G105" s="227" t="s">
        <v>285</v>
      </c>
      <c r="H105" s="228">
        <v>2</v>
      </c>
      <c r="I105" s="229">
        <v>616.23</v>
      </c>
      <c r="J105" s="229">
        <f t="shared" si="10"/>
        <v>1232.46</v>
      </c>
      <c r="K105" s="226" t="s">
        <v>328</v>
      </c>
      <c r="L105" s="230"/>
      <c r="M105" s="231" t="s">
        <v>17</v>
      </c>
      <c r="N105" s="232" t="s">
        <v>45</v>
      </c>
      <c r="O105" s="184">
        <v>0</v>
      </c>
      <c r="P105" s="184">
        <f t="shared" si="11"/>
        <v>0</v>
      </c>
      <c r="Q105" s="184">
        <v>0</v>
      </c>
      <c r="R105" s="184">
        <f t="shared" si="12"/>
        <v>0</v>
      </c>
      <c r="S105" s="184">
        <v>0</v>
      </c>
      <c r="T105" s="185">
        <f t="shared" si="13"/>
        <v>0</v>
      </c>
      <c r="U105" s="33"/>
      <c r="V105" s="33"/>
      <c r="W105" s="33"/>
      <c r="X105" s="33"/>
      <c r="Y105" s="33"/>
      <c r="Z105" s="33"/>
      <c r="AA105" s="33"/>
      <c r="AB105" s="33"/>
      <c r="AC105" s="33"/>
      <c r="AD105" s="33"/>
      <c r="AE105" s="33"/>
      <c r="AR105" s="186" t="s">
        <v>265</v>
      </c>
      <c r="AT105" s="186" t="s">
        <v>212</v>
      </c>
      <c r="AU105" s="186" t="s">
        <v>83</v>
      </c>
      <c r="AY105" s="19" t="s">
        <v>142</v>
      </c>
      <c r="BE105" s="187">
        <f t="shared" si="14"/>
        <v>1232.46</v>
      </c>
      <c r="BF105" s="187">
        <f t="shared" si="15"/>
        <v>0</v>
      </c>
      <c r="BG105" s="187">
        <f t="shared" si="16"/>
        <v>0</v>
      </c>
      <c r="BH105" s="187">
        <f t="shared" si="17"/>
        <v>0</v>
      </c>
      <c r="BI105" s="187">
        <f t="shared" si="18"/>
        <v>0</v>
      </c>
      <c r="BJ105" s="19" t="s">
        <v>81</v>
      </c>
      <c r="BK105" s="187">
        <f t="shared" si="19"/>
        <v>1232.46</v>
      </c>
      <c r="BL105" s="19" t="s">
        <v>258</v>
      </c>
      <c r="BM105" s="186" t="s">
        <v>370</v>
      </c>
    </row>
    <row r="106" spans="1:65" s="2" customFormat="1" ht="16.5" customHeight="1">
      <c r="A106" s="33"/>
      <c r="B106" s="34"/>
      <c r="C106" s="224" t="s">
        <v>8</v>
      </c>
      <c r="D106" s="224" t="s">
        <v>212</v>
      </c>
      <c r="E106" s="225" t="s">
        <v>371</v>
      </c>
      <c r="F106" s="226" t="s">
        <v>372</v>
      </c>
      <c r="G106" s="227" t="s">
        <v>285</v>
      </c>
      <c r="H106" s="228">
        <v>5</v>
      </c>
      <c r="I106" s="229">
        <v>877.61</v>
      </c>
      <c r="J106" s="229">
        <f t="shared" si="10"/>
        <v>4388.05</v>
      </c>
      <c r="K106" s="226" t="s">
        <v>328</v>
      </c>
      <c r="L106" s="230"/>
      <c r="M106" s="231" t="s">
        <v>17</v>
      </c>
      <c r="N106" s="232" t="s">
        <v>45</v>
      </c>
      <c r="O106" s="184">
        <v>0</v>
      </c>
      <c r="P106" s="184">
        <f t="shared" si="11"/>
        <v>0</v>
      </c>
      <c r="Q106" s="184">
        <v>0</v>
      </c>
      <c r="R106" s="184">
        <f t="shared" si="12"/>
        <v>0</v>
      </c>
      <c r="S106" s="184">
        <v>0</v>
      </c>
      <c r="T106" s="185">
        <f t="shared" si="13"/>
        <v>0</v>
      </c>
      <c r="U106" s="33"/>
      <c r="V106" s="33"/>
      <c r="W106" s="33"/>
      <c r="X106" s="33"/>
      <c r="Y106" s="33"/>
      <c r="Z106" s="33"/>
      <c r="AA106" s="33"/>
      <c r="AB106" s="33"/>
      <c r="AC106" s="33"/>
      <c r="AD106" s="33"/>
      <c r="AE106" s="33"/>
      <c r="AR106" s="186" t="s">
        <v>265</v>
      </c>
      <c r="AT106" s="186" t="s">
        <v>212</v>
      </c>
      <c r="AU106" s="186" t="s">
        <v>83</v>
      </c>
      <c r="AY106" s="19" t="s">
        <v>142</v>
      </c>
      <c r="BE106" s="187">
        <f t="shared" si="14"/>
        <v>4388.05</v>
      </c>
      <c r="BF106" s="187">
        <f t="shared" si="15"/>
        <v>0</v>
      </c>
      <c r="BG106" s="187">
        <f t="shared" si="16"/>
        <v>0</v>
      </c>
      <c r="BH106" s="187">
        <f t="shared" si="17"/>
        <v>0</v>
      </c>
      <c r="BI106" s="187">
        <f t="shared" si="18"/>
        <v>0</v>
      </c>
      <c r="BJ106" s="19" t="s">
        <v>81</v>
      </c>
      <c r="BK106" s="187">
        <f t="shared" si="19"/>
        <v>4388.05</v>
      </c>
      <c r="BL106" s="19" t="s">
        <v>258</v>
      </c>
      <c r="BM106" s="186" t="s">
        <v>373</v>
      </c>
    </row>
    <row r="107" spans="1:65" s="2" customFormat="1" ht="24" customHeight="1">
      <c r="A107" s="33"/>
      <c r="B107" s="34"/>
      <c r="C107" s="176" t="s">
        <v>258</v>
      </c>
      <c r="D107" s="176" t="s">
        <v>144</v>
      </c>
      <c r="E107" s="177" t="s">
        <v>374</v>
      </c>
      <c r="F107" s="178" t="s">
        <v>375</v>
      </c>
      <c r="G107" s="179" t="s">
        <v>285</v>
      </c>
      <c r="H107" s="180">
        <v>4</v>
      </c>
      <c r="I107" s="181">
        <v>1360</v>
      </c>
      <c r="J107" s="181">
        <f t="shared" si="10"/>
        <v>5440</v>
      </c>
      <c r="K107" s="178" t="s">
        <v>207</v>
      </c>
      <c r="L107" s="38"/>
      <c r="M107" s="182" t="s">
        <v>17</v>
      </c>
      <c r="N107" s="183" t="s">
        <v>45</v>
      </c>
      <c r="O107" s="184">
        <v>3.327</v>
      </c>
      <c r="P107" s="184">
        <f t="shared" si="11"/>
        <v>13.308</v>
      </c>
      <c r="Q107" s="184">
        <v>0.00048</v>
      </c>
      <c r="R107" s="184">
        <f t="shared" si="12"/>
        <v>0.00192</v>
      </c>
      <c r="S107" s="184">
        <v>0</v>
      </c>
      <c r="T107" s="185">
        <f t="shared" si="13"/>
        <v>0</v>
      </c>
      <c r="U107" s="33"/>
      <c r="V107" s="33"/>
      <c r="W107" s="33"/>
      <c r="X107" s="33"/>
      <c r="Y107" s="33"/>
      <c r="Z107" s="33"/>
      <c r="AA107" s="33"/>
      <c r="AB107" s="33"/>
      <c r="AC107" s="33"/>
      <c r="AD107" s="33"/>
      <c r="AE107" s="33"/>
      <c r="AR107" s="186" t="s">
        <v>258</v>
      </c>
      <c r="AT107" s="186" t="s">
        <v>144</v>
      </c>
      <c r="AU107" s="186" t="s">
        <v>83</v>
      </c>
      <c r="AY107" s="19" t="s">
        <v>142</v>
      </c>
      <c r="BE107" s="187">
        <f t="shared" si="14"/>
        <v>5440</v>
      </c>
      <c r="BF107" s="187">
        <f t="shared" si="15"/>
        <v>0</v>
      </c>
      <c r="BG107" s="187">
        <f t="shared" si="16"/>
        <v>0</v>
      </c>
      <c r="BH107" s="187">
        <f t="shared" si="17"/>
        <v>0</v>
      </c>
      <c r="BI107" s="187">
        <f t="shared" si="18"/>
        <v>0</v>
      </c>
      <c r="BJ107" s="19" t="s">
        <v>81</v>
      </c>
      <c r="BK107" s="187">
        <f t="shared" si="19"/>
        <v>5440</v>
      </c>
      <c r="BL107" s="19" t="s">
        <v>258</v>
      </c>
      <c r="BM107" s="186" t="s">
        <v>376</v>
      </c>
    </row>
    <row r="108" spans="1:47" s="2" customFormat="1" ht="38.4">
      <c r="A108" s="33"/>
      <c r="B108" s="34"/>
      <c r="C108" s="35"/>
      <c r="D108" s="188" t="s">
        <v>151</v>
      </c>
      <c r="E108" s="35"/>
      <c r="F108" s="189" t="s">
        <v>377</v>
      </c>
      <c r="G108" s="35"/>
      <c r="H108" s="35"/>
      <c r="I108" s="35"/>
      <c r="J108" s="35"/>
      <c r="K108" s="35"/>
      <c r="L108" s="38"/>
      <c r="M108" s="190"/>
      <c r="N108" s="191"/>
      <c r="O108" s="63"/>
      <c r="P108" s="63"/>
      <c r="Q108" s="63"/>
      <c r="R108" s="63"/>
      <c r="S108" s="63"/>
      <c r="T108" s="64"/>
      <c r="U108" s="33"/>
      <c r="V108" s="33"/>
      <c r="W108" s="33"/>
      <c r="X108" s="33"/>
      <c r="Y108" s="33"/>
      <c r="Z108" s="33"/>
      <c r="AA108" s="33"/>
      <c r="AB108" s="33"/>
      <c r="AC108" s="33"/>
      <c r="AD108" s="33"/>
      <c r="AE108" s="33"/>
      <c r="AT108" s="19" t="s">
        <v>151</v>
      </c>
      <c r="AU108" s="19" t="s">
        <v>83</v>
      </c>
    </row>
    <row r="109" spans="1:65" s="2" customFormat="1" ht="16.5" customHeight="1">
      <c r="A109" s="33"/>
      <c r="B109" s="34"/>
      <c r="C109" s="224" t="s">
        <v>378</v>
      </c>
      <c r="D109" s="224" t="s">
        <v>212</v>
      </c>
      <c r="E109" s="225" t="s">
        <v>379</v>
      </c>
      <c r="F109" s="226" t="s">
        <v>380</v>
      </c>
      <c r="G109" s="227" t="s">
        <v>285</v>
      </c>
      <c r="H109" s="228">
        <v>1</v>
      </c>
      <c r="I109" s="229">
        <v>3885.72</v>
      </c>
      <c r="J109" s="229">
        <f>ROUND(I109*H109,2)</f>
        <v>3885.72</v>
      </c>
      <c r="K109" s="226" t="s">
        <v>328</v>
      </c>
      <c r="L109" s="230"/>
      <c r="M109" s="231" t="s">
        <v>17</v>
      </c>
      <c r="N109" s="232" t="s">
        <v>45</v>
      </c>
      <c r="O109" s="184">
        <v>0</v>
      </c>
      <c r="P109" s="184">
        <f>O109*H109</f>
        <v>0</v>
      </c>
      <c r="Q109" s="184">
        <v>0.016</v>
      </c>
      <c r="R109" s="184">
        <f>Q109*H109</f>
        <v>0.016</v>
      </c>
      <c r="S109" s="184">
        <v>0</v>
      </c>
      <c r="T109" s="185">
        <f>S109*H109</f>
        <v>0</v>
      </c>
      <c r="U109" s="33"/>
      <c r="V109" s="33"/>
      <c r="W109" s="33"/>
      <c r="X109" s="33"/>
      <c r="Y109" s="33"/>
      <c r="Z109" s="33"/>
      <c r="AA109" s="33"/>
      <c r="AB109" s="33"/>
      <c r="AC109" s="33"/>
      <c r="AD109" s="33"/>
      <c r="AE109" s="33"/>
      <c r="AR109" s="186" t="s">
        <v>265</v>
      </c>
      <c r="AT109" s="186" t="s">
        <v>212</v>
      </c>
      <c r="AU109" s="186" t="s">
        <v>83</v>
      </c>
      <c r="AY109" s="19" t="s">
        <v>142</v>
      </c>
      <c r="BE109" s="187">
        <f>IF(N109="základní",J109,0)</f>
        <v>3885.72</v>
      </c>
      <c r="BF109" s="187">
        <f>IF(N109="snížená",J109,0)</f>
        <v>0</v>
      </c>
      <c r="BG109" s="187">
        <f>IF(N109="zákl. přenesená",J109,0)</f>
        <v>0</v>
      </c>
      <c r="BH109" s="187">
        <f>IF(N109="sníž. přenesená",J109,0)</f>
        <v>0</v>
      </c>
      <c r="BI109" s="187">
        <f>IF(N109="nulová",J109,0)</f>
        <v>0</v>
      </c>
      <c r="BJ109" s="19" t="s">
        <v>81</v>
      </c>
      <c r="BK109" s="187">
        <f>ROUND(I109*H109,2)</f>
        <v>3885.72</v>
      </c>
      <c r="BL109" s="19" t="s">
        <v>258</v>
      </c>
      <c r="BM109" s="186" t="s">
        <v>381</v>
      </c>
    </row>
    <row r="110" spans="2:51" s="14" customFormat="1" ht="10.2">
      <c r="B110" s="201"/>
      <c r="C110" s="202"/>
      <c r="D110" s="188" t="s">
        <v>153</v>
      </c>
      <c r="E110" s="203" t="s">
        <v>17</v>
      </c>
      <c r="F110" s="204" t="s">
        <v>382</v>
      </c>
      <c r="G110" s="202"/>
      <c r="H110" s="205">
        <v>1</v>
      </c>
      <c r="I110" s="202"/>
      <c r="J110" s="202"/>
      <c r="K110" s="202"/>
      <c r="L110" s="206"/>
      <c r="M110" s="207"/>
      <c r="N110" s="208"/>
      <c r="O110" s="208"/>
      <c r="P110" s="208"/>
      <c r="Q110" s="208"/>
      <c r="R110" s="208"/>
      <c r="S110" s="208"/>
      <c r="T110" s="209"/>
      <c r="AT110" s="210" t="s">
        <v>153</v>
      </c>
      <c r="AU110" s="210" t="s">
        <v>83</v>
      </c>
      <c r="AV110" s="14" t="s">
        <v>83</v>
      </c>
      <c r="AW110" s="14" t="s">
        <v>36</v>
      </c>
      <c r="AX110" s="14" t="s">
        <v>81</v>
      </c>
      <c r="AY110" s="210" t="s">
        <v>142</v>
      </c>
    </row>
    <row r="111" spans="1:65" s="2" customFormat="1" ht="16.5" customHeight="1">
      <c r="A111" s="33"/>
      <c r="B111" s="34"/>
      <c r="C111" s="224" t="s">
        <v>383</v>
      </c>
      <c r="D111" s="224" t="s">
        <v>212</v>
      </c>
      <c r="E111" s="225" t="s">
        <v>384</v>
      </c>
      <c r="F111" s="226" t="s">
        <v>385</v>
      </c>
      <c r="G111" s="227" t="s">
        <v>285</v>
      </c>
      <c r="H111" s="228">
        <v>2</v>
      </c>
      <c r="I111" s="229">
        <v>3885.72</v>
      </c>
      <c r="J111" s="229">
        <f>ROUND(I111*H111,2)</f>
        <v>7771.44</v>
      </c>
      <c r="K111" s="226" t="s">
        <v>328</v>
      </c>
      <c r="L111" s="230"/>
      <c r="M111" s="231" t="s">
        <v>17</v>
      </c>
      <c r="N111" s="232" t="s">
        <v>45</v>
      </c>
      <c r="O111" s="184">
        <v>0</v>
      </c>
      <c r="P111" s="184">
        <f>O111*H111</f>
        <v>0</v>
      </c>
      <c r="Q111" s="184">
        <v>0.016</v>
      </c>
      <c r="R111" s="184">
        <f>Q111*H111</f>
        <v>0.032</v>
      </c>
      <c r="S111" s="184">
        <v>0</v>
      </c>
      <c r="T111" s="185">
        <f>S111*H111</f>
        <v>0</v>
      </c>
      <c r="U111" s="33"/>
      <c r="V111" s="33"/>
      <c r="W111" s="33"/>
      <c r="X111" s="33"/>
      <c r="Y111" s="33"/>
      <c r="Z111" s="33"/>
      <c r="AA111" s="33"/>
      <c r="AB111" s="33"/>
      <c r="AC111" s="33"/>
      <c r="AD111" s="33"/>
      <c r="AE111" s="33"/>
      <c r="AR111" s="186" t="s">
        <v>265</v>
      </c>
      <c r="AT111" s="186" t="s">
        <v>212</v>
      </c>
      <c r="AU111" s="186" t="s">
        <v>83</v>
      </c>
      <c r="AY111" s="19" t="s">
        <v>142</v>
      </c>
      <c r="BE111" s="187">
        <f>IF(N111="základní",J111,0)</f>
        <v>7771.44</v>
      </c>
      <c r="BF111" s="187">
        <f>IF(N111="snížená",J111,0)</f>
        <v>0</v>
      </c>
      <c r="BG111" s="187">
        <f>IF(N111="zákl. přenesená",J111,0)</f>
        <v>0</v>
      </c>
      <c r="BH111" s="187">
        <f>IF(N111="sníž. přenesená",J111,0)</f>
        <v>0</v>
      </c>
      <c r="BI111" s="187">
        <f>IF(N111="nulová",J111,0)</f>
        <v>0</v>
      </c>
      <c r="BJ111" s="19" t="s">
        <v>81</v>
      </c>
      <c r="BK111" s="187">
        <f>ROUND(I111*H111,2)</f>
        <v>7771.44</v>
      </c>
      <c r="BL111" s="19" t="s">
        <v>258</v>
      </c>
      <c r="BM111" s="186" t="s">
        <v>386</v>
      </c>
    </row>
    <row r="112" spans="2:51" s="14" customFormat="1" ht="10.2">
      <c r="B112" s="201"/>
      <c r="C112" s="202"/>
      <c r="D112" s="188" t="s">
        <v>153</v>
      </c>
      <c r="E112" s="203" t="s">
        <v>17</v>
      </c>
      <c r="F112" s="204" t="s">
        <v>387</v>
      </c>
      <c r="G112" s="202"/>
      <c r="H112" s="205">
        <v>1</v>
      </c>
      <c r="I112" s="202"/>
      <c r="J112" s="202"/>
      <c r="K112" s="202"/>
      <c r="L112" s="206"/>
      <c r="M112" s="207"/>
      <c r="N112" s="208"/>
      <c r="O112" s="208"/>
      <c r="P112" s="208"/>
      <c r="Q112" s="208"/>
      <c r="R112" s="208"/>
      <c r="S112" s="208"/>
      <c r="T112" s="209"/>
      <c r="AT112" s="210" t="s">
        <v>153</v>
      </c>
      <c r="AU112" s="210" t="s">
        <v>83</v>
      </c>
      <c r="AV112" s="14" t="s">
        <v>83</v>
      </c>
      <c r="AW112" s="14" t="s">
        <v>36</v>
      </c>
      <c r="AX112" s="14" t="s">
        <v>74</v>
      </c>
      <c r="AY112" s="210" t="s">
        <v>142</v>
      </c>
    </row>
    <row r="113" spans="2:51" s="14" customFormat="1" ht="10.2">
      <c r="B113" s="201"/>
      <c r="C113" s="202"/>
      <c r="D113" s="188" t="s">
        <v>153</v>
      </c>
      <c r="E113" s="203" t="s">
        <v>17</v>
      </c>
      <c r="F113" s="204" t="s">
        <v>388</v>
      </c>
      <c r="G113" s="202"/>
      <c r="H113" s="205">
        <v>1</v>
      </c>
      <c r="I113" s="202"/>
      <c r="J113" s="202"/>
      <c r="K113" s="202"/>
      <c r="L113" s="206"/>
      <c r="M113" s="207"/>
      <c r="N113" s="208"/>
      <c r="O113" s="208"/>
      <c r="P113" s="208"/>
      <c r="Q113" s="208"/>
      <c r="R113" s="208"/>
      <c r="S113" s="208"/>
      <c r="T113" s="209"/>
      <c r="AT113" s="210" t="s">
        <v>153</v>
      </c>
      <c r="AU113" s="210" t="s">
        <v>83</v>
      </c>
      <c r="AV113" s="14" t="s">
        <v>83</v>
      </c>
      <c r="AW113" s="14" t="s">
        <v>36</v>
      </c>
      <c r="AX113" s="14" t="s">
        <v>74</v>
      </c>
      <c r="AY113" s="210" t="s">
        <v>142</v>
      </c>
    </row>
    <row r="114" spans="2:51" s="15" customFormat="1" ht="10.2">
      <c r="B114" s="214"/>
      <c r="C114" s="215"/>
      <c r="D114" s="188" t="s">
        <v>153</v>
      </c>
      <c r="E114" s="216" t="s">
        <v>17</v>
      </c>
      <c r="F114" s="217" t="s">
        <v>201</v>
      </c>
      <c r="G114" s="215"/>
      <c r="H114" s="218">
        <v>2</v>
      </c>
      <c r="I114" s="215"/>
      <c r="J114" s="215"/>
      <c r="K114" s="215"/>
      <c r="L114" s="219"/>
      <c r="M114" s="220"/>
      <c r="N114" s="221"/>
      <c r="O114" s="221"/>
      <c r="P114" s="221"/>
      <c r="Q114" s="221"/>
      <c r="R114" s="221"/>
      <c r="S114" s="221"/>
      <c r="T114" s="222"/>
      <c r="AT114" s="223" t="s">
        <v>153</v>
      </c>
      <c r="AU114" s="223" t="s">
        <v>83</v>
      </c>
      <c r="AV114" s="15" t="s">
        <v>149</v>
      </c>
      <c r="AW114" s="15" t="s">
        <v>36</v>
      </c>
      <c r="AX114" s="15" t="s">
        <v>81</v>
      </c>
      <c r="AY114" s="223" t="s">
        <v>142</v>
      </c>
    </row>
    <row r="115" spans="1:65" s="2" customFormat="1" ht="16.5" customHeight="1">
      <c r="A115" s="33"/>
      <c r="B115" s="34"/>
      <c r="C115" s="224" t="s">
        <v>389</v>
      </c>
      <c r="D115" s="224" t="s">
        <v>212</v>
      </c>
      <c r="E115" s="225" t="s">
        <v>390</v>
      </c>
      <c r="F115" s="226" t="s">
        <v>391</v>
      </c>
      <c r="G115" s="227" t="s">
        <v>285</v>
      </c>
      <c r="H115" s="228">
        <v>1</v>
      </c>
      <c r="I115" s="229">
        <v>4056.9</v>
      </c>
      <c r="J115" s="229">
        <f>ROUND(I115*H115,2)</f>
        <v>4056.9</v>
      </c>
      <c r="K115" s="226" t="s">
        <v>328</v>
      </c>
      <c r="L115" s="230"/>
      <c r="M115" s="231" t="s">
        <v>17</v>
      </c>
      <c r="N115" s="232" t="s">
        <v>45</v>
      </c>
      <c r="O115" s="184">
        <v>0</v>
      </c>
      <c r="P115" s="184">
        <f>O115*H115</f>
        <v>0</v>
      </c>
      <c r="Q115" s="184">
        <v>0.016</v>
      </c>
      <c r="R115" s="184">
        <f>Q115*H115</f>
        <v>0.016</v>
      </c>
      <c r="S115" s="184">
        <v>0</v>
      </c>
      <c r="T115" s="185">
        <f>S115*H115</f>
        <v>0</v>
      </c>
      <c r="U115" s="33"/>
      <c r="V115" s="33"/>
      <c r="W115" s="33"/>
      <c r="X115" s="33"/>
      <c r="Y115" s="33"/>
      <c r="Z115" s="33"/>
      <c r="AA115" s="33"/>
      <c r="AB115" s="33"/>
      <c r="AC115" s="33"/>
      <c r="AD115" s="33"/>
      <c r="AE115" s="33"/>
      <c r="AR115" s="186" t="s">
        <v>265</v>
      </c>
      <c r="AT115" s="186" t="s">
        <v>212</v>
      </c>
      <c r="AU115" s="186" t="s">
        <v>83</v>
      </c>
      <c r="AY115" s="19" t="s">
        <v>142</v>
      </c>
      <c r="BE115" s="187">
        <f>IF(N115="základní",J115,0)</f>
        <v>4056.9</v>
      </c>
      <c r="BF115" s="187">
        <f>IF(N115="snížená",J115,0)</f>
        <v>0</v>
      </c>
      <c r="BG115" s="187">
        <f>IF(N115="zákl. přenesená",J115,0)</f>
        <v>0</v>
      </c>
      <c r="BH115" s="187">
        <f>IF(N115="sníž. přenesená",J115,0)</f>
        <v>0</v>
      </c>
      <c r="BI115" s="187">
        <f>IF(N115="nulová",J115,0)</f>
        <v>0</v>
      </c>
      <c r="BJ115" s="19" t="s">
        <v>81</v>
      </c>
      <c r="BK115" s="187">
        <f>ROUND(I115*H115,2)</f>
        <v>4056.9</v>
      </c>
      <c r="BL115" s="19" t="s">
        <v>258</v>
      </c>
      <c r="BM115" s="186" t="s">
        <v>392</v>
      </c>
    </row>
    <row r="116" spans="2:51" s="14" customFormat="1" ht="10.2">
      <c r="B116" s="201"/>
      <c r="C116" s="202"/>
      <c r="D116" s="188" t="s">
        <v>153</v>
      </c>
      <c r="E116" s="203" t="s">
        <v>17</v>
      </c>
      <c r="F116" s="204" t="s">
        <v>393</v>
      </c>
      <c r="G116" s="202"/>
      <c r="H116" s="205">
        <v>1</v>
      </c>
      <c r="I116" s="202"/>
      <c r="J116" s="202"/>
      <c r="K116" s="202"/>
      <c r="L116" s="206"/>
      <c r="M116" s="207"/>
      <c r="N116" s="208"/>
      <c r="O116" s="208"/>
      <c r="P116" s="208"/>
      <c r="Q116" s="208"/>
      <c r="R116" s="208"/>
      <c r="S116" s="208"/>
      <c r="T116" s="209"/>
      <c r="AT116" s="210" t="s">
        <v>153</v>
      </c>
      <c r="AU116" s="210" t="s">
        <v>83</v>
      </c>
      <c r="AV116" s="14" t="s">
        <v>83</v>
      </c>
      <c r="AW116" s="14" t="s">
        <v>36</v>
      </c>
      <c r="AX116" s="14" t="s">
        <v>81</v>
      </c>
      <c r="AY116" s="210" t="s">
        <v>142</v>
      </c>
    </row>
    <row r="117" spans="1:65" s="2" customFormat="1" ht="24" customHeight="1">
      <c r="A117" s="33"/>
      <c r="B117" s="34"/>
      <c r="C117" s="176" t="s">
        <v>394</v>
      </c>
      <c r="D117" s="176" t="s">
        <v>144</v>
      </c>
      <c r="E117" s="177" t="s">
        <v>321</v>
      </c>
      <c r="F117" s="178" t="s">
        <v>322</v>
      </c>
      <c r="G117" s="179" t="s">
        <v>275</v>
      </c>
      <c r="H117" s="180">
        <v>863.928</v>
      </c>
      <c r="I117" s="181">
        <v>0.74</v>
      </c>
      <c r="J117" s="181">
        <f>ROUND(I117*H117,2)</f>
        <v>639.31</v>
      </c>
      <c r="K117" s="178" t="s">
        <v>207</v>
      </c>
      <c r="L117" s="38"/>
      <c r="M117" s="182" t="s">
        <v>17</v>
      </c>
      <c r="N117" s="183" t="s">
        <v>45</v>
      </c>
      <c r="O117" s="184">
        <v>0</v>
      </c>
      <c r="P117" s="184">
        <f>O117*H117</f>
        <v>0</v>
      </c>
      <c r="Q117" s="184">
        <v>0</v>
      </c>
      <c r="R117" s="184">
        <f>Q117*H117</f>
        <v>0</v>
      </c>
      <c r="S117" s="184">
        <v>0</v>
      </c>
      <c r="T117" s="185">
        <f>S117*H117</f>
        <v>0</v>
      </c>
      <c r="U117" s="33"/>
      <c r="V117" s="33"/>
      <c r="W117" s="33"/>
      <c r="X117" s="33"/>
      <c r="Y117" s="33"/>
      <c r="Z117" s="33"/>
      <c r="AA117" s="33"/>
      <c r="AB117" s="33"/>
      <c r="AC117" s="33"/>
      <c r="AD117" s="33"/>
      <c r="AE117" s="33"/>
      <c r="AR117" s="186" t="s">
        <v>258</v>
      </c>
      <c r="AT117" s="186" t="s">
        <v>144</v>
      </c>
      <c r="AU117" s="186" t="s">
        <v>83</v>
      </c>
      <c r="AY117" s="19" t="s">
        <v>142</v>
      </c>
      <c r="BE117" s="187">
        <f>IF(N117="základní",J117,0)</f>
        <v>639.31</v>
      </c>
      <c r="BF117" s="187">
        <f>IF(N117="snížená",J117,0)</f>
        <v>0</v>
      </c>
      <c r="BG117" s="187">
        <f>IF(N117="zákl. přenesená",J117,0)</f>
        <v>0</v>
      </c>
      <c r="BH117" s="187">
        <f>IF(N117="sníž. přenesená",J117,0)</f>
        <v>0</v>
      </c>
      <c r="BI117" s="187">
        <f>IF(N117="nulová",J117,0)</f>
        <v>0</v>
      </c>
      <c r="BJ117" s="19" t="s">
        <v>81</v>
      </c>
      <c r="BK117" s="187">
        <f>ROUND(I117*H117,2)</f>
        <v>639.31</v>
      </c>
      <c r="BL117" s="19" t="s">
        <v>258</v>
      </c>
      <c r="BM117" s="186" t="s">
        <v>395</v>
      </c>
    </row>
    <row r="118" spans="1:47" s="2" customFormat="1" ht="86.4">
      <c r="A118" s="33"/>
      <c r="B118" s="34"/>
      <c r="C118" s="35"/>
      <c r="D118" s="188" t="s">
        <v>151</v>
      </c>
      <c r="E118" s="35"/>
      <c r="F118" s="189" t="s">
        <v>324</v>
      </c>
      <c r="G118" s="35"/>
      <c r="H118" s="35"/>
      <c r="I118" s="35"/>
      <c r="J118" s="35"/>
      <c r="K118" s="35"/>
      <c r="L118" s="38"/>
      <c r="M118" s="236"/>
      <c r="N118" s="237"/>
      <c r="O118" s="238"/>
      <c r="P118" s="238"/>
      <c r="Q118" s="238"/>
      <c r="R118" s="238"/>
      <c r="S118" s="238"/>
      <c r="T118" s="239"/>
      <c r="U118" s="33"/>
      <c r="V118" s="33"/>
      <c r="W118" s="33"/>
      <c r="X118" s="33"/>
      <c r="Y118" s="33"/>
      <c r="Z118" s="33"/>
      <c r="AA118" s="33"/>
      <c r="AB118" s="33"/>
      <c r="AC118" s="33"/>
      <c r="AD118" s="33"/>
      <c r="AE118" s="33"/>
      <c r="AT118" s="19" t="s">
        <v>151</v>
      </c>
      <c r="AU118" s="19" t="s">
        <v>83</v>
      </c>
    </row>
    <row r="119" spans="1:31" s="2" customFormat="1" ht="6.9" customHeight="1">
      <c r="A119" s="33"/>
      <c r="B119" s="46"/>
      <c r="C119" s="47"/>
      <c r="D119" s="47"/>
      <c r="E119" s="47"/>
      <c r="F119" s="47"/>
      <c r="G119" s="47"/>
      <c r="H119" s="47"/>
      <c r="I119" s="47"/>
      <c r="J119" s="47"/>
      <c r="K119" s="47"/>
      <c r="L119" s="38"/>
      <c r="M119" s="33"/>
      <c r="O119" s="33"/>
      <c r="P119" s="33"/>
      <c r="Q119" s="33"/>
      <c r="R119" s="33"/>
      <c r="S119" s="33"/>
      <c r="T119" s="33"/>
      <c r="U119" s="33"/>
      <c r="V119" s="33"/>
      <c r="W119" s="33"/>
      <c r="X119" s="33"/>
      <c r="Y119" s="33"/>
      <c r="Z119" s="33"/>
      <c r="AA119" s="33"/>
      <c r="AB119" s="33"/>
      <c r="AC119" s="33"/>
      <c r="AD119" s="33"/>
      <c r="AE119" s="33"/>
    </row>
  </sheetData>
  <sheetProtection algorithmName="SHA-512" hashValue="1gudiFvb2swN38rbv3Ks7JMdIjMJP7+XFPH64K+fQr8TkXlxhzGKoYAw4qIlSJNvNaLRdJi0VsTTOMADC9IeqQ==" saltValue="BDcCR2qI8GmdtrO7LyLy39IcepCBgF/H2NseZVOcubFBEA4QRlMSGkHDXpk+Wxh6ExAdLXfmpuCDlx1QOTAGaQ==" spinCount="100000" sheet="1" objects="1" scenarios="1" formatColumns="0" formatRows="0" autoFilter="0"/>
  <autoFilter ref="C86:K118"/>
  <mergeCells count="11">
    <mergeCell ref="L2:V2"/>
    <mergeCell ref="E52:H52"/>
    <mergeCell ref="E54:H54"/>
    <mergeCell ref="E75:H75"/>
    <mergeCell ref="E77:H77"/>
    <mergeCell ref="E79:H79"/>
    <mergeCell ref="E7:H7"/>
    <mergeCell ref="E9:H9"/>
    <mergeCell ref="E11:H11"/>
    <mergeCell ref="E29:H29"/>
    <mergeCell ref="E50:H50"/>
  </mergeCells>
  <printOptions/>
  <pageMargins left="0.3937007874015748" right="0.3937007874015748" top="0.3937007874015748" bottom="0.3937007874015748" header="0" footer="0"/>
  <pageSetup fitToHeight="100" fitToWidth="1" horizontalDpi="600" verticalDpi="600" orientation="landscape" paperSize="9" scale="86"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M13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24"/>
    </row>
    <row r="2" spans="12:46" s="1" customFormat="1" ht="36.9" customHeight="1">
      <c r="L2" s="340"/>
      <c r="M2" s="340"/>
      <c r="N2" s="340"/>
      <c r="O2" s="340"/>
      <c r="P2" s="340"/>
      <c r="Q2" s="340"/>
      <c r="R2" s="340"/>
      <c r="S2" s="340"/>
      <c r="T2" s="340"/>
      <c r="U2" s="340"/>
      <c r="V2" s="340"/>
      <c r="AT2" s="19" t="s">
        <v>115</v>
      </c>
    </row>
    <row r="3" spans="2:46" s="1" customFormat="1" ht="6.9" customHeight="1">
      <c r="B3" s="107"/>
      <c r="C3" s="108"/>
      <c r="D3" s="108"/>
      <c r="E3" s="108"/>
      <c r="F3" s="108"/>
      <c r="G3" s="108"/>
      <c r="H3" s="108"/>
      <c r="I3" s="108"/>
      <c r="J3" s="108"/>
      <c r="K3" s="108"/>
      <c r="L3" s="22"/>
      <c r="AT3" s="19" t="s">
        <v>83</v>
      </c>
    </row>
    <row r="4" spans="2:46" s="1" customFormat="1" ht="24.9" customHeight="1">
      <c r="B4" s="22"/>
      <c r="D4" s="109" t="s">
        <v>116</v>
      </c>
      <c r="L4" s="22"/>
      <c r="M4" s="110" t="s">
        <v>10</v>
      </c>
      <c r="AT4" s="19" t="s">
        <v>4</v>
      </c>
    </row>
    <row r="5" spans="2:12" s="1" customFormat="1" ht="6.9" customHeight="1">
      <c r="B5" s="22"/>
      <c r="L5" s="22"/>
    </row>
    <row r="6" spans="2:12" s="1" customFormat="1" ht="12" customHeight="1">
      <c r="B6" s="22"/>
      <c r="D6" s="111" t="s">
        <v>14</v>
      </c>
      <c r="L6" s="22"/>
    </row>
    <row r="7" spans="2:12" s="1" customFormat="1" ht="16.5" customHeight="1">
      <c r="B7" s="22"/>
      <c r="E7" s="369" t="str">
        <f>'Rekapitulace stavby'!K6</f>
        <v>KOMUNITNÍ CENTRUM JOSEFOV - ZMĚNOVÉ LISTY</v>
      </c>
      <c r="F7" s="370"/>
      <c r="G7" s="370"/>
      <c r="H7" s="370"/>
      <c r="L7" s="22"/>
    </row>
    <row r="8" spans="1:31" s="2" customFormat="1" ht="12" customHeight="1">
      <c r="A8" s="33"/>
      <c r="B8" s="38"/>
      <c r="C8" s="33"/>
      <c r="D8" s="111" t="s">
        <v>117</v>
      </c>
      <c r="E8" s="33"/>
      <c r="F8" s="33"/>
      <c r="G8" s="33"/>
      <c r="H8" s="33"/>
      <c r="I8" s="33"/>
      <c r="J8" s="33"/>
      <c r="K8" s="33"/>
      <c r="L8" s="112"/>
      <c r="S8" s="33"/>
      <c r="T8" s="33"/>
      <c r="U8" s="33"/>
      <c r="V8" s="33"/>
      <c r="W8" s="33"/>
      <c r="X8" s="33"/>
      <c r="Y8" s="33"/>
      <c r="Z8" s="33"/>
      <c r="AA8" s="33"/>
      <c r="AB8" s="33"/>
      <c r="AC8" s="33"/>
      <c r="AD8" s="33"/>
      <c r="AE8" s="33"/>
    </row>
    <row r="9" spans="1:31" s="2" customFormat="1" ht="16.5" customHeight="1">
      <c r="A9" s="33"/>
      <c r="B9" s="38"/>
      <c r="C9" s="33"/>
      <c r="D9" s="33"/>
      <c r="E9" s="372" t="s">
        <v>396</v>
      </c>
      <c r="F9" s="371"/>
      <c r="G9" s="371"/>
      <c r="H9" s="371"/>
      <c r="I9" s="33"/>
      <c r="J9" s="33"/>
      <c r="K9" s="33"/>
      <c r="L9" s="112"/>
      <c r="S9" s="33"/>
      <c r="T9" s="33"/>
      <c r="U9" s="33"/>
      <c r="V9" s="33"/>
      <c r="W9" s="33"/>
      <c r="X9" s="33"/>
      <c r="Y9" s="33"/>
      <c r="Z9" s="33"/>
      <c r="AA9" s="33"/>
      <c r="AB9" s="33"/>
      <c r="AC9" s="33"/>
      <c r="AD9" s="33"/>
      <c r="AE9" s="33"/>
    </row>
    <row r="10" spans="1:31" s="2" customFormat="1" ht="10.2">
      <c r="A10" s="33"/>
      <c r="B10" s="38"/>
      <c r="C10" s="33"/>
      <c r="D10" s="33"/>
      <c r="E10" s="33"/>
      <c r="F10" s="33"/>
      <c r="G10" s="33"/>
      <c r="H10" s="33"/>
      <c r="I10" s="33"/>
      <c r="J10" s="33"/>
      <c r="K10" s="33"/>
      <c r="L10" s="112"/>
      <c r="S10" s="33"/>
      <c r="T10" s="33"/>
      <c r="U10" s="33"/>
      <c r="V10" s="33"/>
      <c r="W10" s="33"/>
      <c r="X10" s="33"/>
      <c r="Y10" s="33"/>
      <c r="Z10" s="33"/>
      <c r="AA10" s="33"/>
      <c r="AB10" s="33"/>
      <c r="AC10" s="33"/>
      <c r="AD10" s="33"/>
      <c r="AE10" s="33"/>
    </row>
    <row r="11" spans="1:31" s="2" customFormat="1" ht="12" customHeight="1">
      <c r="A11" s="33"/>
      <c r="B11" s="38"/>
      <c r="C11" s="33"/>
      <c r="D11" s="111" t="s">
        <v>16</v>
      </c>
      <c r="E11" s="33"/>
      <c r="F11" s="102" t="s">
        <v>17</v>
      </c>
      <c r="G11" s="33"/>
      <c r="H11" s="33"/>
      <c r="I11" s="111" t="s">
        <v>18</v>
      </c>
      <c r="J11" s="102" t="s">
        <v>17</v>
      </c>
      <c r="K11" s="33"/>
      <c r="L11" s="112"/>
      <c r="S11" s="33"/>
      <c r="T11" s="33"/>
      <c r="U11" s="33"/>
      <c r="V11" s="33"/>
      <c r="W11" s="33"/>
      <c r="X11" s="33"/>
      <c r="Y11" s="33"/>
      <c r="Z11" s="33"/>
      <c r="AA11" s="33"/>
      <c r="AB11" s="33"/>
      <c r="AC11" s="33"/>
      <c r="AD11" s="33"/>
      <c r="AE11" s="33"/>
    </row>
    <row r="12" spans="1:31" s="2" customFormat="1" ht="12" customHeight="1">
      <c r="A12" s="33"/>
      <c r="B12" s="38"/>
      <c r="C12" s="33"/>
      <c r="D12" s="111" t="s">
        <v>19</v>
      </c>
      <c r="E12" s="33"/>
      <c r="F12" s="102" t="s">
        <v>397</v>
      </c>
      <c r="G12" s="33"/>
      <c r="H12" s="33"/>
      <c r="I12" s="111" t="s">
        <v>21</v>
      </c>
      <c r="J12" s="113" t="str">
        <f>'Rekapitulace stavby'!AN8</f>
        <v>7. 1. 2020</v>
      </c>
      <c r="K12" s="33"/>
      <c r="L12" s="112"/>
      <c r="S12" s="33"/>
      <c r="T12" s="33"/>
      <c r="U12" s="33"/>
      <c r="V12" s="33"/>
      <c r="W12" s="33"/>
      <c r="X12" s="33"/>
      <c r="Y12" s="33"/>
      <c r="Z12" s="33"/>
      <c r="AA12" s="33"/>
      <c r="AB12" s="33"/>
      <c r="AC12" s="33"/>
      <c r="AD12" s="33"/>
      <c r="AE12" s="33"/>
    </row>
    <row r="13" spans="1:31" s="2" customFormat="1" ht="10.8" customHeight="1">
      <c r="A13" s="33"/>
      <c r="B13" s="38"/>
      <c r="C13" s="33"/>
      <c r="D13" s="33"/>
      <c r="E13" s="33"/>
      <c r="F13" s="33"/>
      <c r="G13" s="33"/>
      <c r="H13" s="33"/>
      <c r="I13" s="33"/>
      <c r="J13" s="33"/>
      <c r="K13" s="33"/>
      <c r="L13" s="112"/>
      <c r="S13" s="33"/>
      <c r="T13" s="33"/>
      <c r="U13" s="33"/>
      <c r="V13" s="33"/>
      <c r="W13" s="33"/>
      <c r="X13" s="33"/>
      <c r="Y13" s="33"/>
      <c r="Z13" s="33"/>
      <c r="AA13" s="33"/>
      <c r="AB13" s="33"/>
      <c r="AC13" s="33"/>
      <c r="AD13" s="33"/>
      <c r="AE13" s="33"/>
    </row>
    <row r="14" spans="1:31" s="2" customFormat="1" ht="12" customHeight="1">
      <c r="A14" s="33"/>
      <c r="B14" s="38"/>
      <c r="C14" s="33"/>
      <c r="D14" s="111" t="s">
        <v>23</v>
      </c>
      <c r="E14" s="33"/>
      <c r="F14" s="33"/>
      <c r="G14" s="33"/>
      <c r="H14" s="33"/>
      <c r="I14" s="111" t="s">
        <v>24</v>
      </c>
      <c r="J14" s="102" t="str">
        <f>IF('Rekapitulace stavby'!AN10="","",'Rekapitulace stavby'!AN10)</f>
        <v>00519278</v>
      </c>
      <c r="K14" s="33"/>
      <c r="L14" s="112"/>
      <c r="S14" s="33"/>
      <c r="T14" s="33"/>
      <c r="U14" s="33"/>
      <c r="V14" s="33"/>
      <c r="W14" s="33"/>
      <c r="X14" s="33"/>
      <c r="Y14" s="33"/>
      <c r="Z14" s="33"/>
      <c r="AA14" s="33"/>
      <c r="AB14" s="33"/>
      <c r="AC14" s="33"/>
      <c r="AD14" s="33"/>
      <c r="AE14" s="33"/>
    </row>
    <row r="15" spans="1:31" s="2" customFormat="1" ht="18" customHeight="1">
      <c r="A15" s="33"/>
      <c r="B15" s="38"/>
      <c r="C15" s="33"/>
      <c r="D15" s="33"/>
      <c r="E15" s="102" t="str">
        <f>IF('Rekapitulace stavby'!E11="","",'Rekapitulace stavby'!E11)</f>
        <v>Obec Josefov</v>
      </c>
      <c r="F15" s="33"/>
      <c r="G15" s="33"/>
      <c r="H15" s="33"/>
      <c r="I15" s="111" t="s">
        <v>27</v>
      </c>
      <c r="J15" s="102" t="str">
        <f>IF('Rekapitulace stavby'!AN11="","",'Rekapitulace stavby'!AN11)</f>
        <v/>
      </c>
      <c r="K15" s="33"/>
      <c r="L15" s="112"/>
      <c r="S15" s="33"/>
      <c r="T15" s="33"/>
      <c r="U15" s="33"/>
      <c r="V15" s="33"/>
      <c r="W15" s="33"/>
      <c r="X15" s="33"/>
      <c r="Y15" s="33"/>
      <c r="Z15" s="33"/>
      <c r="AA15" s="33"/>
      <c r="AB15" s="33"/>
      <c r="AC15" s="33"/>
      <c r="AD15" s="33"/>
      <c r="AE15" s="33"/>
    </row>
    <row r="16" spans="1:31" s="2" customFormat="1" ht="6.9" customHeight="1">
      <c r="A16" s="33"/>
      <c r="B16" s="38"/>
      <c r="C16" s="33"/>
      <c r="D16" s="33"/>
      <c r="E16" s="33"/>
      <c r="F16" s="33"/>
      <c r="G16" s="33"/>
      <c r="H16" s="33"/>
      <c r="I16" s="33"/>
      <c r="J16" s="33"/>
      <c r="K16" s="33"/>
      <c r="L16" s="112"/>
      <c r="S16" s="33"/>
      <c r="T16" s="33"/>
      <c r="U16" s="33"/>
      <c r="V16" s="33"/>
      <c r="W16" s="33"/>
      <c r="X16" s="33"/>
      <c r="Y16" s="33"/>
      <c r="Z16" s="33"/>
      <c r="AA16" s="33"/>
      <c r="AB16" s="33"/>
      <c r="AC16" s="33"/>
      <c r="AD16" s="33"/>
      <c r="AE16" s="33"/>
    </row>
    <row r="17" spans="1:31" s="2" customFormat="1" ht="12" customHeight="1">
      <c r="A17" s="33"/>
      <c r="B17" s="38"/>
      <c r="C17" s="33"/>
      <c r="D17" s="111" t="s">
        <v>28</v>
      </c>
      <c r="E17" s="33"/>
      <c r="F17" s="33"/>
      <c r="G17" s="33"/>
      <c r="H17" s="33"/>
      <c r="I17" s="111" t="s">
        <v>24</v>
      </c>
      <c r="J17" s="102" t="str">
        <f>'Rekapitulace stavby'!AN13</f>
        <v>26395886</v>
      </c>
      <c r="K17" s="33"/>
      <c r="L17" s="112"/>
      <c r="S17" s="33"/>
      <c r="T17" s="33"/>
      <c r="U17" s="33"/>
      <c r="V17" s="33"/>
      <c r="W17" s="33"/>
      <c r="X17" s="33"/>
      <c r="Y17" s="33"/>
      <c r="Z17" s="33"/>
      <c r="AA17" s="33"/>
      <c r="AB17" s="33"/>
      <c r="AC17" s="33"/>
      <c r="AD17" s="33"/>
      <c r="AE17" s="33"/>
    </row>
    <row r="18" spans="1:31" s="2" customFormat="1" ht="18" customHeight="1">
      <c r="A18" s="33"/>
      <c r="B18" s="38"/>
      <c r="C18" s="33"/>
      <c r="D18" s="33"/>
      <c r="E18" s="377" t="str">
        <f>'Rekapitulace stavby'!E14</f>
        <v>Stavby Trubač s.r.o.</v>
      </c>
      <c r="F18" s="377"/>
      <c r="G18" s="377"/>
      <c r="H18" s="377"/>
      <c r="I18" s="111" t="s">
        <v>27</v>
      </c>
      <c r="J18" s="102" t="str">
        <f>'Rekapitulace stavby'!AN14</f>
        <v>CZ26395886</v>
      </c>
      <c r="K18" s="33"/>
      <c r="L18" s="112"/>
      <c r="S18" s="33"/>
      <c r="T18" s="33"/>
      <c r="U18" s="33"/>
      <c r="V18" s="33"/>
      <c r="W18" s="33"/>
      <c r="X18" s="33"/>
      <c r="Y18" s="33"/>
      <c r="Z18" s="33"/>
      <c r="AA18" s="33"/>
      <c r="AB18" s="33"/>
      <c r="AC18" s="33"/>
      <c r="AD18" s="33"/>
      <c r="AE18" s="33"/>
    </row>
    <row r="19" spans="1:31" s="2" customFormat="1" ht="6.9" customHeight="1">
      <c r="A19" s="33"/>
      <c r="B19" s="38"/>
      <c r="C19" s="33"/>
      <c r="D19" s="33"/>
      <c r="E19" s="33"/>
      <c r="F19" s="33"/>
      <c r="G19" s="33"/>
      <c r="H19" s="33"/>
      <c r="I19" s="33"/>
      <c r="J19" s="33"/>
      <c r="K19" s="33"/>
      <c r="L19" s="112"/>
      <c r="S19" s="33"/>
      <c r="T19" s="33"/>
      <c r="U19" s="33"/>
      <c r="V19" s="33"/>
      <c r="W19" s="33"/>
      <c r="X19" s="33"/>
      <c r="Y19" s="33"/>
      <c r="Z19" s="33"/>
      <c r="AA19" s="33"/>
      <c r="AB19" s="33"/>
      <c r="AC19" s="33"/>
      <c r="AD19" s="33"/>
      <c r="AE19" s="33"/>
    </row>
    <row r="20" spans="1:31" s="2" customFormat="1" ht="12" customHeight="1">
      <c r="A20" s="33"/>
      <c r="B20" s="38"/>
      <c r="C20" s="33"/>
      <c r="D20" s="111" t="s">
        <v>32</v>
      </c>
      <c r="E20" s="33"/>
      <c r="F20" s="33"/>
      <c r="G20" s="33"/>
      <c r="H20" s="33"/>
      <c r="I20" s="111" t="s">
        <v>24</v>
      </c>
      <c r="J20" s="102" t="str">
        <f>IF('Rekapitulace stavby'!AN16="","",'Rekapitulace stavby'!AN16)</f>
        <v>25247107</v>
      </c>
      <c r="K20" s="33"/>
      <c r="L20" s="112"/>
      <c r="S20" s="33"/>
      <c r="T20" s="33"/>
      <c r="U20" s="33"/>
      <c r="V20" s="33"/>
      <c r="W20" s="33"/>
      <c r="X20" s="33"/>
      <c r="Y20" s="33"/>
      <c r="Z20" s="33"/>
      <c r="AA20" s="33"/>
      <c r="AB20" s="33"/>
      <c r="AC20" s="33"/>
      <c r="AD20" s="33"/>
      <c r="AE20" s="33"/>
    </row>
    <row r="21" spans="1:31" s="2" customFormat="1" ht="18" customHeight="1">
      <c r="A21" s="33"/>
      <c r="B21" s="38"/>
      <c r="C21" s="33"/>
      <c r="D21" s="33"/>
      <c r="E21" s="102" t="str">
        <f>IF('Rekapitulace stavby'!E17="","",'Rekapitulace stavby'!E17)</f>
        <v>CENTRA STAV s.r.o.</v>
      </c>
      <c r="F21" s="33"/>
      <c r="G21" s="33"/>
      <c r="H21" s="33"/>
      <c r="I21" s="111" t="s">
        <v>27</v>
      </c>
      <c r="J21" s="102" t="str">
        <f>IF('Rekapitulace stavby'!AN17="","",'Rekapitulace stavby'!AN17)</f>
        <v>CZ25247107</v>
      </c>
      <c r="K21" s="33"/>
      <c r="L21" s="112"/>
      <c r="S21" s="33"/>
      <c r="T21" s="33"/>
      <c r="U21" s="33"/>
      <c r="V21" s="33"/>
      <c r="W21" s="33"/>
      <c r="X21" s="33"/>
      <c r="Y21" s="33"/>
      <c r="Z21" s="33"/>
      <c r="AA21" s="33"/>
      <c r="AB21" s="33"/>
      <c r="AC21" s="33"/>
      <c r="AD21" s="33"/>
      <c r="AE21" s="33"/>
    </row>
    <row r="22" spans="1:31" s="2" customFormat="1" ht="6.9" customHeight="1">
      <c r="A22" s="33"/>
      <c r="B22" s="38"/>
      <c r="C22" s="33"/>
      <c r="D22" s="33"/>
      <c r="E22" s="33"/>
      <c r="F22" s="33"/>
      <c r="G22" s="33"/>
      <c r="H22" s="33"/>
      <c r="I22" s="33"/>
      <c r="J22" s="33"/>
      <c r="K22" s="33"/>
      <c r="L22" s="112"/>
      <c r="S22" s="33"/>
      <c r="T22" s="33"/>
      <c r="U22" s="33"/>
      <c r="V22" s="33"/>
      <c r="W22" s="33"/>
      <c r="X22" s="33"/>
      <c r="Y22" s="33"/>
      <c r="Z22" s="33"/>
      <c r="AA22" s="33"/>
      <c r="AB22" s="33"/>
      <c r="AC22" s="33"/>
      <c r="AD22" s="33"/>
      <c r="AE22" s="33"/>
    </row>
    <row r="23" spans="1:31" s="2" customFormat="1" ht="12" customHeight="1">
      <c r="A23" s="33"/>
      <c r="B23" s="38"/>
      <c r="C23" s="33"/>
      <c r="D23" s="111" t="s">
        <v>37</v>
      </c>
      <c r="E23" s="33"/>
      <c r="F23" s="33"/>
      <c r="G23" s="33"/>
      <c r="H23" s="33"/>
      <c r="I23" s="111" t="s">
        <v>24</v>
      </c>
      <c r="J23" s="102" t="str">
        <f>IF('Rekapitulace stavby'!AN19="","",'Rekapitulace stavby'!AN19)</f>
        <v>26395886</v>
      </c>
      <c r="K23" s="33"/>
      <c r="L23" s="112"/>
      <c r="S23" s="33"/>
      <c r="T23" s="33"/>
      <c r="U23" s="33"/>
      <c r="V23" s="33"/>
      <c r="W23" s="33"/>
      <c r="X23" s="33"/>
      <c r="Y23" s="33"/>
      <c r="Z23" s="33"/>
      <c r="AA23" s="33"/>
      <c r="AB23" s="33"/>
      <c r="AC23" s="33"/>
      <c r="AD23" s="33"/>
      <c r="AE23" s="33"/>
    </row>
    <row r="24" spans="1:31" s="2" customFormat="1" ht="18" customHeight="1">
      <c r="A24" s="33"/>
      <c r="B24" s="38"/>
      <c r="C24" s="33"/>
      <c r="D24" s="33"/>
      <c r="E24" s="102" t="str">
        <f>IF('Rekapitulace stavby'!E20="","",'Rekapitulace stavby'!E20)</f>
        <v>Stavby Trubač s.r.o.</v>
      </c>
      <c r="F24" s="33"/>
      <c r="G24" s="33"/>
      <c r="H24" s="33"/>
      <c r="I24" s="111" t="s">
        <v>27</v>
      </c>
      <c r="J24" s="102" t="str">
        <f>IF('Rekapitulace stavby'!AN20="","",'Rekapitulace stavby'!AN20)</f>
        <v>CZ26395886</v>
      </c>
      <c r="K24" s="33"/>
      <c r="L24" s="112"/>
      <c r="S24" s="33"/>
      <c r="T24" s="33"/>
      <c r="U24" s="33"/>
      <c r="V24" s="33"/>
      <c r="W24" s="33"/>
      <c r="X24" s="33"/>
      <c r="Y24" s="33"/>
      <c r="Z24" s="33"/>
      <c r="AA24" s="33"/>
      <c r="AB24" s="33"/>
      <c r="AC24" s="33"/>
      <c r="AD24" s="33"/>
      <c r="AE24" s="33"/>
    </row>
    <row r="25" spans="1:31" s="2" customFormat="1" ht="6.9" customHeight="1">
      <c r="A25" s="33"/>
      <c r="B25" s="38"/>
      <c r="C25" s="33"/>
      <c r="D25" s="33"/>
      <c r="E25" s="33"/>
      <c r="F25" s="33"/>
      <c r="G25" s="33"/>
      <c r="H25" s="33"/>
      <c r="I25" s="33"/>
      <c r="J25" s="33"/>
      <c r="K25" s="33"/>
      <c r="L25" s="112"/>
      <c r="S25" s="33"/>
      <c r="T25" s="33"/>
      <c r="U25" s="33"/>
      <c r="V25" s="33"/>
      <c r="W25" s="33"/>
      <c r="X25" s="33"/>
      <c r="Y25" s="33"/>
      <c r="Z25" s="33"/>
      <c r="AA25" s="33"/>
      <c r="AB25" s="33"/>
      <c r="AC25" s="33"/>
      <c r="AD25" s="33"/>
      <c r="AE25" s="33"/>
    </row>
    <row r="26" spans="1:31" s="2" customFormat="1" ht="12" customHeight="1">
      <c r="A26" s="33"/>
      <c r="B26" s="38"/>
      <c r="C26" s="33"/>
      <c r="D26" s="111" t="s">
        <v>38</v>
      </c>
      <c r="E26" s="33"/>
      <c r="F26" s="33"/>
      <c r="G26" s="33"/>
      <c r="H26" s="33"/>
      <c r="I26" s="33"/>
      <c r="J26" s="33"/>
      <c r="K26" s="33"/>
      <c r="L26" s="112"/>
      <c r="S26" s="33"/>
      <c r="T26" s="33"/>
      <c r="U26" s="33"/>
      <c r="V26" s="33"/>
      <c r="W26" s="33"/>
      <c r="X26" s="33"/>
      <c r="Y26" s="33"/>
      <c r="Z26" s="33"/>
      <c r="AA26" s="33"/>
      <c r="AB26" s="33"/>
      <c r="AC26" s="33"/>
      <c r="AD26" s="33"/>
      <c r="AE26" s="33"/>
    </row>
    <row r="27" spans="1:31" s="8" customFormat="1" ht="16.5" customHeight="1">
      <c r="A27" s="114"/>
      <c r="B27" s="115"/>
      <c r="C27" s="114"/>
      <c r="D27" s="114"/>
      <c r="E27" s="373" t="s">
        <v>17</v>
      </c>
      <c r="F27" s="373"/>
      <c r="G27" s="373"/>
      <c r="H27" s="373"/>
      <c r="I27" s="114"/>
      <c r="J27" s="114"/>
      <c r="K27" s="114"/>
      <c r="L27" s="116"/>
      <c r="S27" s="114"/>
      <c r="T27" s="114"/>
      <c r="U27" s="114"/>
      <c r="V27" s="114"/>
      <c r="W27" s="114"/>
      <c r="X27" s="114"/>
      <c r="Y27" s="114"/>
      <c r="Z27" s="114"/>
      <c r="AA27" s="114"/>
      <c r="AB27" s="114"/>
      <c r="AC27" s="114"/>
      <c r="AD27" s="114"/>
      <c r="AE27" s="114"/>
    </row>
    <row r="28" spans="1:31" s="2" customFormat="1" ht="6.9" customHeight="1">
      <c r="A28" s="33"/>
      <c r="B28" s="38"/>
      <c r="C28" s="33"/>
      <c r="D28" s="33"/>
      <c r="E28" s="33"/>
      <c r="F28" s="33"/>
      <c r="G28" s="33"/>
      <c r="H28" s="33"/>
      <c r="I28" s="33"/>
      <c r="J28" s="33"/>
      <c r="K28" s="33"/>
      <c r="L28" s="112"/>
      <c r="S28" s="33"/>
      <c r="T28" s="33"/>
      <c r="U28" s="33"/>
      <c r="V28" s="33"/>
      <c r="W28" s="33"/>
      <c r="X28" s="33"/>
      <c r="Y28" s="33"/>
      <c r="Z28" s="33"/>
      <c r="AA28" s="33"/>
      <c r="AB28" s="33"/>
      <c r="AC28" s="33"/>
      <c r="AD28" s="33"/>
      <c r="AE28" s="33"/>
    </row>
    <row r="29" spans="1:31" s="2" customFormat="1" ht="6.9" customHeight="1">
      <c r="A29" s="33"/>
      <c r="B29" s="38"/>
      <c r="C29" s="33"/>
      <c r="D29" s="117"/>
      <c r="E29" s="117"/>
      <c r="F29" s="117"/>
      <c r="G29" s="117"/>
      <c r="H29" s="117"/>
      <c r="I29" s="117"/>
      <c r="J29" s="117"/>
      <c r="K29" s="117"/>
      <c r="L29" s="112"/>
      <c r="S29" s="33"/>
      <c r="T29" s="33"/>
      <c r="U29" s="33"/>
      <c r="V29" s="33"/>
      <c r="W29" s="33"/>
      <c r="X29" s="33"/>
      <c r="Y29" s="33"/>
      <c r="Z29" s="33"/>
      <c r="AA29" s="33"/>
      <c r="AB29" s="33"/>
      <c r="AC29" s="33"/>
      <c r="AD29" s="33"/>
      <c r="AE29" s="33"/>
    </row>
    <row r="30" spans="1:31" s="2" customFormat="1" ht="25.35" customHeight="1">
      <c r="A30" s="33"/>
      <c r="B30" s="38"/>
      <c r="C30" s="33"/>
      <c r="D30" s="118" t="s">
        <v>40</v>
      </c>
      <c r="E30" s="33"/>
      <c r="F30" s="33"/>
      <c r="G30" s="33"/>
      <c r="H30" s="33"/>
      <c r="I30" s="33"/>
      <c r="J30" s="119">
        <f>ROUND(J94,2)</f>
        <v>-25510.32</v>
      </c>
      <c r="K30" s="33"/>
      <c r="L30" s="112"/>
      <c r="S30" s="33"/>
      <c r="T30" s="33"/>
      <c r="U30" s="33"/>
      <c r="V30" s="33"/>
      <c r="W30" s="33"/>
      <c r="X30" s="33"/>
      <c r="Y30" s="33"/>
      <c r="Z30" s="33"/>
      <c r="AA30" s="33"/>
      <c r="AB30" s="33"/>
      <c r="AC30" s="33"/>
      <c r="AD30" s="33"/>
      <c r="AE30" s="33"/>
    </row>
    <row r="31" spans="1:31" s="2" customFormat="1" ht="6.9" customHeight="1">
      <c r="A31" s="33"/>
      <c r="B31" s="38"/>
      <c r="C31" s="33"/>
      <c r="D31" s="117"/>
      <c r="E31" s="117"/>
      <c r="F31" s="117"/>
      <c r="G31" s="117"/>
      <c r="H31" s="117"/>
      <c r="I31" s="117"/>
      <c r="J31" s="117"/>
      <c r="K31" s="117"/>
      <c r="L31" s="112"/>
      <c r="S31" s="33"/>
      <c r="T31" s="33"/>
      <c r="U31" s="33"/>
      <c r="V31" s="33"/>
      <c r="W31" s="33"/>
      <c r="X31" s="33"/>
      <c r="Y31" s="33"/>
      <c r="Z31" s="33"/>
      <c r="AA31" s="33"/>
      <c r="AB31" s="33"/>
      <c r="AC31" s="33"/>
      <c r="AD31" s="33"/>
      <c r="AE31" s="33"/>
    </row>
    <row r="32" spans="1:31" s="2" customFormat="1" ht="14.4" customHeight="1">
      <c r="A32" s="33"/>
      <c r="B32" s="38"/>
      <c r="C32" s="33"/>
      <c r="D32" s="33"/>
      <c r="E32" s="33"/>
      <c r="F32" s="120" t="s">
        <v>42</v>
      </c>
      <c r="G32" s="33"/>
      <c r="H32" s="33"/>
      <c r="I32" s="120" t="s">
        <v>41</v>
      </c>
      <c r="J32" s="120" t="s">
        <v>43</v>
      </c>
      <c r="K32" s="33"/>
      <c r="L32" s="112"/>
      <c r="S32" s="33"/>
      <c r="T32" s="33"/>
      <c r="U32" s="33"/>
      <c r="V32" s="33"/>
      <c r="W32" s="33"/>
      <c r="X32" s="33"/>
      <c r="Y32" s="33"/>
      <c r="Z32" s="33"/>
      <c r="AA32" s="33"/>
      <c r="AB32" s="33"/>
      <c r="AC32" s="33"/>
      <c r="AD32" s="33"/>
      <c r="AE32" s="33"/>
    </row>
    <row r="33" spans="1:31" s="2" customFormat="1" ht="14.4" customHeight="1">
      <c r="A33" s="33"/>
      <c r="B33" s="38"/>
      <c r="C33" s="33"/>
      <c r="D33" s="121" t="s">
        <v>44</v>
      </c>
      <c r="E33" s="111" t="s">
        <v>45</v>
      </c>
      <c r="F33" s="122">
        <f>ROUND((SUM(BE94:BE130)),2)</f>
        <v>-25510.32</v>
      </c>
      <c r="G33" s="33"/>
      <c r="H33" s="33"/>
      <c r="I33" s="123">
        <v>0.21</v>
      </c>
      <c r="J33" s="122">
        <f>ROUND(((SUM(BE94:BE130))*I33),2)</f>
        <v>-5357.17</v>
      </c>
      <c r="K33" s="33"/>
      <c r="L33" s="112"/>
      <c r="S33" s="33"/>
      <c r="T33" s="33"/>
      <c r="U33" s="33"/>
      <c r="V33" s="33"/>
      <c r="W33" s="33"/>
      <c r="X33" s="33"/>
      <c r="Y33" s="33"/>
      <c r="Z33" s="33"/>
      <c r="AA33" s="33"/>
      <c r="AB33" s="33"/>
      <c r="AC33" s="33"/>
      <c r="AD33" s="33"/>
      <c r="AE33" s="33"/>
    </row>
    <row r="34" spans="1:31" s="2" customFormat="1" ht="14.4" customHeight="1">
      <c r="A34" s="33"/>
      <c r="B34" s="38"/>
      <c r="C34" s="33"/>
      <c r="D34" s="33"/>
      <c r="E34" s="111" t="s">
        <v>46</v>
      </c>
      <c r="F34" s="122">
        <f>ROUND((SUM(BF94:BF130)),2)</f>
        <v>0</v>
      </c>
      <c r="G34" s="33"/>
      <c r="H34" s="33"/>
      <c r="I34" s="123">
        <v>0.15</v>
      </c>
      <c r="J34" s="122">
        <f>ROUND(((SUM(BF94:BF130))*I34),2)</f>
        <v>0</v>
      </c>
      <c r="K34" s="33"/>
      <c r="L34" s="112"/>
      <c r="S34" s="33"/>
      <c r="T34" s="33"/>
      <c r="U34" s="33"/>
      <c r="V34" s="33"/>
      <c r="W34" s="33"/>
      <c r="X34" s="33"/>
      <c r="Y34" s="33"/>
      <c r="Z34" s="33"/>
      <c r="AA34" s="33"/>
      <c r="AB34" s="33"/>
      <c r="AC34" s="33"/>
      <c r="AD34" s="33"/>
      <c r="AE34" s="33"/>
    </row>
    <row r="35" spans="1:31" s="2" customFormat="1" ht="14.4" customHeight="1" hidden="1">
      <c r="A35" s="33"/>
      <c r="B35" s="38"/>
      <c r="C35" s="33"/>
      <c r="D35" s="33"/>
      <c r="E35" s="111" t="s">
        <v>47</v>
      </c>
      <c r="F35" s="122">
        <f>ROUND((SUM(BG94:BG130)),2)</f>
        <v>0</v>
      </c>
      <c r="G35" s="33"/>
      <c r="H35" s="33"/>
      <c r="I35" s="123">
        <v>0.21</v>
      </c>
      <c r="J35" s="122">
        <f>0</f>
        <v>0</v>
      </c>
      <c r="K35" s="33"/>
      <c r="L35" s="112"/>
      <c r="S35" s="33"/>
      <c r="T35" s="33"/>
      <c r="U35" s="33"/>
      <c r="V35" s="33"/>
      <c r="W35" s="33"/>
      <c r="X35" s="33"/>
      <c r="Y35" s="33"/>
      <c r="Z35" s="33"/>
      <c r="AA35" s="33"/>
      <c r="AB35" s="33"/>
      <c r="AC35" s="33"/>
      <c r="AD35" s="33"/>
      <c r="AE35" s="33"/>
    </row>
    <row r="36" spans="1:31" s="2" customFormat="1" ht="14.4" customHeight="1" hidden="1">
      <c r="A36" s="33"/>
      <c r="B36" s="38"/>
      <c r="C36" s="33"/>
      <c r="D36" s="33"/>
      <c r="E36" s="111" t="s">
        <v>48</v>
      </c>
      <c r="F36" s="122">
        <f>ROUND((SUM(BH94:BH130)),2)</f>
        <v>0</v>
      </c>
      <c r="G36" s="33"/>
      <c r="H36" s="33"/>
      <c r="I36" s="123">
        <v>0.15</v>
      </c>
      <c r="J36" s="122">
        <f>0</f>
        <v>0</v>
      </c>
      <c r="K36" s="33"/>
      <c r="L36" s="112"/>
      <c r="S36" s="33"/>
      <c r="T36" s="33"/>
      <c r="U36" s="33"/>
      <c r="V36" s="33"/>
      <c r="W36" s="33"/>
      <c r="X36" s="33"/>
      <c r="Y36" s="33"/>
      <c r="Z36" s="33"/>
      <c r="AA36" s="33"/>
      <c r="AB36" s="33"/>
      <c r="AC36" s="33"/>
      <c r="AD36" s="33"/>
      <c r="AE36" s="33"/>
    </row>
    <row r="37" spans="1:31" s="2" customFormat="1" ht="14.4" customHeight="1" hidden="1">
      <c r="A37" s="33"/>
      <c r="B37" s="38"/>
      <c r="C37" s="33"/>
      <c r="D37" s="33"/>
      <c r="E37" s="111" t="s">
        <v>49</v>
      </c>
      <c r="F37" s="122">
        <f>ROUND((SUM(BI94:BI130)),2)</f>
        <v>0</v>
      </c>
      <c r="G37" s="33"/>
      <c r="H37" s="33"/>
      <c r="I37" s="123">
        <v>0</v>
      </c>
      <c r="J37" s="122">
        <f>0</f>
        <v>0</v>
      </c>
      <c r="K37" s="33"/>
      <c r="L37" s="112"/>
      <c r="S37" s="33"/>
      <c r="T37" s="33"/>
      <c r="U37" s="33"/>
      <c r="V37" s="33"/>
      <c r="W37" s="33"/>
      <c r="X37" s="33"/>
      <c r="Y37" s="33"/>
      <c r="Z37" s="33"/>
      <c r="AA37" s="33"/>
      <c r="AB37" s="33"/>
      <c r="AC37" s="33"/>
      <c r="AD37" s="33"/>
      <c r="AE37" s="33"/>
    </row>
    <row r="38" spans="1:31" s="2" customFormat="1" ht="6.9" customHeight="1">
      <c r="A38" s="33"/>
      <c r="B38" s="38"/>
      <c r="C38" s="33"/>
      <c r="D38" s="33"/>
      <c r="E38" s="33"/>
      <c r="F38" s="33"/>
      <c r="G38" s="33"/>
      <c r="H38" s="33"/>
      <c r="I38" s="33"/>
      <c r="J38" s="33"/>
      <c r="K38" s="33"/>
      <c r="L38" s="112"/>
      <c r="S38" s="33"/>
      <c r="T38" s="33"/>
      <c r="U38" s="33"/>
      <c r="V38" s="33"/>
      <c r="W38" s="33"/>
      <c r="X38" s="33"/>
      <c r="Y38" s="33"/>
      <c r="Z38" s="33"/>
      <c r="AA38" s="33"/>
      <c r="AB38" s="33"/>
      <c r="AC38" s="33"/>
      <c r="AD38" s="33"/>
      <c r="AE38" s="33"/>
    </row>
    <row r="39" spans="1:31" s="2" customFormat="1" ht="25.35" customHeight="1">
      <c r="A39" s="33"/>
      <c r="B39" s="38"/>
      <c r="C39" s="124"/>
      <c r="D39" s="125" t="s">
        <v>50</v>
      </c>
      <c r="E39" s="126"/>
      <c r="F39" s="126"/>
      <c r="G39" s="127" t="s">
        <v>51</v>
      </c>
      <c r="H39" s="128" t="s">
        <v>52</v>
      </c>
      <c r="I39" s="126"/>
      <c r="J39" s="129">
        <f>SUM(J30:J37)</f>
        <v>-30867.489999999998</v>
      </c>
      <c r="K39" s="130"/>
      <c r="L39" s="112"/>
      <c r="S39" s="33"/>
      <c r="T39" s="33"/>
      <c r="U39" s="33"/>
      <c r="V39" s="33"/>
      <c r="W39" s="33"/>
      <c r="X39" s="33"/>
      <c r="Y39" s="33"/>
      <c r="Z39" s="33"/>
      <c r="AA39" s="33"/>
      <c r="AB39" s="33"/>
      <c r="AC39" s="33"/>
      <c r="AD39" s="33"/>
      <c r="AE39" s="33"/>
    </row>
    <row r="40" spans="1:31" s="2" customFormat="1" ht="14.4" customHeight="1">
      <c r="A40" s="33"/>
      <c r="B40" s="131"/>
      <c r="C40" s="132"/>
      <c r="D40" s="132"/>
      <c r="E40" s="132"/>
      <c r="F40" s="132"/>
      <c r="G40" s="132"/>
      <c r="H40" s="132"/>
      <c r="I40" s="132"/>
      <c r="J40" s="132"/>
      <c r="K40" s="132"/>
      <c r="L40" s="112"/>
      <c r="S40" s="33"/>
      <c r="T40" s="33"/>
      <c r="U40" s="33"/>
      <c r="V40" s="33"/>
      <c r="W40" s="33"/>
      <c r="X40" s="33"/>
      <c r="Y40" s="33"/>
      <c r="Z40" s="33"/>
      <c r="AA40" s="33"/>
      <c r="AB40" s="33"/>
      <c r="AC40" s="33"/>
      <c r="AD40" s="33"/>
      <c r="AE40" s="33"/>
    </row>
    <row r="44" spans="1:31" s="2" customFormat="1" ht="6.9" customHeight="1">
      <c r="A44" s="33"/>
      <c r="B44" s="133"/>
      <c r="C44" s="134"/>
      <c r="D44" s="134"/>
      <c r="E44" s="134"/>
      <c r="F44" s="134"/>
      <c r="G44" s="134"/>
      <c r="H44" s="134"/>
      <c r="I44" s="134"/>
      <c r="J44" s="134"/>
      <c r="K44" s="134"/>
      <c r="L44" s="112"/>
      <c r="S44" s="33"/>
      <c r="T44" s="33"/>
      <c r="U44" s="33"/>
      <c r="V44" s="33"/>
      <c r="W44" s="33"/>
      <c r="X44" s="33"/>
      <c r="Y44" s="33"/>
      <c r="Z44" s="33"/>
      <c r="AA44" s="33"/>
      <c r="AB44" s="33"/>
      <c r="AC44" s="33"/>
      <c r="AD44" s="33"/>
      <c r="AE44" s="33"/>
    </row>
    <row r="45" spans="1:31" s="2" customFormat="1" ht="24.9" customHeight="1">
      <c r="A45" s="33"/>
      <c r="B45" s="34"/>
      <c r="C45" s="25" t="s">
        <v>121</v>
      </c>
      <c r="D45" s="35"/>
      <c r="E45" s="35"/>
      <c r="F45" s="35"/>
      <c r="G45" s="35"/>
      <c r="H45" s="35"/>
      <c r="I45" s="35"/>
      <c r="J45" s="35"/>
      <c r="K45" s="35"/>
      <c r="L45" s="112"/>
      <c r="S45" s="33"/>
      <c r="T45" s="33"/>
      <c r="U45" s="33"/>
      <c r="V45" s="33"/>
      <c r="W45" s="33"/>
      <c r="X45" s="33"/>
      <c r="Y45" s="33"/>
      <c r="Z45" s="33"/>
      <c r="AA45" s="33"/>
      <c r="AB45" s="33"/>
      <c r="AC45" s="33"/>
      <c r="AD45" s="33"/>
      <c r="AE45" s="33"/>
    </row>
    <row r="46" spans="1:31" s="2" customFormat="1" ht="6.9" customHeight="1">
      <c r="A46" s="33"/>
      <c r="B46" s="34"/>
      <c r="C46" s="35"/>
      <c r="D46" s="35"/>
      <c r="E46" s="35"/>
      <c r="F46" s="35"/>
      <c r="G46" s="35"/>
      <c r="H46" s="35"/>
      <c r="I46" s="35"/>
      <c r="J46" s="35"/>
      <c r="K46" s="35"/>
      <c r="L46" s="112"/>
      <c r="S46" s="33"/>
      <c r="T46" s="33"/>
      <c r="U46" s="33"/>
      <c r="V46" s="33"/>
      <c r="W46" s="33"/>
      <c r="X46" s="33"/>
      <c r="Y46" s="33"/>
      <c r="Z46" s="33"/>
      <c r="AA46" s="33"/>
      <c r="AB46" s="33"/>
      <c r="AC46" s="33"/>
      <c r="AD46" s="33"/>
      <c r="AE46" s="33"/>
    </row>
    <row r="47" spans="1:31" s="2" customFormat="1" ht="12" customHeight="1">
      <c r="A47" s="33"/>
      <c r="B47" s="34"/>
      <c r="C47" s="30" t="s">
        <v>14</v>
      </c>
      <c r="D47" s="35"/>
      <c r="E47" s="35"/>
      <c r="F47" s="35"/>
      <c r="G47" s="35"/>
      <c r="H47" s="35"/>
      <c r="I47" s="35"/>
      <c r="J47" s="35"/>
      <c r="K47" s="35"/>
      <c r="L47" s="112"/>
      <c r="S47" s="33"/>
      <c r="T47" s="33"/>
      <c r="U47" s="33"/>
      <c r="V47" s="33"/>
      <c r="W47" s="33"/>
      <c r="X47" s="33"/>
      <c r="Y47" s="33"/>
      <c r="Z47" s="33"/>
      <c r="AA47" s="33"/>
      <c r="AB47" s="33"/>
      <c r="AC47" s="33"/>
      <c r="AD47" s="33"/>
      <c r="AE47" s="33"/>
    </row>
    <row r="48" spans="1:31" s="2" customFormat="1" ht="16.5" customHeight="1">
      <c r="A48" s="33"/>
      <c r="B48" s="34"/>
      <c r="C48" s="35"/>
      <c r="D48" s="35"/>
      <c r="E48" s="374" t="str">
        <f>E7</f>
        <v>KOMUNITNÍ CENTRUM JOSEFOV - ZMĚNOVÉ LISTY</v>
      </c>
      <c r="F48" s="375"/>
      <c r="G48" s="375"/>
      <c r="H48" s="375"/>
      <c r="I48" s="35"/>
      <c r="J48" s="35"/>
      <c r="K48" s="35"/>
      <c r="L48" s="112"/>
      <c r="S48" s="33"/>
      <c r="T48" s="33"/>
      <c r="U48" s="33"/>
      <c r="V48" s="33"/>
      <c r="W48" s="33"/>
      <c r="X48" s="33"/>
      <c r="Y48" s="33"/>
      <c r="Z48" s="33"/>
      <c r="AA48" s="33"/>
      <c r="AB48" s="33"/>
      <c r="AC48" s="33"/>
      <c r="AD48" s="33"/>
      <c r="AE48" s="33"/>
    </row>
    <row r="49" spans="1:31" s="2" customFormat="1" ht="12" customHeight="1">
      <c r="A49" s="33"/>
      <c r="B49" s="34"/>
      <c r="C49" s="30" t="s">
        <v>117</v>
      </c>
      <c r="D49" s="35"/>
      <c r="E49" s="35"/>
      <c r="F49" s="35"/>
      <c r="G49" s="35"/>
      <c r="H49" s="35"/>
      <c r="I49" s="35"/>
      <c r="J49" s="35"/>
      <c r="K49" s="35"/>
      <c r="L49" s="112"/>
      <c r="S49" s="33"/>
      <c r="T49" s="33"/>
      <c r="U49" s="33"/>
      <c r="V49" s="33"/>
      <c r="W49" s="33"/>
      <c r="X49" s="33"/>
      <c r="Y49" s="33"/>
      <c r="Z49" s="33"/>
      <c r="AA49" s="33"/>
      <c r="AB49" s="33"/>
      <c r="AC49" s="33"/>
      <c r="AD49" s="33"/>
      <c r="AE49" s="33"/>
    </row>
    <row r="50" spans="1:31" s="2" customFormat="1" ht="16.5" customHeight="1">
      <c r="A50" s="33"/>
      <c r="B50" s="34"/>
      <c r="C50" s="35"/>
      <c r="D50" s="35"/>
      <c r="E50" s="365" t="str">
        <f>E9</f>
        <v>ZL4 - ZMĚNOVÝ LIST Č.4 - ODPOČTY (pozemkové úpravy)</v>
      </c>
      <c r="F50" s="376"/>
      <c r="G50" s="376"/>
      <c r="H50" s="376"/>
      <c r="I50" s="35"/>
      <c r="J50" s="35"/>
      <c r="K50" s="35"/>
      <c r="L50" s="112"/>
      <c r="S50" s="33"/>
      <c r="T50" s="33"/>
      <c r="U50" s="33"/>
      <c r="V50" s="33"/>
      <c r="W50" s="33"/>
      <c r="X50" s="33"/>
      <c r="Y50" s="33"/>
      <c r="Z50" s="33"/>
      <c r="AA50" s="33"/>
      <c r="AB50" s="33"/>
      <c r="AC50" s="33"/>
      <c r="AD50" s="33"/>
      <c r="AE50" s="33"/>
    </row>
    <row r="51" spans="1:31" s="2" customFormat="1" ht="6.9" customHeight="1">
      <c r="A51" s="33"/>
      <c r="B51" s="34"/>
      <c r="C51" s="35"/>
      <c r="D51" s="35"/>
      <c r="E51" s="35"/>
      <c r="F51" s="35"/>
      <c r="G51" s="35"/>
      <c r="H51" s="35"/>
      <c r="I51" s="35"/>
      <c r="J51" s="35"/>
      <c r="K51" s="35"/>
      <c r="L51" s="112"/>
      <c r="S51" s="33"/>
      <c r="T51" s="33"/>
      <c r="U51" s="33"/>
      <c r="V51" s="33"/>
      <c r="W51" s="33"/>
      <c r="X51" s="33"/>
      <c r="Y51" s="33"/>
      <c r="Z51" s="33"/>
      <c r="AA51" s="33"/>
      <c r="AB51" s="33"/>
      <c r="AC51" s="33"/>
      <c r="AD51" s="33"/>
      <c r="AE51" s="33"/>
    </row>
    <row r="52" spans="1:31" s="2" customFormat="1" ht="12" customHeight="1">
      <c r="A52" s="33"/>
      <c r="B52" s="34"/>
      <c r="C52" s="30" t="s">
        <v>19</v>
      </c>
      <c r="D52" s="35"/>
      <c r="E52" s="35"/>
      <c r="F52" s="28" t="str">
        <f>F12</f>
        <v xml:space="preserve"> </v>
      </c>
      <c r="G52" s="35"/>
      <c r="H52" s="35"/>
      <c r="I52" s="30" t="s">
        <v>21</v>
      </c>
      <c r="J52" s="58" t="str">
        <f>IF(J12="","",J12)</f>
        <v>7. 1. 2020</v>
      </c>
      <c r="K52" s="35"/>
      <c r="L52" s="112"/>
      <c r="S52" s="33"/>
      <c r="T52" s="33"/>
      <c r="U52" s="33"/>
      <c r="V52" s="33"/>
      <c r="W52" s="33"/>
      <c r="X52" s="33"/>
      <c r="Y52" s="33"/>
      <c r="Z52" s="33"/>
      <c r="AA52" s="33"/>
      <c r="AB52" s="33"/>
      <c r="AC52" s="33"/>
      <c r="AD52" s="33"/>
      <c r="AE52" s="33"/>
    </row>
    <row r="53" spans="1:31" s="2" customFormat="1" ht="6.9" customHeight="1">
      <c r="A53" s="33"/>
      <c r="B53" s="34"/>
      <c r="C53" s="35"/>
      <c r="D53" s="35"/>
      <c r="E53" s="35"/>
      <c r="F53" s="35"/>
      <c r="G53" s="35"/>
      <c r="H53" s="35"/>
      <c r="I53" s="35"/>
      <c r="J53" s="35"/>
      <c r="K53" s="35"/>
      <c r="L53" s="112"/>
      <c r="S53" s="33"/>
      <c r="T53" s="33"/>
      <c r="U53" s="33"/>
      <c r="V53" s="33"/>
      <c r="W53" s="33"/>
      <c r="X53" s="33"/>
      <c r="Y53" s="33"/>
      <c r="Z53" s="33"/>
      <c r="AA53" s="33"/>
      <c r="AB53" s="33"/>
      <c r="AC53" s="33"/>
      <c r="AD53" s="33"/>
      <c r="AE53" s="33"/>
    </row>
    <row r="54" spans="1:31" s="2" customFormat="1" ht="27.9" customHeight="1">
      <c r="A54" s="33"/>
      <c r="B54" s="34"/>
      <c r="C54" s="30" t="s">
        <v>23</v>
      </c>
      <c r="D54" s="35"/>
      <c r="E54" s="35"/>
      <c r="F54" s="28" t="str">
        <f>E15</f>
        <v>Obec Josefov</v>
      </c>
      <c r="G54" s="35"/>
      <c r="H54" s="35"/>
      <c r="I54" s="30" t="s">
        <v>32</v>
      </c>
      <c r="J54" s="31" t="str">
        <f>E21</f>
        <v>CENTRA STAV s.r.o.</v>
      </c>
      <c r="K54" s="35"/>
      <c r="L54" s="112"/>
      <c r="S54" s="33"/>
      <c r="T54" s="33"/>
      <c r="U54" s="33"/>
      <c r="V54" s="33"/>
      <c r="W54" s="33"/>
      <c r="X54" s="33"/>
      <c r="Y54" s="33"/>
      <c r="Z54" s="33"/>
      <c r="AA54" s="33"/>
      <c r="AB54" s="33"/>
      <c r="AC54" s="33"/>
      <c r="AD54" s="33"/>
      <c r="AE54" s="33"/>
    </row>
    <row r="55" spans="1:31" s="2" customFormat="1" ht="27.9" customHeight="1">
      <c r="A55" s="33"/>
      <c r="B55" s="34"/>
      <c r="C55" s="30" t="s">
        <v>28</v>
      </c>
      <c r="D55" s="35"/>
      <c r="E55" s="35"/>
      <c r="F55" s="28" t="str">
        <f>IF(E18="","",E18)</f>
        <v>Stavby Trubač s.r.o.</v>
      </c>
      <c r="G55" s="35"/>
      <c r="H55" s="35"/>
      <c r="I55" s="30" t="s">
        <v>37</v>
      </c>
      <c r="J55" s="31" t="str">
        <f>E24</f>
        <v>Stavby Trubač s.r.o.</v>
      </c>
      <c r="K55" s="35"/>
      <c r="L55" s="112"/>
      <c r="S55" s="33"/>
      <c r="T55" s="33"/>
      <c r="U55" s="33"/>
      <c r="V55" s="33"/>
      <c r="W55" s="33"/>
      <c r="X55" s="33"/>
      <c r="Y55" s="33"/>
      <c r="Z55" s="33"/>
      <c r="AA55" s="33"/>
      <c r="AB55" s="33"/>
      <c r="AC55" s="33"/>
      <c r="AD55" s="33"/>
      <c r="AE55" s="33"/>
    </row>
    <row r="56" spans="1:31" s="2" customFormat="1" ht="10.35" customHeight="1">
      <c r="A56" s="33"/>
      <c r="B56" s="34"/>
      <c r="C56" s="35"/>
      <c r="D56" s="35"/>
      <c r="E56" s="35"/>
      <c r="F56" s="35"/>
      <c r="G56" s="35"/>
      <c r="H56" s="35"/>
      <c r="I56" s="35"/>
      <c r="J56" s="35"/>
      <c r="K56" s="35"/>
      <c r="L56" s="112"/>
      <c r="S56" s="33"/>
      <c r="T56" s="33"/>
      <c r="U56" s="33"/>
      <c r="V56" s="33"/>
      <c r="W56" s="33"/>
      <c r="X56" s="33"/>
      <c r="Y56" s="33"/>
      <c r="Z56" s="33"/>
      <c r="AA56" s="33"/>
      <c r="AB56" s="33"/>
      <c r="AC56" s="33"/>
      <c r="AD56" s="33"/>
      <c r="AE56" s="33"/>
    </row>
    <row r="57" spans="1:31" s="2" customFormat="1" ht="29.25" customHeight="1">
      <c r="A57" s="33"/>
      <c r="B57" s="34"/>
      <c r="C57" s="135" t="s">
        <v>122</v>
      </c>
      <c r="D57" s="136"/>
      <c r="E57" s="136"/>
      <c r="F57" s="136"/>
      <c r="G57" s="136"/>
      <c r="H57" s="136"/>
      <c r="I57" s="136"/>
      <c r="J57" s="137" t="s">
        <v>123</v>
      </c>
      <c r="K57" s="136"/>
      <c r="L57" s="112"/>
      <c r="S57" s="33"/>
      <c r="T57" s="33"/>
      <c r="U57" s="33"/>
      <c r="V57" s="33"/>
      <c r="W57" s="33"/>
      <c r="X57" s="33"/>
      <c r="Y57" s="33"/>
      <c r="Z57" s="33"/>
      <c r="AA57" s="33"/>
      <c r="AB57" s="33"/>
      <c r="AC57" s="33"/>
      <c r="AD57" s="33"/>
      <c r="AE57" s="33"/>
    </row>
    <row r="58" spans="1:31" s="2" customFormat="1" ht="10.35" customHeight="1">
      <c r="A58" s="33"/>
      <c r="B58" s="34"/>
      <c r="C58" s="35"/>
      <c r="D58" s="35"/>
      <c r="E58" s="35"/>
      <c r="F58" s="35"/>
      <c r="G58" s="35"/>
      <c r="H58" s="35"/>
      <c r="I58" s="35"/>
      <c r="J58" s="35"/>
      <c r="K58" s="35"/>
      <c r="L58" s="112"/>
      <c r="S58" s="33"/>
      <c r="T58" s="33"/>
      <c r="U58" s="33"/>
      <c r="V58" s="33"/>
      <c r="W58" s="33"/>
      <c r="X58" s="33"/>
      <c r="Y58" s="33"/>
      <c r="Z58" s="33"/>
      <c r="AA58" s="33"/>
      <c r="AB58" s="33"/>
      <c r="AC58" s="33"/>
      <c r="AD58" s="33"/>
      <c r="AE58" s="33"/>
    </row>
    <row r="59" spans="1:47" s="2" customFormat="1" ht="22.8" customHeight="1">
      <c r="A59" s="33"/>
      <c r="B59" s="34"/>
      <c r="C59" s="138" t="s">
        <v>72</v>
      </c>
      <c r="D59" s="35"/>
      <c r="E59" s="35"/>
      <c r="F59" s="35"/>
      <c r="G59" s="35"/>
      <c r="H59" s="35"/>
      <c r="I59" s="35"/>
      <c r="J59" s="76">
        <f>J94</f>
        <v>-25510.32</v>
      </c>
      <c r="K59" s="35"/>
      <c r="L59" s="112"/>
      <c r="S59" s="33"/>
      <c r="T59" s="33"/>
      <c r="U59" s="33"/>
      <c r="V59" s="33"/>
      <c r="W59" s="33"/>
      <c r="X59" s="33"/>
      <c r="Y59" s="33"/>
      <c r="Z59" s="33"/>
      <c r="AA59" s="33"/>
      <c r="AB59" s="33"/>
      <c r="AC59" s="33"/>
      <c r="AD59" s="33"/>
      <c r="AE59" s="33"/>
      <c r="AU59" s="19" t="s">
        <v>124</v>
      </c>
    </row>
    <row r="60" spans="2:12" s="9" customFormat="1" ht="24.9" customHeight="1">
      <c r="B60" s="139"/>
      <c r="C60" s="140"/>
      <c r="D60" s="141" t="s">
        <v>398</v>
      </c>
      <c r="E60" s="142"/>
      <c r="F60" s="142"/>
      <c r="G60" s="142"/>
      <c r="H60" s="142"/>
      <c r="I60" s="142"/>
      <c r="J60" s="143">
        <f>J95</f>
        <v>-6814.639999999999</v>
      </c>
      <c r="K60" s="140"/>
      <c r="L60" s="144"/>
    </row>
    <row r="61" spans="2:12" s="10" customFormat="1" ht="19.95" customHeight="1">
      <c r="B61" s="145"/>
      <c r="C61" s="96"/>
      <c r="D61" s="146" t="s">
        <v>399</v>
      </c>
      <c r="E61" s="147"/>
      <c r="F61" s="147"/>
      <c r="G61" s="147"/>
      <c r="H61" s="147"/>
      <c r="I61" s="147"/>
      <c r="J61" s="148">
        <f>J96</f>
        <v>-3818.14</v>
      </c>
      <c r="K61" s="96"/>
      <c r="L61" s="149"/>
    </row>
    <row r="62" spans="2:12" s="10" customFormat="1" ht="14.85" customHeight="1">
      <c r="B62" s="145"/>
      <c r="C62" s="96"/>
      <c r="D62" s="146" t="s">
        <v>400</v>
      </c>
      <c r="E62" s="147"/>
      <c r="F62" s="147"/>
      <c r="G62" s="147"/>
      <c r="H62" s="147"/>
      <c r="I62" s="147"/>
      <c r="J62" s="148">
        <f>J97</f>
        <v>-983.97</v>
      </c>
      <c r="K62" s="96"/>
      <c r="L62" s="149"/>
    </row>
    <row r="63" spans="2:12" s="10" customFormat="1" ht="21.75" customHeight="1">
      <c r="B63" s="145"/>
      <c r="C63" s="96"/>
      <c r="D63" s="146" t="s">
        <v>401</v>
      </c>
      <c r="E63" s="147"/>
      <c r="F63" s="147"/>
      <c r="G63" s="147"/>
      <c r="H63" s="147"/>
      <c r="I63" s="147"/>
      <c r="J63" s="148">
        <f>J98</f>
        <v>-983.97</v>
      </c>
      <c r="K63" s="96"/>
      <c r="L63" s="149"/>
    </row>
    <row r="64" spans="2:12" s="10" customFormat="1" ht="14.85" customHeight="1">
      <c r="B64" s="145"/>
      <c r="C64" s="96"/>
      <c r="D64" s="146" t="s">
        <v>402</v>
      </c>
      <c r="E64" s="147"/>
      <c r="F64" s="147"/>
      <c r="G64" s="147"/>
      <c r="H64" s="147"/>
      <c r="I64" s="147"/>
      <c r="J64" s="148">
        <f>J102</f>
        <v>-462.55</v>
      </c>
      <c r="K64" s="96"/>
      <c r="L64" s="149"/>
    </row>
    <row r="65" spans="2:12" s="10" customFormat="1" ht="21.75" customHeight="1">
      <c r="B65" s="145"/>
      <c r="C65" s="96"/>
      <c r="D65" s="146" t="s">
        <v>401</v>
      </c>
      <c r="E65" s="147"/>
      <c r="F65" s="147"/>
      <c r="G65" s="147"/>
      <c r="H65" s="147"/>
      <c r="I65" s="147"/>
      <c r="J65" s="148">
        <f>J103</f>
        <v>-462.55</v>
      </c>
      <c r="K65" s="96"/>
      <c r="L65" s="149"/>
    </row>
    <row r="66" spans="2:12" s="10" customFormat="1" ht="14.85" customHeight="1">
      <c r="B66" s="145"/>
      <c r="C66" s="96"/>
      <c r="D66" s="146" t="s">
        <v>403</v>
      </c>
      <c r="E66" s="147"/>
      <c r="F66" s="147"/>
      <c r="G66" s="147"/>
      <c r="H66" s="147"/>
      <c r="I66" s="147"/>
      <c r="J66" s="148">
        <f>J107</f>
        <v>-2371.62</v>
      </c>
      <c r="K66" s="96"/>
      <c r="L66" s="149"/>
    </row>
    <row r="67" spans="2:12" s="10" customFormat="1" ht="21.75" customHeight="1">
      <c r="B67" s="145"/>
      <c r="C67" s="96"/>
      <c r="D67" s="146" t="s">
        <v>401</v>
      </c>
      <c r="E67" s="147"/>
      <c r="F67" s="147"/>
      <c r="G67" s="147"/>
      <c r="H67" s="147"/>
      <c r="I67" s="147"/>
      <c r="J67" s="148">
        <f>J108</f>
        <v>-2371.62</v>
      </c>
      <c r="K67" s="96"/>
      <c r="L67" s="149"/>
    </row>
    <row r="68" spans="2:12" s="10" customFormat="1" ht="19.95" customHeight="1">
      <c r="B68" s="145"/>
      <c r="C68" s="96"/>
      <c r="D68" s="146" t="s">
        <v>404</v>
      </c>
      <c r="E68" s="147"/>
      <c r="F68" s="147"/>
      <c r="G68" s="147"/>
      <c r="H68" s="147"/>
      <c r="I68" s="147"/>
      <c r="J68" s="148">
        <f>J112</f>
        <v>-2996.5</v>
      </c>
      <c r="K68" s="96"/>
      <c r="L68" s="149"/>
    </row>
    <row r="69" spans="2:12" s="10" customFormat="1" ht="14.85" customHeight="1">
      <c r="B69" s="145"/>
      <c r="C69" s="96"/>
      <c r="D69" s="146" t="s">
        <v>405</v>
      </c>
      <c r="E69" s="147"/>
      <c r="F69" s="147"/>
      <c r="G69" s="147"/>
      <c r="H69" s="147"/>
      <c r="I69" s="147"/>
      <c r="J69" s="148">
        <f>J113</f>
        <v>-2996.5</v>
      </c>
      <c r="K69" s="96"/>
      <c r="L69" s="149"/>
    </row>
    <row r="70" spans="2:12" s="10" customFormat="1" ht="21.75" customHeight="1">
      <c r="B70" s="145"/>
      <c r="C70" s="96"/>
      <c r="D70" s="146" t="s">
        <v>401</v>
      </c>
      <c r="E70" s="147"/>
      <c r="F70" s="147"/>
      <c r="G70" s="147"/>
      <c r="H70" s="147"/>
      <c r="I70" s="147"/>
      <c r="J70" s="148">
        <f>J114</f>
        <v>-2996.5</v>
      </c>
      <c r="K70" s="96"/>
      <c r="L70" s="149"/>
    </row>
    <row r="71" spans="2:12" s="9" customFormat="1" ht="24.9" customHeight="1">
      <c r="B71" s="139"/>
      <c r="C71" s="140"/>
      <c r="D71" s="141" t="s">
        <v>406</v>
      </c>
      <c r="E71" s="142"/>
      <c r="F71" s="142"/>
      <c r="G71" s="142"/>
      <c r="H71" s="142"/>
      <c r="I71" s="142"/>
      <c r="J71" s="143">
        <f>J122</f>
        <v>-18695.68</v>
      </c>
      <c r="K71" s="140"/>
      <c r="L71" s="144"/>
    </row>
    <row r="72" spans="2:12" s="10" customFormat="1" ht="19.95" customHeight="1">
      <c r="B72" s="145"/>
      <c r="C72" s="96"/>
      <c r="D72" s="146" t="s">
        <v>407</v>
      </c>
      <c r="E72" s="147"/>
      <c r="F72" s="147"/>
      <c r="G72" s="147"/>
      <c r="H72" s="147"/>
      <c r="I72" s="147"/>
      <c r="J72" s="148">
        <f>J123</f>
        <v>-18695.68</v>
      </c>
      <c r="K72" s="96"/>
      <c r="L72" s="149"/>
    </row>
    <row r="73" spans="2:12" s="10" customFormat="1" ht="14.85" customHeight="1">
      <c r="B73" s="145"/>
      <c r="C73" s="96"/>
      <c r="D73" s="146" t="s">
        <v>408</v>
      </c>
      <c r="E73" s="147"/>
      <c r="F73" s="147"/>
      <c r="G73" s="147"/>
      <c r="H73" s="147"/>
      <c r="I73" s="147"/>
      <c r="J73" s="148">
        <f>J124</f>
        <v>-18695.68</v>
      </c>
      <c r="K73" s="96"/>
      <c r="L73" s="149"/>
    </row>
    <row r="74" spans="2:12" s="10" customFormat="1" ht="21.75" customHeight="1">
      <c r="B74" s="145"/>
      <c r="C74" s="96"/>
      <c r="D74" s="146" t="s">
        <v>401</v>
      </c>
      <c r="E74" s="147"/>
      <c r="F74" s="147"/>
      <c r="G74" s="147"/>
      <c r="H74" s="147"/>
      <c r="I74" s="147"/>
      <c r="J74" s="148">
        <f>J125</f>
        <v>-18695.68</v>
      </c>
      <c r="K74" s="96"/>
      <c r="L74" s="149"/>
    </row>
    <row r="75" spans="1:31" s="2" customFormat="1" ht="21.75" customHeight="1">
      <c r="A75" s="33"/>
      <c r="B75" s="34"/>
      <c r="C75" s="35"/>
      <c r="D75" s="35"/>
      <c r="E75" s="35"/>
      <c r="F75" s="35"/>
      <c r="G75" s="35"/>
      <c r="H75" s="35"/>
      <c r="I75" s="35"/>
      <c r="J75" s="35"/>
      <c r="K75" s="35"/>
      <c r="L75" s="112"/>
      <c r="S75" s="33"/>
      <c r="T75" s="33"/>
      <c r="U75" s="33"/>
      <c r="V75" s="33"/>
      <c r="W75" s="33"/>
      <c r="X75" s="33"/>
      <c r="Y75" s="33"/>
      <c r="Z75" s="33"/>
      <c r="AA75" s="33"/>
      <c r="AB75" s="33"/>
      <c r="AC75" s="33"/>
      <c r="AD75" s="33"/>
      <c r="AE75" s="33"/>
    </row>
    <row r="76" spans="1:31" s="2" customFormat="1" ht="6.9" customHeight="1">
      <c r="A76" s="33"/>
      <c r="B76" s="46"/>
      <c r="C76" s="47"/>
      <c r="D76" s="47"/>
      <c r="E76" s="47"/>
      <c r="F76" s="47"/>
      <c r="G76" s="47"/>
      <c r="H76" s="47"/>
      <c r="I76" s="47"/>
      <c r="J76" s="47"/>
      <c r="K76" s="47"/>
      <c r="L76" s="112"/>
      <c r="S76" s="33"/>
      <c r="T76" s="33"/>
      <c r="U76" s="33"/>
      <c r="V76" s="33"/>
      <c r="W76" s="33"/>
      <c r="X76" s="33"/>
      <c r="Y76" s="33"/>
      <c r="Z76" s="33"/>
      <c r="AA76" s="33"/>
      <c r="AB76" s="33"/>
      <c r="AC76" s="33"/>
      <c r="AD76" s="33"/>
      <c r="AE76" s="33"/>
    </row>
    <row r="80" spans="1:31" s="2" customFormat="1" ht="6.9" customHeight="1">
      <c r="A80" s="33"/>
      <c r="B80" s="48"/>
      <c r="C80" s="49"/>
      <c r="D80" s="49"/>
      <c r="E80" s="49"/>
      <c r="F80" s="49"/>
      <c r="G80" s="49"/>
      <c r="H80" s="49"/>
      <c r="I80" s="49"/>
      <c r="J80" s="49"/>
      <c r="K80" s="49"/>
      <c r="L80" s="112"/>
      <c r="S80" s="33"/>
      <c r="T80" s="33"/>
      <c r="U80" s="33"/>
      <c r="V80" s="33"/>
      <c r="W80" s="33"/>
      <c r="X80" s="33"/>
      <c r="Y80" s="33"/>
      <c r="Z80" s="33"/>
      <c r="AA80" s="33"/>
      <c r="AB80" s="33"/>
      <c r="AC80" s="33"/>
      <c r="AD80" s="33"/>
      <c r="AE80" s="33"/>
    </row>
    <row r="81" spans="1:31" s="2" customFormat="1" ht="24.9" customHeight="1">
      <c r="A81" s="33"/>
      <c r="B81" s="34"/>
      <c r="C81" s="25" t="s">
        <v>127</v>
      </c>
      <c r="D81" s="35"/>
      <c r="E81" s="35"/>
      <c r="F81" s="35"/>
      <c r="G81" s="35"/>
      <c r="H81" s="35"/>
      <c r="I81" s="35"/>
      <c r="J81" s="35"/>
      <c r="K81" s="35"/>
      <c r="L81" s="112"/>
      <c r="S81" s="33"/>
      <c r="T81" s="33"/>
      <c r="U81" s="33"/>
      <c r="V81" s="33"/>
      <c r="W81" s="33"/>
      <c r="X81" s="33"/>
      <c r="Y81" s="33"/>
      <c r="Z81" s="33"/>
      <c r="AA81" s="33"/>
      <c r="AB81" s="33"/>
      <c r="AC81" s="33"/>
      <c r="AD81" s="33"/>
      <c r="AE81" s="33"/>
    </row>
    <row r="82" spans="1:31" s="2" customFormat="1" ht="6.9" customHeight="1">
      <c r="A82" s="33"/>
      <c r="B82" s="34"/>
      <c r="C82" s="35"/>
      <c r="D82" s="35"/>
      <c r="E82" s="35"/>
      <c r="F82" s="35"/>
      <c r="G82" s="35"/>
      <c r="H82" s="35"/>
      <c r="I82" s="35"/>
      <c r="J82" s="35"/>
      <c r="K82" s="35"/>
      <c r="L82" s="112"/>
      <c r="S82" s="33"/>
      <c r="T82" s="33"/>
      <c r="U82" s="33"/>
      <c r="V82" s="33"/>
      <c r="W82" s="33"/>
      <c r="X82" s="33"/>
      <c r="Y82" s="33"/>
      <c r="Z82" s="33"/>
      <c r="AA82" s="33"/>
      <c r="AB82" s="33"/>
      <c r="AC82" s="33"/>
      <c r="AD82" s="33"/>
      <c r="AE82" s="33"/>
    </row>
    <row r="83" spans="1:31" s="2" customFormat="1" ht="12" customHeight="1">
      <c r="A83" s="33"/>
      <c r="B83" s="34"/>
      <c r="C83" s="30" t="s">
        <v>14</v>
      </c>
      <c r="D83" s="35"/>
      <c r="E83" s="35"/>
      <c r="F83" s="35"/>
      <c r="G83" s="35"/>
      <c r="H83" s="35"/>
      <c r="I83" s="35"/>
      <c r="J83" s="35"/>
      <c r="K83" s="35"/>
      <c r="L83" s="112"/>
      <c r="S83" s="33"/>
      <c r="T83" s="33"/>
      <c r="U83" s="33"/>
      <c r="V83" s="33"/>
      <c r="W83" s="33"/>
      <c r="X83" s="33"/>
      <c r="Y83" s="33"/>
      <c r="Z83" s="33"/>
      <c r="AA83" s="33"/>
      <c r="AB83" s="33"/>
      <c r="AC83" s="33"/>
      <c r="AD83" s="33"/>
      <c r="AE83" s="33"/>
    </row>
    <row r="84" spans="1:31" s="2" customFormat="1" ht="16.5" customHeight="1">
      <c r="A84" s="33"/>
      <c r="B84" s="34"/>
      <c r="C84" s="35"/>
      <c r="D84" s="35"/>
      <c r="E84" s="374" t="str">
        <f>E7</f>
        <v>KOMUNITNÍ CENTRUM JOSEFOV - ZMĚNOVÉ LISTY</v>
      </c>
      <c r="F84" s="375"/>
      <c r="G84" s="375"/>
      <c r="H84" s="375"/>
      <c r="I84" s="35"/>
      <c r="J84" s="35"/>
      <c r="K84" s="35"/>
      <c r="L84" s="112"/>
      <c r="S84" s="33"/>
      <c r="T84" s="33"/>
      <c r="U84" s="33"/>
      <c r="V84" s="33"/>
      <c r="W84" s="33"/>
      <c r="X84" s="33"/>
      <c r="Y84" s="33"/>
      <c r="Z84" s="33"/>
      <c r="AA84" s="33"/>
      <c r="AB84" s="33"/>
      <c r="AC84" s="33"/>
      <c r="AD84" s="33"/>
      <c r="AE84" s="33"/>
    </row>
    <row r="85" spans="1:31" s="2" customFormat="1" ht="12" customHeight="1">
      <c r="A85" s="33"/>
      <c r="B85" s="34"/>
      <c r="C85" s="30" t="s">
        <v>117</v>
      </c>
      <c r="D85" s="35"/>
      <c r="E85" s="35"/>
      <c r="F85" s="35"/>
      <c r="G85" s="35"/>
      <c r="H85" s="35"/>
      <c r="I85" s="35"/>
      <c r="J85" s="35"/>
      <c r="K85" s="35"/>
      <c r="L85" s="112"/>
      <c r="S85" s="33"/>
      <c r="T85" s="33"/>
      <c r="U85" s="33"/>
      <c r="V85" s="33"/>
      <c r="W85" s="33"/>
      <c r="X85" s="33"/>
      <c r="Y85" s="33"/>
      <c r="Z85" s="33"/>
      <c r="AA85" s="33"/>
      <c r="AB85" s="33"/>
      <c r="AC85" s="33"/>
      <c r="AD85" s="33"/>
      <c r="AE85" s="33"/>
    </row>
    <row r="86" spans="1:31" s="2" customFormat="1" ht="16.5" customHeight="1">
      <c r="A86" s="33"/>
      <c r="B86" s="34"/>
      <c r="C86" s="35"/>
      <c r="D86" s="35"/>
      <c r="E86" s="365" t="str">
        <f>E9</f>
        <v>ZL4 - ZMĚNOVÝ LIST Č.4 - ODPOČTY (pozemkové úpravy)</v>
      </c>
      <c r="F86" s="376"/>
      <c r="G86" s="376"/>
      <c r="H86" s="376"/>
      <c r="I86" s="35"/>
      <c r="J86" s="35"/>
      <c r="K86" s="35"/>
      <c r="L86" s="112"/>
      <c r="S86" s="33"/>
      <c r="T86" s="33"/>
      <c r="U86" s="33"/>
      <c r="V86" s="33"/>
      <c r="W86" s="33"/>
      <c r="X86" s="33"/>
      <c r="Y86" s="33"/>
      <c r="Z86" s="33"/>
      <c r="AA86" s="33"/>
      <c r="AB86" s="33"/>
      <c r="AC86" s="33"/>
      <c r="AD86" s="33"/>
      <c r="AE86" s="33"/>
    </row>
    <row r="87" spans="1:31" s="2" customFormat="1" ht="6.9" customHeight="1">
      <c r="A87" s="33"/>
      <c r="B87" s="34"/>
      <c r="C87" s="35"/>
      <c r="D87" s="35"/>
      <c r="E87" s="35"/>
      <c r="F87" s="35"/>
      <c r="G87" s="35"/>
      <c r="H87" s="35"/>
      <c r="I87" s="35"/>
      <c r="J87" s="35"/>
      <c r="K87" s="35"/>
      <c r="L87" s="112"/>
      <c r="S87" s="33"/>
      <c r="T87" s="33"/>
      <c r="U87" s="33"/>
      <c r="V87" s="33"/>
      <c r="W87" s="33"/>
      <c r="X87" s="33"/>
      <c r="Y87" s="33"/>
      <c r="Z87" s="33"/>
      <c r="AA87" s="33"/>
      <c r="AB87" s="33"/>
      <c r="AC87" s="33"/>
      <c r="AD87" s="33"/>
      <c r="AE87" s="33"/>
    </row>
    <row r="88" spans="1:31" s="2" customFormat="1" ht="12" customHeight="1">
      <c r="A88" s="33"/>
      <c r="B88" s="34"/>
      <c r="C88" s="30" t="s">
        <v>19</v>
      </c>
      <c r="D88" s="35"/>
      <c r="E88" s="35"/>
      <c r="F88" s="28" t="str">
        <f>F12</f>
        <v xml:space="preserve"> </v>
      </c>
      <c r="G88" s="35"/>
      <c r="H88" s="35"/>
      <c r="I88" s="30" t="s">
        <v>21</v>
      </c>
      <c r="J88" s="58" t="str">
        <f>IF(J12="","",J12)</f>
        <v>7. 1. 2020</v>
      </c>
      <c r="K88" s="35"/>
      <c r="L88" s="112"/>
      <c r="S88" s="33"/>
      <c r="T88" s="33"/>
      <c r="U88" s="33"/>
      <c r="V88" s="33"/>
      <c r="W88" s="33"/>
      <c r="X88" s="33"/>
      <c r="Y88" s="33"/>
      <c r="Z88" s="33"/>
      <c r="AA88" s="33"/>
      <c r="AB88" s="33"/>
      <c r="AC88" s="33"/>
      <c r="AD88" s="33"/>
      <c r="AE88" s="33"/>
    </row>
    <row r="89" spans="1:31" s="2" customFormat="1" ht="6.9" customHeight="1">
      <c r="A89" s="33"/>
      <c r="B89" s="34"/>
      <c r="C89" s="35"/>
      <c r="D89" s="35"/>
      <c r="E89" s="35"/>
      <c r="F89" s="35"/>
      <c r="G89" s="35"/>
      <c r="H89" s="35"/>
      <c r="I89" s="35"/>
      <c r="J89" s="35"/>
      <c r="K89" s="35"/>
      <c r="L89" s="112"/>
      <c r="S89" s="33"/>
      <c r="T89" s="33"/>
      <c r="U89" s="33"/>
      <c r="V89" s="33"/>
      <c r="W89" s="33"/>
      <c r="X89" s="33"/>
      <c r="Y89" s="33"/>
      <c r="Z89" s="33"/>
      <c r="AA89" s="33"/>
      <c r="AB89" s="33"/>
      <c r="AC89" s="33"/>
      <c r="AD89" s="33"/>
      <c r="AE89" s="33"/>
    </row>
    <row r="90" spans="1:31" s="2" customFormat="1" ht="27.9" customHeight="1">
      <c r="A90" s="33"/>
      <c r="B90" s="34"/>
      <c r="C90" s="30" t="s">
        <v>23</v>
      </c>
      <c r="D90" s="35"/>
      <c r="E90" s="35"/>
      <c r="F90" s="28" t="str">
        <f>E15</f>
        <v>Obec Josefov</v>
      </c>
      <c r="G90" s="35"/>
      <c r="H90" s="35"/>
      <c r="I90" s="30" t="s">
        <v>32</v>
      </c>
      <c r="J90" s="31" t="str">
        <f>E21</f>
        <v>CENTRA STAV s.r.o.</v>
      </c>
      <c r="K90" s="35"/>
      <c r="L90" s="112"/>
      <c r="S90" s="33"/>
      <c r="T90" s="33"/>
      <c r="U90" s="33"/>
      <c r="V90" s="33"/>
      <c r="W90" s="33"/>
      <c r="X90" s="33"/>
      <c r="Y90" s="33"/>
      <c r="Z90" s="33"/>
      <c r="AA90" s="33"/>
      <c r="AB90" s="33"/>
      <c r="AC90" s="33"/>
      <c r="AD90" s="33"/>
      <c r="AE90" s="33"/>
    </row>
    <row r="91" spans="1:31" s="2" customFormat="1" ht="27.9" customHeight="1">
      <c r="A91" s="33"/>
      <c r="B91" s="34"/>
      <c r="C91" s="30" t="s">
        <v>28</v>
      </c>
      <c r="D91" s="35"/>
      <c r="E91" s="35"/>
      <c r="F91" s="28" t="str">
        <f>IF(E18="","",E18)</f>
        <v>Stavby Trubač s.r.o.</v>
      </c>
      <c r="G91" s="35"/>
      <c r="H91" s="35"/>
      <c r="I91" s="30" t="s">
        <v>37</v>
      </c>
      <c r="J91" s="31" t="str">
        <f>E24</f>
        <v>Stavby Trubač s.r.o.</v>
      </c>
      <c r="K91" s="35"/>
      <c r="L91" s="112"/>
      <c r="S91" s="33"/>
      <c r="T91" s="33"/>
      <c r="U91" s="33"/>
      <c r="V91" s="33"/>
      <c r="W91" s="33"/>
      <c r="X91" s="33"/>
      <c r="Y91" s="33"/>
      <c r="Z91" s="33"/>
      <c r="AA91" s="33"/>
      <c r="AB91" s="33"/>
      <c r="AC91" s="33"/>
      <c r="AD91" s="33"/>
      <c r="AE91" s="33"/>
    </row>
    <row r="92" spans="1:31" s="2" customFormat="1" ht="10.35" customHeight="1">
      <c r="A92" s="33"/>
      <c r="B92" s="34"/>
      <c r="C92" s="35"/>
      <c r="D92" s="35"/>
      <c r="E92" s="35"/>
      <c r="F92" s="35"/>
      <c r="G92" s="35"/>
      <c r="H92" s="35"/>
      <c r="I92" s="35"/>
      <c r="J92" s="35"/>
      <c r="K92" s="35"/>
      <c r="L92" s="112"/>
      <c r="S92" s="33"/>
      <c r="T92" s="33"/>
      <c r="U92" s="33"/>
      <c r="V92" s="33"/>
      <c r="W92" s="33"/>
      <c r="X92" s="33"/>
      <c r="Y92" s="33"/>
      <c r="Z92" s="33"/>
      <c r="AA92" s="33"/>
      <c r="AB92" s="33"/>
      <c r="AC92" s="33"/>
      <c r="AD92" s="33"/>
      <c r="AE92" s="33"/>
    </row>
    <row r="93" spans="1:31" s="11" customFormat="1" ht="29.25" customHeight="1">
      <c r="A93" s="150"/>
      <c r="B93" s="151"/>
      <c r="C93" s="152" t="s">
        <v>128</v>
      </c>
      <c r="D93" s="153" t="s">
        <v>59</v>
      </c>
      <c r="E93" s="153" t="s">
        <v>55</v>
      </c>
      <c r="F93" s="153" t="s">
        <v>56</v>
      </c>
      <c r="G93" s="153" t="s">
        <v>129</v>
      </c>
      <c r="H93" s="153" t="s">
        <v>130</v>
      </c>
      <c r="I93" s="153" t="s">
        <v>131</v>
      </c>
      <c r="J93" s="153" t="s">
        <v>123</v>
      </c>
      <c r="K93" s="154" t="s">
        <v>132</v>
      </c>
      <c r="L93" s="155"/>
      <c r="M93" s="67" t="s">
        <v>17</v>
      </c>
      <c r="N93" s="68" t="s">
        <v>44</v>
      </c>
      <c r="O93" s="68" t="s">
        <v>133</v>
      </c>
      <c r="P93" s="68" t="s">
        <v>134</v>
      </c>
      <c r="Q93" s="68" t="s">
        <v>135</v>
      </c>
      <c r="R93" s="68" t="s">
        <v>136</v>
      </c>
      <c r="S93" s="68" t="s">
        <v>137</v>
      </c>
      <c r="T93" s="69" t="s">
        <v>138</v>
      </c>
      <c r="U93" s="150"/>
      <c r="V93" s="150"/>
      <c r="W93" s="150"/>
      <c r="X93" s="150"/>
      <c r="Y93" s="150"/>
      <c r="Z93" s="150"/>
      <c r="AA93" s="150"/>
      <c r="AB93" s="150"/>
      <c r="AC93" s="150"/>
      <c r="AD93" s="150"/>
      <c r="AE93" s="150"/>
    </row>
    <row r="94" spans="1:63" s="2" customFormat="1" ht="22.8" customHeight="1">
      <c r="A94" s="33"/>
      <c r="B94" s="34"/>
      <c r="C94" s="74" t="s">
        <v>139</v>
      </c>
      <c r="D94" s="35"/>
      <c r="E94" s="35"/>
      <c r="F94" s="35"/>
      <c r="G94" s="35"/>
      <c r="H94" s="35"/>
      <c r="I94" s="35"/>
      <c r="J94" s="156">
        <f>BK94</f>
        <v>-25510.32</v>
      </c>
      <c r="K94" s="35"/>
      <c r="L94" s="38"/>
      <c r="M94" s="70"/>
      <c r="N94" s="157"/>
      <c r="O94" s="71"/>
      <c r="P94" s="158">
        <f>P95+P122</f>
        <v>0</v>
      </c>
      <c r="Q94" s="71"/>
      <c r="R94" s="158">
        <f>R95+R122</f>
        <v>0</v>
      </c>
      <c r="S94" s="71"/>
      <c r="T94" s="159">
        <f>T95+T122</f>
        <v>0</v>
      </c>
      <c r="U94" s="33"/>
      <c r="V94" s="33"/>
      <c r="W94" s="33"/>
      <c r="X94" s="33"/>
      <c r="Y94" s="33"/>
      <c r="Z94" s="33"/>
      <c r="AA94" s="33"/>
      <c r="AB94" s="33"/>
      <c r="AC94" s="33"/>
      <c r="AD94" s="33"/>
      <c r="AE94" s="33"/>
      <c r="AT94" s="19" t="s">
        <v>73</v>
      </c>
      <c r="AU94" s="19" t="s">
        <v>124</v>
      </c>
      <c r="BK94" s="160">
        <f>BK95+BK122</f>
        <v>-25510.32</v>
      </c>
    </row>
    <row r="95" spans="2:63" s="12" customFormat="1" ht="25.95" customHeight="1">
      <c r="B95" s="161"/>
      <c r="C95" s="162"/>
      <c r="D95" s="163" t="s">
        <v>73</v>
      </c>
      <c r="E95" s="164" t="s">
        <v>409</v>
      </c>
      <c r="F95" s="164" t="s">
        <v>410</v>
      </c>
      <c r="G95" s="162"/>
      <c r="H95" s="162"/>
      <c r="I95" s="162"/>
      <c r="J95" s="165">
        <f>BK95</f>
        <v>-6814.639999999999</v>
      </c>
      <c r="K95" s="162"/>
      <c r="L95" s="166"/>
      <c r="M95" s="167"/>
      <c r="N95" s="168"/>
      <c r="O95" s="168"/>
      <c r="P95" s="169">
        <f>P96+P112</f>
        <v>0</v>
      </c>
      <c r="Q95" s="168"/>
      <c r="R95" s="169">
        <f>R96+R112</f>
        <v>0</v>
      </c>
      <c r="S95" s="168"/>
      <c r="T95" s="170">
        <f>T96+T112</f>
        <v>0</v>
      </c>
      <c r="AR95" s="171" t="s">
        <v>81</v>
      </c>
      <c r="AT95" s="172" t="s">
        <v>73</v>
      </c>
      <c r="AU95" s="172" t="s">
        <v>74</v>
      </c>
      <c r="AY95" s="171" t="s">
        <v>142</v>
      </c>
      <c r="BK95" s="173">
        <f>BK96+BK112</f>
        <v>-6814.639999999999</v>
      </c>
    </row>
    <row r="96" spans="2:63" s="12" customFormat="1" ht="22.8" customHeight="1">
      <c r="B96" s="161"/>
      <c r="C96" s="162"/>
      <c r="D96" s="163" t="s">
        <v>73</v>
      </c>
      <c r="E96" s="174" t="s">
        <v>411</v>
      </c>
      <c r="F96" s="174" t="s">
        <v>412</v>
      </c>
      <c r="G96" s="162"/>
      <c r="H96" s="162"/>
      <c r="I96" s="162"/>
      <c r="J96" s="175">
        <f>BK96</f>
        <v>-3818.14</v>
      </c>
      <c r="K96" s="162"/>
      <c r="L96" s="166"/>
      <c r="M96" s="167"/>
      <c r="N96" s="168"/>
      <c r="O96" s="168"/>
      <c r="P96" s="169">
        <f>P97+P102+P107</f>
        <v>0</v>
      </c>
      <c r="Q96" s="168"/>
      <c r="R96" s="169">
        <f>R97+R102+R107</f>
        <v>0</v>
      </c>
      <c r="S96" s="168"/>
      <c r="T96" s="170">
        <f>T97+T102+T107</f>
        <v>0</v>
      </c>
      <c r="AR96" s="171" t="s">
        <v>81</v>
      </c>
      <c r="AT96" s="172" t="s">
        <v>73</v>
      </c>
      <c r="AU96" s="172" t="s">
        <v>81</v>
      </c>
      <c r="AY96" s="171" t="s">
        <v>142</v>
      </c>
      <c r="BK96" s="173">
        <f>BK97+BK102+BK107</f>
        <v>-3818.14</v>
      </c>
    </row>
    <row r="97" spans="2:63" s="12" customFormat="1" ht="20.85" customHeight="1">
      <c r="B97" s="161"/>
      <c r="C97" s="162"/>
      <c r="D97" s="163" t="s">
        <v>73</v>
      </c>
      <c r="E97" s="174" t="s">
        <v>413</v>
      </c>
      <c r="F97" s="174" t="s">
        <v>414</v>
      </c>
      <c r="G97" s="162"/>
      <c r="H97" s="162"/>
      <c r="I97" s="162"/>
      <c r="J97" s="175">
        <f>BK97</f>
        <v>-983.97</v>
      </c>
      <c r="K97" s="162"/>
      <c r="L97" s="166"/>
      <c r="M97" s="167"/>
      <c r="N97" s="168"/>
      <c r="O97" s="168"/>
      <c r="P97" s="169">
        <f>P98</f>
        <v>0</v>
      </c>
      <c r="Q97" s="168"/>
      <c r="R97" s="169">
        <f>R98</f>
        <v>0</v>
      </c>
      <c r="S97" s="168"/>
      <c r="T97" s="170">
        <f>T98</f>
        <v>0</v>
      </c>
      <c r="AR97" s="171" t="s">
        <v>81</v>
      </c>
      <c r="AT97" s="172" t="s">
        <v>73</v>
      </c>
      <c r="AU97" s="172" t="s">
        <v>83</v>
      </c>
      <c r="AY97" s="171" t="s">
        <v>142</v>
      </c>
      <c r="BK97" s="173">
        <f>BK98</f>
        <v>-983.97</v>
      </c>
    </row>
    <row r="98" spans="2:63" s="16" customFormat="1" ht="20.85" customHeight="1">
      <c r="B98" s="240"/>
      <c r="C98" s="241"/>
      <c r="D98" s="242" t="s">
        <v>73</v>
      </c>
      <c r="E98" s="242" t="s">
        <v>415</v>
      </c>
      <c r="F98" s="242" t="s">
        <v>416</v>
      </c>
      <c r="G98" s="241"/>
      <c r="H98" s="241"/>
      <c r="I98" s="241"/>
      <c r="J98" s="243">
        <f>BK98</f>
        <v>-983.97</v>
      </c>
      <c r="K98" s="241"/>
      <c r="L98" s="244"/>
      <c r="M98" s="245"/>
      <c r="N98" s="246"/>
      <c r="O98" s="246"/>
      <c r="P98" s="247">
        <f>SUM(P99:P101)</f>
        <v>0</v>
      </c>
      <c r="Q98" s="246"/>
      <c r="R98" s="247">
        <f>SUM(R99:R101)</f>
        <v>0</v>
      </c>
      <c r="S98" s="246"/>
      <c r="T98" s="248">
        <f>SUM(T99:T101)</f>
        <v>0</v>
      </c>
      <c r="AR98" s="249" t="s">
        <v>81</v>
      </c>
      <c r="AT98" s="250" t="s">
        <v>73</v>
      </c>
      <c r="AU98" s="250" t="s">
        <v>161</v>
      </c>
      <c r="AY98" s="249" t="s">
        <v>142</v>
      </c>
      <c r="BK98" s="251">
        <f>SUM(BK99:BK101)</f>
        <v>-983.97</v>
      </c>
    </row>
    <row r="99" spans="1:65" s="2" customFormat="1" ht="24" customHeight="1">
      <c r="A99" s="33"/>
      <c r="B99" s="34"/>
      <c r="C99" s="176" t="s">
        <v>363</v>
      </c>
      <c r="D99" s="176" t="s">
        <v>144</v>
      </c>
      <c r="E99" s="177" t="s">
        <v>417</v>
      </c>
      <c r="F99" s="178" t="s">
        <v>418</v>
      </c>
      <c r="G99" s="179" t="s">
        <v>229</v>
      </c>
      <c r="H99" s="180">
        <v>-23.4</v>
      </c>
      <c r="I99" s="181">
        <v>42.05</v>
      </c>
      <c r="J99" s="181">
        <f>ROUND(I99*H99,2)</f>
        <v>-983.97</v>
      </c>
      <c r="K99" s="178" t="s">
        <v>419</v>
      </c>
      <c r="L99" s="38"/>
      <c r="M99" s="182" t="s">
        <v>17</v>
      </c>
      <c r="N99" s="183" t="s">
        <v>45</v>
      </c>
      <c r="O99" s="184">
        <v>0</v>
      </c>
      <c r="P99" s="184">
        <f>O99*H99</f>
        <v>0</v>
      </c>
      <c r="Q99" s="184">
        <v>0</v>
      </c>
      <c r="R99" s="184">
        <f>Q99*H99</f>
        <v>0</v>
      </c>
      <c r="S99" s="184">
        <v>0</v>
      </c>
      <c r="T99" s="185">
        <f>S99*H99</f>
        <v>0</v>
      </c>
      <c r="U99" s="33"/>
      <c r="V99" s="33"/>
      <c r="W99" s="33"/>
      <c r="X99" s="33"/>
      <c r="Y99" s="33"/>
      <c r="Z99" s="33"/>
      <c r="AA99" s="33"/>
      <c r="AB99" s="33"/>
      <c r="AC99" s="33"/>
      <c r="AD99" s="33"/>
      <c r="AE99" s="33"/>
      <c r="AR99" s="186" t="s">
        <v>149</v>
      </c>
      <c r="AT99" s="186" t="s">
        <v>144</v>
      </c>
      <c r="AU99" s="186" t="s">
        <v>149</v>
      </c>
      <c r="AY99" s="19" t="s">
        <v>142</v>
      </c>
      <c r="BE99" s="187">
        <f>IF(N99="základní",J99,0)</f>
        <v>-983.97</v>
      </c>
      <c r="BF99" s="187">
        <f>IF(N99="snížená",J99,0)</f>
        <v>0</v>
      </c>
      <c r="BG99" s="187">
        <f>IF(N99="zákl. přenesená",J99,0)</f>
        <v>0</v>
      </c>
      <c r="BH99" s="187">
        <f>IF(N99="sníž. přenesená",J99,0)</f>
        <v>0</v>
      </c>
      <c r="BI99" s="187">
        <f>IF(N99="nulová",J99,0)</f>
        <v>0</v>
      </c>
      <c r="BJ99" s="19" t="s">
        <v>81</v>
      </c>
      <c r="BK99" s="187">
        <f>ROUND(I99*H99,2)</f>
        <v>-983.97</v>
      </c>
      <c r="BL99" s="19" t="s">
        <v>149</v>
      </c>
      <c r="BM99" s="186" t="s">
        <v>83</v>
      </c>
    </row>
    <row r="100" spans="2:51" s="13" customFormat="1" ht="10.2">
      <c r="B100" s="192"/>
      <c r="C100" s="193"/>
      <c r="D100" s="188" t="s">
        <v>153</v>
      </c>
      <c r="E100" s="194" t="s">
        <v>17</v>
      </c>
      <c r="F100" s="195" t="s">
        <v>420</v>
      </c>
      <c r="G100" s="193"/>
      <c r="H100" s="194" t="s">
        <v>17</v>
      </c>
      <c r="I100" s="193"/>
      <c r="J100" s="193"/>
      <c r="K100" s="193"/>
      <c r="L100" s="196"/>
      <c r="M100" s="197"/>
      <c r="N100" s="198"/>
      <c r="O100" s="198"/>
      <c r="P100" s="198"/>
      <c r="Q100" s="198"/>
      <c r="R100" s="198"/>
      <c r="S100" s="198"/>
      <c r="T100" s="199"/>
      <c r="AT100" s="200" t="s">
        <v>153</v>
      </c>
      <c r="AU100" s="200" t="s">
        <v>149</v>
      </c>
      <c r="AV100" s="13" t="s">
        <v>81</v>
      </c>
      <c r="AW100" s="13" t="s">
        <v>36</v>
      </c>
      <c r="AX100" s="13" t="s">
        <v>74</v>
      </c>
      <c r="AY100" s="200" t="s">
        <v>142</v>
      </c>
    </row>
    <row r="101" spans="2:51" s="14" customFormat="1" ht="10.2">
      <c r="B101" s="201"/>
      <c r="C101" s="202"/>
      <c r="D101" s="188" t="s">
        <v>153</v>
      </c>
      <c r="E101" s="203" t="s">
        <v>17</v>
      </c>
      <c r="F101" s="204" t="s">
        <v>421</v>
      </c>
      <c r="G101" s="202"/>
      <c r="H101" s="205">
        <v>-23.4</v>
      </c>
      <c r="I101" s="202"/>
      <c r="J101" s="202"/>
      <c r="K101" s="202"/>
      <c r="L101" s="206"/>
      <c r="M101" s="207"/>
      <c r="N101" s="208"/>
      <c r="O101" s="208"/>
      <c r="P101" s="208"/>
      <c r="Q101" s="208"/>
      <c r="R101" s="208"/>
      <c r="S101" s="208"/>
      <c r="T101" s="209"/>
      <c r="AT101" s="210" t="s">
        <v>153</v>
      </c>
      <c r="AU101" s="210" t="s">
        <v>149</v>
      </c>
      <c r="AV101" s="14" t="s">
        <v>83</v>
      </c>
      <c r="AW101" s="14" t="s">
        <v>36</v>
      </c>
      <c r="AX101" s="14" t="s">
        <v>81</v>
      </c>
      <c r="AY101" s="210" t="s">
        <v>142</v>
      </c>
    </row>
    <row r="102" spans="2:63" s="12" customFormat="1" ht="20.85" customHeight="1">
      <c r="B102" s="161"/>
      <c r="C102" s="162"/>
      <c r="D102" s="163" t="s">
        <v>73</v>
      </c>
      <c r="E102" s="174" t="s">
        <v>422</v>
      </c>
      <c r="F102" s="174" t="s">
        <v>423</v>
      </c>
      <c r="G102" s="162"/>
      <c r="H102" s="162"/>
      <c r="I102" s="162"/>
      <c r="J102" s="175">
        <f>BK102</f>
        <v>-462.55</v>
      </c>
      <c r="K102" s="162"/>
      <c r="L102" s="166"/>
      <c r="M102" s="167"/>
      <c r="N102" s="168"/>
      <c r="O102" s="168"/>
      <c r="P102" s="169">
        <f>P103</f>
        <v>0</v>
      </c>
      <c r="Q102" s="168"/>
      <c r="R102" s="169">
        <f>R103</f>
        <v>0</v>
      </c>
      <c r="S102" s="168"/>
      <c r="T102" s="170">
        <f>T103</f>
        <v>0</v>
      </c>
      <c r="AR102" s="171" t="s">
        <v>81</v>
      </c>
      <c r="AT102" s="172" t="s">
        <v>73</v>
      </c>
      <c r="AU102" s="172" t="s">
        <v>83</v>
      </c>
      <c r="AY102" s="171" t="s">
        <v>142</v>
      </c>
      <c r="BK102" s="173">
        <f>BK103</f>
        <v>-462.55</v>
      </c>
    </row>
    <row r="103" spans="2:63" s="16" customFormat="1" ht="20.85" customHeight="1">
      <c r="B103" s="240"/>
      <c r="C103" s="241"/>
      <c r="D103" s="242" t="s">
        <v>73</v>
      </c>
      <c r="E103" s="242" t="s">
        <v>415</v>
      </c>
      <c r="F103" s="242" t="s">
        <v>416</v>
      </c>
      <c r="G103" s="241"/>
      <c r="H103" s="241"/>
      <c r="I103" s="241"/>
      <c r="J103" s="243">
        <f>BK103</f>
        <v>-462.55</v>
      </c>
      <c r="K103" s="241"/>
      <c r="L103" s="244"/>
      <c r="M103" s="245"/>
      <c r="N103" s="246"/>
      <c r="O103" s="246"/>
      <c r="P103" s="247">
        <f>SUM(P104:P106)</f>
        <v>0</v>
      </c>
      <c r="Q103" s="246"/>
      <c r="R103" s="247">
        <f>SUM(R104:R106)</f>
        <v>0</v>
      </c>
      <c r="S103" s="246"/>
      <c r="T103" s="248">
        <f>SUM(T104:T106)</f>
        <v>0</v>
      </c>
      <c r="AR103" s="249" t="s">
        <v>81</v>
      </c>
      <c r="AT103" s="250" t="s">
        <v>73</v>
      </c>
      <c r="AU103" s="250" t="s">
        <v>161</v>
      </c>
      <c r="AY103" s="249" t="s">
        <v>142</v>
      </c>
      <c r="BK103" s="251">
        <f>SUM(BK104:BK106)</f>
        <v>-462.55</v>
      </c>
    </row>
    <row r="104" spans="1:65" s="2" customFormat="1" ht="24" customHeight="1">
      <c r="A104" s="33"/>
      <c r="B104" s="34"/>
      <c r="C104" s="176" t="s">
        <v>363</v>
      </c>
      <c r="D104" s="176" t="s">
        <v>144</v>
      </c>
      <c r="E104" s="177" t="s">
        <v>417</v>
      </c>
      <c r="F104" s="178" t="s">
        <v>418</v>
      </c>
      <c r="G104" s="179" t="s">
        <v>229</v>
      </c>
      <c r="H104" s="180">
        <v>-11</v>
      </c>
      <c r="I104" s="181">
        <v>42.05</v>
      </c>
      <c r="J104" s="181">
        <f>ROUND(I104*H104,2)</f>
        <v>-462.55</v>
      </c>
      <c r="K104" s="178" t="s">
        <v>419</v>
      </c>
      <c r="L104" s="38"/>
      <c r="M104" s="182" t="s">
        <v>17</v>
      </c>
      <c r="N104" s="183" t="s">
        <v>45</v>
      </c>
      <c r="O104" s="184">
        <v>0</v>
      </c>
      <c r="P104" s="184">
        <f>O104*H104</f>
        <v>0</v>
      </c>
      <c r="Q104" s="184">
        <v>0</v>
      </c>
      <c r="R104" s="184">
        <f>Q104*H104</f>
        <v>0</v>
      </c>
      <c r="S104" s="184">
        <v>0</v>
      </c>
      <c r="T104" s="185">
        <f>S104*H104</f>
        <v>0</v>
      </c>
      <c r="U104" s="33"/>
      <c r="V104" s="33"/>
      <c r="W104" s="33"/>
      <c r="X104" s="33"/>
      <c r="Y104" s="33"/>
      <c r="Z104" s="33"/>
      <c r="AA104" s="33"/>
      <c r="AB104" s="33"/>
      <c r="AC104" s="33"/>
      <c r="AD104" s="33"/>
      <c r="AE104" s="33"/>
      <c r="AR104" s="186" t="s">
        <v>149</v>
      </c>
      <c r="AT104" s="186" t="s">
        <v>144</v>
      </c>
      <c r="AU104" s="186" t="s">
        <v>149</v>
      </c>
      <c r="AY104" s="19" t="s">
        <v>142</v>
      </c>
      <c r="BE104" s="187">
        <f>IF(N104="základní",J104,0)</f>
        <v>-462.55</v>
      </c>
      <c r="BF104" s="187">
        <f>IF(N104="snížená",J104,0)</f>
        <v>0</v>
      </c>
      <c r="BG104" s="187">
        <f>IF(N104="zákl. přenesená",J104,0)</f>
        <v>0</v>
      </c>
      <c r="BH104" s="187">
        <f>IF(N104="sníž. přenesená",J104,0)</f>
        <v>0</v>
      </c>
      <c r="BI104" s="187">
        <f>IF(N104="nulová",J104,0)</f>
        <v>0</v>
      </c>
      <c r="BJ104" s="19" t="s">
        <v>81</v>
      </c>
      <c r="BK104" s="187">
        <f>ROUND(I104*H104,2)</f>
        <v>-462.55</v>
      </c>
      <c r="BL104" s="19" t="s">
        <v>149</v>
      </c>
      <c r="BM104" s="186" t="s">
        <v>149</v>
      </c>
    </row>
    <row r="105" spans="2:51" s="13" customFormat="1" ht="10.2">
      <c r="B105" s="192"/>
      <c r="C105" s="193"/>
      <c r="D105" s="188" t="s">
        <v>153</v>
      </c>
      <c r="E105" s="194" t="s">
        <v>17</v>
      </c>
      <c r="F105" s="195" t="s">
        <v>424</v>
      </c>
      <c r="G105" s="193"/>
      <c r="H105" s="194" t="s">
        <v>17</v>
      </c>
      <c r="I105" s="193"/>
      <c r="J105" s="193"/>
      <c r="K105" s="193"/>
      <c r="L105" s="196"/>
      <c r="M105" s="197"/>
      <c r="N105" s="198"/>
      <c r="O105" s="198"/>
      <c r="P105" s="198"/>
      <c r="Q105" s="198"/>
      <c r="R105" s="198"/>
      <c r="S105" s="198"/>
      <c r="T105" s="199"/>
      <c r="AT105" s="200" t="s">
        <v>153</v>
      </c>
      <c r="AU105" s="200" t="s">
        <v>149</v>
      </c>
      <c r="AV105" s="13" t="s">
        <v>81</v>
      </c>
      <c r="AW105" s="13" t="s">
        <v>36</v>
      </c>
      <c r="AX105" s="13" t="s">
        <v>74</v>
      </c>
      <c r="AY105" s="200" t="s">
        <v>142</v>
      </c>
    </row>
    <row r="106" spans="2:51" s="14" customFormat="1" ht="10.2">
      <c r="B106" s="201"/>
      <c r="C106" s="202"/>
      <c r="D106" s="188" t="s">
        <v>153</v>
      </c>
      <c r="E106" s="203" t="s">
        <v>17</v>
      </c>
      <c r="F106" s="204" t="s">
        <v>425</v>
      </c>
      <c r="G106" s="202"/>
      <c r="H106" s="205">
        <v>-11</v>
      </c>
      <c r="I106" s="202"/>
      <c r="J106" s="202"/>
      <c r="K106" s="202"/>
      <c r="L106" s="206"/>
      <c r="M106" s="207"/>
      <c r="N106" s="208"/>
      <c r="O106" s="208"/>
      <c r="P106" s="208"/>
      <c r="Q106" s="208"/>
      <c r="R106" s="208"/>
      <c r="S106" s="208"/>
      <c r="T106" s="209"/>
      <c r="AT106" s="210" t="s">
        <v>153</v>
      </c>
      <c r="AU106" s="210" t="s">
        <v>149</v>
      </c>
      <c r="AV106" s="14" t="s">
        <v>83</v>
      </c>
      <c r="AW106" s="14" t="s">
        <v>36</v>
      </c>
      <c r="AX106" s="14" t="s">
        <v>81</v>
      </c>
      <c r="AY106" s="210" t="s">
        <v>142</v>
      </c>
    </row>
    <row r="107" spans="2:63" s="12" customFormat="1" ht="20.85" customHeight="1">
      <c r="B107" s="161"/>
      <c r="C107" s="162"/>
      <c r="D107" s="163" t="s">
        <v>73</v>
      </c>
      <c r="E107" s="174" t="s">
        <v>426</v>
      </c>
      <c r="F107" s="174" t="s">
        <v>427</v>
      </c>
      <c r="G107" s="162"/>
      <c r="H107" s="162"/>
      <c r="I107" s="162"/>
      <c r="J107" s="175">
        <f>BK107</f>
        <v>-2371.62</v>
      </c>
      <c r="K107" s="162"/>
      <c r="L107" s="166"/>
      <c r="M107" s="167"/>
      <c r="N107" s="168"/>
      <c r="O107" s="168"/>
      <c r="P107" s="169">
        <f>P108</f>
        <v>0</v>
      </c>
      <c r="Q107" s="168"/>
      <c r="R107" s="169">
        <f>R108</f>
        <v>0</v>
      </c>
      <c r="S107" s="168"/>
      <c r="T107" s="170">
        <f>T108</f>
        <v>0</v>
      </c>
      <c r="AR107" s="171" t="s">
        <v>81</v>
      </c>
      <c r="AT107" s="172" t="s">
        <v>73</v>
      </c>
      <c r="AU107" s="172" t="s">
        <v>83</v>
      </c>
      <c r="AY107" s="171" t="s">
        <v>142</v>
      </c>
      <c r="BK107" s="173">
        <f>BK108</f>
        <v>-2371.62</v>
      </c>
    </row>
    <row r="108" spans="2:63" s="16" customFormat="1" ht="20.85" customHeight="1">
      <c r="B108" s="240"/>
      <c r="C108" s="241"/>
      <c r="D108" s="242" t="s">
        <v>73</v>
      </c>
      <c r="E108" s="242" t="s">
        <v>415</v>
      </c>
      <c r="F108" s="242" t="s">
        <v>416</v>
      </c>
      <c r="G108" s="241"/>
      <c r="H108" s="241"/>
      <c r="I108" s="241"/>
      <c r="J108" s="243">
        <f>BK108</f>
        <v>-2371.62</v>
      </c>
      <c r="K108" s="241"/>
      <c r="L108" s="244"/>
      <c r="M108" s="245"/>
      <c r="N108" s="246"/>
      <c r="O108" s="246"/>
      <c r="P108" s="247">
        <f>SUM(P109:P111)</f>
        <v>0</v>
      </c>
      <c r="Q108" s="246"/>
      <c r="R108" s="247">
        <f>SUM(R109:R111)</f>
        <v>0</v>
      </c>
      <c r="S108" s="246"/>
      <c r="T108" s="248">
        <f>SUM(T109:T111)</f>
        <v>0</v>
      </c>
      <c r="AR108" s="249" t="s">
        <v>81</v>
      </c>
      <c r="AT108" s="250" t="s">
        <v>73</v>
      </c>
      <c r="AU108" s="250" t="s">
        <v>161</v>
      </c>
      <c r="AY108" s="249" t="s">
        <v>142</v>
      </c>
      <c r="BK108" s="251">
        <f>SUM(BK109:BK111)</f>
        <v>-2371.62</v>
      </c>
    </row>
    <row r="109" spans="1:65" s="2" customFormat="1" ht="24" customHeight="1">
      <c r="A109" s="33"/>
      <c r="B109" s="34"/>
      <c r="C109" s="176" t="s">
        <v>363</v>
      </c>
      <c r="D109" s="176" t="s">
        <v>144</v>
      </c>
      <c r="E109" s="177" t="s">
        <v>417</v>
      </c>
      <c r="F109" s="178" t="s">
        <v>418</v>
      </c>
      <c r="G109" s="179" t="s">
        <v>229</v>
      </c>
      <c r="H109" s="180">
        <v>-56.4</v>
      </c>
      <c r="I109" s="181">
        <v>42.05</v>
      </c>
      <c r="J109" s="181">
        <f>ROUND(I109*H109,2)</f>
        <v>-2371.62</v>
      </c>
      <c r="K109" s="178" t="s">
        <v>419</v>
      </c>
      <c r="L109" s="38"/>
      <c r="M109" s="182" t="s">
        <v>17</v>
      </c>
      <c r="N109" s="183" t="s">
        <v>45</v>
      </c>
      <c r="O109" s="184">
        <v>0</v>
      </c>
      <c r="P109" s="184">
        <f>O109*H109</f>
        <v>0</v>
      </c>
      <c r="Q109" s="184">
        <v>0</v>
      </c>
      <c r="R109" s="184">
        <f>Q109*H109</f>
        <v>0</v>
      </c>
      <c r="S109" s="184">
        <v>0</v>
      </c>
      <c r="T109" s="185">
        <f>S109*H109</f>
        <v>0</v>
      </c>
      <c r="U109" s="33"/>
      <c r="V109" s="33"/>
      <c r="W109" s="33"/>
      <c r="X109" s="33"/>
      <c r="Y109" s="33"/>
      <c r="Z109" s="33"/>
      <c r="AA109" s="33"/>
      <c r="AB109" s="33"/>
      <c r="AC109" s="33"/>
      <c r="AD109" s="33"/>
      <c r="AE109" s="33"/>
      <c r="AR109" s="186" t="s">
        <v>149</v>
      </c>
      <c r="AT109" s="186" t="s">
        <v>144</v>
      </c>
      <c r="AU109" s="186" t="s">
        <v>149</v>
      </c>
      <c r="AY109" s="19" t="s">
        <v>142</v>
      </c>
      <c r="BE109" s="187">
        <f>IF(N109="základní",J109,0)</f>
        <v>-2371.62</v>
      </c>
      <c r="BF109" s="187">
        <f>IF(N109="snížená",J109,0)</f>
        <v>0</v>
      </c>
      <c r="BG109" s="187">
        <f>IF(N109="zákl. přenesená",J109,0)</f>
        <v>0</v>
      </c>
      <c r="BH109" s="187">
        <f>IF(N109="sníž. přenesená",J109,0)</f>
        <v>0</v>
      </c>
      <c r="BI109" s="187">
        <f>IF(N109="nulová",J109,0)</f>
        <v>0</v>
      </c>
      <c r="BJ109" s="19" t="s">
        <v>81</v>
      </c>
      <c r="BK109" s="187">
        <f>ROUND(I109*H109,2)</f>
        <v>-2371.62</v>
      </c>
      <c r="BL109" s="19" t="s">
        <v>149</v>
      </c>
      <c r="BM109" s="186" t="s">
        <v>190</v>
      </c>
    </row>
    <row r="110" spans="2:51" s="13" customFormat="1" ht="10.2">
      <c r="B110" s="192"/>
      <c r="C110" s="193"/>
      <c r="D110" s="188" t="s">
        <v>153</v>
      </c>
      <c r="E110" s="194" t="s">
        <v>17</v>
      </c>
      <c r="F110" s="195" t="s">
        <v>159</v>
      </c>
      <c r="G110" s="193"/>
      <c r="H110" s="194" t="s">
        <v>17</v>
      </c>
      <c r="I110" s="193"/>
      <c r="J110" s="193"/>
      <c r="K110" s="193"/>
      <c r="L110" s="196"/>
      <c r="M110" s="197"/>
      <c r="N110" s="198"/>
      <c r="O110" s="198"/>
      <c r="P110" s="198"/>
      <c r="Q110" s="198"/>
      <c r="R110" s="198"/>
      <c r="S110" s="198"/>
      <c r="T110" s="199"/>
      <c r="AT110" s="200" t="s">
        <v>153</v>
      </c>
      <c r="AU110" s="200" t="s">
        <v>149</v>
      </c>
      <c r="AV110" s="13" t="s">
        <v>81</v>
      </c>
      <c r="AW110" s="13" t="s">
        <v>36</v>
      </c>
      <c r="AX110" s="13" t="s">
        <v>74</v>
      </c>
      <c r="AY110" s="200" t="s">
        <v>142</v>
      </c>
    </row>
    <row r="111" spans="2:51" s="14" customFormat="1" ht="10.2">
      <c r="B111" s="201"/>
      <c r="C111" s="202"/>
      <c r="D111" s="188" t="s">
        <v>153</v>
      </c>
      <c r="E111" s="203" t="s">
        <v>17</v>
      </c>
      <c r="F111" s="204" t="s">
        <v>428</v>
      </c>
      <c r="G111" s="202"/>
      <c r="H111" s="205">
        <v>-56.4</v>
      </c>
      <c r="I111" s="202"/>
      <c r="J111" s="202"/>
      <c r="K111" s="202"/>
      <c r="L111" s="206"/>
      <c r="M111" s="207"/>
      <c r="N111" s="208"/>
      <c r="O111" s="208"/>
      <c r="P111" s="208"/>
      <c r="Q111" s="208"/>
      <c r="R111" s="208"/>
      <c r="S111" s="208"/>
      <c r="T111" s="209"/>
      <c r="AT111" s="210" t="s">
        <v>153</v>
      </c>
      <c r="AU111" s="210" t="s">
        <v>149</v>
      </c>
      <c r="AV111" s="14" t="s">
        <v>83</v>
      </c>
      <c r="AW111" s="14" t="s">
        <v>36</v>
      </c>
      <c r="AX111" s="14" t="s">
        <v>81</v>
      </c>
      <c r="AY111" s="210" t="s">
        <v>142</v>
      </c>
    </row>
    <row r="112" spans="2:63" s="12" customFormat="1" ht="22.8" customHeight="1">
      <c r="B112" s="161"/>
      <c r="C112" s="162"/>
      <c r="D112" s="163" t="s">
        <v>73</v>
      </c>
      <c r="E112" s="174" t="s">
        <v>429</v>
      </c>
      <c r="F112" s="174" t="s">
        <v>430</v>
      </c>
      <c r="G112" s="162"/>
      <c r="H112" s="162"/>
      <c r="I112" s="162"/>
      <c r="J112" s="175">
        <f>BK112</f>
        <v>-2996.5</v>
      </c>
      <c r="K112" s="162"/>
      <c r="L112" s="166"/>
      <c r="M112" s="167"/>
      <c r="N112" s="168"/>
      <c r="O112" s="168"/>
      <c r="P112" s="169">
        <f>P113</f>
        <v>0</v>
      </c>
      <c r="Q112" s="168"/>
      <c r="R112" s="169">
        <f>R113</f>
        <v>0</v>
      </c>
      <c r="S112" s="168"/>
      <c r="T112" s="170">
        <f>T113</f>
        <v>0</v>
      </c>
      <c r="AR112" s="171" t="s">
        <v>81</v>
      </c>
      <c r="AT112" s="172" t="s">
        <v>73</v>
      </c>
      <c r="AU112" s="172" t="s">
        <v>81</v>
      </c>
      <c r="AY112" s="171" t="s">
        <v>142</v>
      </c>
      <c r="BK112" s="173">
        <f>BK113</f>
        <v>-2996.5</v>
      </c>
    </row>
    <row r="113" spans="2:63" s="12" customFormat="1" ht="20.85" customHeight="1">
      <c r="B113" s="161"/>
      <c r="C113" s="162"/>
      <c r="D113" s="163" t="s">
        <v>73</v>
      </c>
      <c r="E113" s="174" t="s">
        <v>431</v>
      </c>
      <c r="F113" s="174" t="s">
        <v>432</v>
      </c>
      <c r="G113" s="162"/>
      <c r="H113" s="162"/>
      <c r="I113" s="162"/>
      <c r="J113" s="175">
        <f>BK113</f>
        <v>-2996.5</v>
      </c>
      <c r="K113" s="162"/>
      <c r="L113" s="166"/>
      <c r="M113" s="167"/>
      <c r="N113" s="168"/>
      <c r="O113" s="168"/>
      <c r="P113" s="169">
        <f>P114</f>
        <v>0</v>
      </c>
      <c r="Q113" s="168"/>
      <c r="R113" s="169">
        <f>R114</f>
        <v>0</v>
      </c>
      <c r="S113" s="168"/>
      <c r="T113" s="170">
        <f>T114</f>
        <v>0</v>
      </c>
      <c r="AR113" s="171" t="s">
        <v>81</v>
      </c>
      <c r="AT113" s="172" t="s">
        <v>73</v>
      </c>
      <c r="AU113" s="172" t="s">
        <v>83</v>
      </c>
      <c r="AY113" s="171" t="s">
        <v>142</v>
      </c>
      <c r="BK113" s="173">
        <f>BK114</f>
        <v>-2996.5</v>
      </c>
    </row>
    <row r="114" spans="2:63" s="16" customFormat="1" ht="20.85" customHeight="1">
      <c r="B114" s="240"/>
      <c r="C114" s="241"/>
      <c r="D114" s="242" t="s">
        <v>73</v>
      </c>
      <c r="E114" s="242" t="s">
        <v>415</v>
      </c>
      <c r="F114" s="242" t="s">
        <v>416</v>
      </c>
      <c r="G114" s="241"/>
      <c r="H114" s="241"/>
      <c r="I114" s="241"/>
      <c r="J114" s="243">
        <f>BK114</f>
        <v>-2996.5</v>
      </c>
      <c r="K114" s="241"/>
      <c r="L114" s="244"/>
      <c r="M114" s="245"/>
      <c r="N114" s="246"/>
      <c r="O114" s="246"/>
      <c r="P114" s="247">
        <f>SUM(P115:P121)</f>
        <v>0</v>
      </c>
      <c r="Q114" s="246"/>
      <c r="R114" s="247">
        <f>SUM(R115:R121)</f>
        <v>0</v>
      </c>
      <c r="S114" s="246"/>
      <c r="T114" s="248">
        <f>SUM(T115:T121)</f>
        <v>0</v>
      </c>
      <c r="AR114" s="249" t="s">
        <v>81</v>
      </c>
      <c r="AT114" s="250" t="s">
        <v>73</v>
      </c>
      <c r="AU114" s="250" t="s">
        <v>161</v>
      </c>
      <c r="AY114" s="249" t="s">
        <v>142</v>
      </c>
      <c r="BK114" s="251">
        <f>SUM(BK115:BK121)</f>
        <v>-2996.5</v>
      </c>
    </row>
    <row r="115" spans="1:65" s="2" customFormat="1" ht="24" customHeight="1">
      <c r="A115" s="33"/>
      <c r="B115" s="34"/>
      <c r="C115" s="176" t="s">
        <v>363</v>
      </c>
      <c r="D115" s="176" t="s">
        <v>144</v>
      </c>
      <c r="E115" s="177" t="s">
        <v>417</v>
      </c>
      <c r="F115" s="178" t="s">
        <v>418</v>
      </c>
      <c r="G115" s="179" t="s">
        <v>229</v>
      </c>
      <c r="H115" s="180">
        <v>-47.52</v>
      </c>
      <c r="I115" s="181">
        <v>42.05</v>
      </c>
      <c r="J115" s="181">
        <f>ROUND(I115*H115,2)</f>
        <v>-1998.22</v>
      </c>
      <c r="K115" s="178" t="s">
        <v>419</v>
      </c>
      <c r="L115" s="38"/>
      <c r="M115" s="182" t="s">
        <v>17</v>
      </c>
      <c r="N115" s="183" t="s">
        <v>45</v>
      </c>
      <c r="O115" s="184">
        <v>0</v>
      </c>
      <c r="P115" s="184">
        <f>O115*H115</f>
        <v>0</v>
      </c>
      <c r="Q115" s="184">
        <v>0</v>
      </c>
      <c r="R115" s="184">
        <f>Q115*H115</f>
        <v>0</v>
      </c>
      <c r="S115" s="184">
        <v>0</v>
      </c>
      <c r="T115" s="185">
        <f>S115*H115</f>
        <v>0</v>
      </c>
      <c r="U115" s="33"/>
      <c r="V115" s="33"/>
      <c r="W115" s="33"/>
      <c r="X115" s="33"/>
      <c r="Y115" s="33"/>
      <c r="Z115" s="33"/>
      <c r="AA115" s="33"/>
      <c r="AB115" s="33"/>
      <c r="AC115" s="33"/>
      <c r="AD115" s="33"/>
      <c r="AE115" s="33"/>
      <c r="AR115" s="186" t="s">
        <v>149</v>
      </c>
      <c r="AT115" s="186" t="s">
        <v>144</v>
      </c>
      <c r="AU115" s="186" t="s">
        <v>149</v>
      </c>
      <c r="AY115" s="19" t="s">
        <v>142</v>
      </c>
      <c r="BE115" s="187">
        <f>IF(N115="základní",J115,0)</f>
        <v>-1998.22</v>
      </c>
      <c r="BF115" s="187">
        <f>IF(N115="snížená",J115,0)</f>
        <v>0</v>
      </c>
      <c r="BG115" s="187">
        <f>IF(N115="zákl. přenesená",J115,0)</f>
        <v>0</v>
      </c>
      <c r="BH115" s="187">
        <f>IF(N115="sníž. přenesená",J115,0)</f>
        <v>0</v>
      </c>
      <c r="BI115" s="187">
        <f>IF(N115="nulová",J115,0)</f>
        <v>0</v>
      </c>
      <c r="BJ115" s="19" t="s">
        <v>81</v>
      </c>
      <c r="BK115" s="187">
        <f>ROUND(I115*H115,2)</f>
        <v>-1998.22</v>
      </c>
      <c r="BL115" s="19" t="s">
        <v>149</v>
      </c>
      <c r="BM115" s="186" t="s">
        <v>215</v>
      </c>
    </row>
    <row r="116" spans="2:51" s="13" customFormat="1" ht="10.2">
      <c r="B116" s="192"/>
      <c r="C116" s="193"/>
      <c r="D116" s="188" t="s">
        <v>153</v>
      </c>
      <c r="E116" s="194" t="s">
        <v>17</v>
      </c>
      <c r="F116" s="195" t="s">
        <v>424</v>
      </c>
      <c r="G116" s="193"/>
      <c r="H116" s="194" t="s">
        <v>17</v>
      </c>
      <c r="I116" s="193"/>
      <c r="J116" s="193"/>
      <c r="K116" s="193"/>
      <c r="L116" s="196"/>
      <c r="M116" s="197"/>
      <c r="N116" s="198"/>
      <c r="O116" s="198"/>
      <c r="P116" s="198"/>
      <c r="Q116" s="198"/>
      <c r="R116" s="198"/>
      <c r="S116" s="198"/>
      <c r="T116" s="199"/>
      <c r="AT116" s="200" t="s">
        <v>153</v>
      </c>
      <c r="AU116" s="200" t="s">
        <v>149</v>
      </c>
      <c r="AV116" s="13" t="s">
        <v>81</v>
      </c>
      <c r="AW116" s="13" t="s">
        <v>36</v>
      </c>
      <c r="AX116" s="13" t="s">
        <v>74</v>
      </c>
      <c r="AY116" s="200" t="s">
        <v>142</v>
      </c>
    </row>
    <row r="117" spans="2:51" s="14" customFormat="1" ht="10.2">
      <c r="B117" s="201"/>
      <c r="C117" s="202"/>
      <c r="D117" s="188" t="s">
        <v>153</v>
      </c>
      <c r="E117" s="203" t="s">
        <v>17</v>
      </c>
      <c r="F117" s="204" t="s">
        <v>433</v>
      </c>
      <c r="G117" s="202"/>
      <c r="H117" s="205">
        <v>-47.52</v>
      </c>
      <c r="I117" s="202"/>
      <c r="J117" s="202"/>
      <c r="K117" s="202"/>
      <c r="L117" s="206"/>
      <c r="M117" s="207"/>
      <c r="N117" s="208"/>
      <c r="O117" s="208"/>
      <c r="P117" s="208"/>
      <c r="Q117" s="208"/>
      <c r="R117" s="208"/>
      <c r="S117" s="208"/>
      <c r="T117" s="209"/>
      <c r="AT117" s="210" t="s">
        <v>153</v>
      </c>
      <c r="AU117" s="210" t="s">
        <v>149</v>
      </c>
      <c r="AV117" s="14" t="s">
        <v>83</v>
      </c>
      <c r="AW117" s="14" t="s">
        <v>36</v>
      </c>
      <c r="AX117" s="14" t="s">
        <v>81</v>
      </c>
      <c r="AY117" s="210" t="s">
        <v>142</v>
      </c>
    </row>
    <row r="118" spans="1:65" s="2" customFormat="1" ht="24" customHeight="1">
      <c r="A118" s="33"/>
      <c r="B118" s="34"/>
      <c r="C118" s="176" t="s">
        <v>367</v>
      </c>
      <c r="D118" s="176" t="s">
        <v>144</v>
      </c>
      <c r="E118" s="177" t="s">
        <v>434</v>
      </c>
      <c r="F118" s="178" t="s">
        <v>435</v>
      </c>
      <c r="G118" s="179" t="s">
        <v>229</v>
      </c>
      <c r="H118" s="180">
        <v>-47.52</v>
      </c>
      <c r="I118" s="181">
        <v>17.01</v>
      </c>
      <c r="J118" s="181">
        <f>ROUND(I118*H118,2)</f>
        <v>-808.32</v>
      </c>
      <c r="K118" s="178" t="s">
        <v>419</v>
      </c>
      <c r="L118" s="38"/>
      <c r="M118" s="182" t="s">
        <v>17</v>
      </c>
      <c r="N118" s="183" t="s">
        <v>45</v>
      </c>
      <c r="O118" s="184">
        <v>0</v>
      </c>
      <c r="P118" s="184">
        <f>O118*H118</f>
        <v>0</v>
      </c>
      <c r="Q118" s="184">
        <v>0</v>
      </c>
      <c r="R118" s="184">
        <f>Q118*H118</f>
        <v>0</v>
      </c>
      <c r="S118" s="184">
        <v>0</v>
      </c>
      <c r="T118" s="185">
        <f>S118*H118</f>
        <v>0</v>
      </c>
      <c r="U118" s="33"/>
      <c r="V118" s="33"/>
      <c r="W118" s="33"/>
      <c r="X118" s="33"/>
      <c r="Y118" s="33"/>
      <c r="Z118" s="33"/>
      <c r="AA118" s="33"/>
      <c r="AB118" s="33"/>
      <c r="AC118" s="33"/>
      <c r="AD118" s="33"/>
      <c r="AE118" s="33"/>
      <c r="AR118" s="186" t="s">
        <v>149</v>
      </c>
      <c r="AT118" s="186" t="s">
        <v>144</v>
      </c>
      <c r="AU118" s="186" t="s">
        <v>149</v>
      </c>
      <c r="AY118" s="19" t="s">
        <v>142</v>
      </c>
      <c r="BE118" s="187">
        <f>IF(N118="základní",J118,0)</f>
        <v>-808.32</v>
      </c>
      <c r="BF118" s="187">
        <f>IF(N118="snížená",J118,0)</f>
        <v>0</v>
      </c>
      <c r="BG118" s="187">
        <f>IF(N118="zákl. přenesená",J118,0)</f>
        <v>0</v>
      </c>
      <c r="BH118" s="187">
        <f>IF(N118="sníž. přenesená",J118,0)</f>
        <v>0</v>
      </c>
      <c r="BI118" s="187">
        <f>IF(N118="nulová",J118,0)</f>
        <v>0</v>
      </c>
      <c r="BJ118" s="19" t="s">
        <v>81</v>
      </c>
      <c r="BK118" s="187">
        <f>ROUND(I118*H118,2)</f>
        <v>-808.32</v>
      </c>
      <c r="BL118" s="19" t="s">
        <v>149</v>
      </c>
      <c r="BM118" s="186" t="s">
        <v>353</v>
      </c>
    </row>
    <row r="119" spans="1:65" s="2" customFormat="1" ht="16.5" customHeight="1">
      <c r="A119" s="33"/>
      <c r="B119" s="34"/>
      <c r="C119" s="224" t="s">
        <v>8</v>
      </c>
      <c r="D119" s="224" t="s">
        <v>212</v>
      </c>
      <c r="E119" s="225" t="s">
        <v>436</v>
      </c>
      <c r="F119" s="226" t="s">
        <v>437</v>
      </c>
      <c r="G119" s="227" t="s">
        <v>438</v>
      </c>
      <c r="H119" s="228">
        <v>-1.663</v>
      </c>
      <c r="I119" s="229">
        <v>114.23</v>
      </c>
      <c r="J119" s="229">
        <f>ROUND(I119*H119,2)</f>
        <v>-189.96</v>
      </c>
      <c r="K119" s="226" t="s">
        <v>419</v>
      </c>
      <c r="L119" s="230"/>
      <c r="M119" s="231" t="s">
        <v>17</v>
      </c>
      <c r="N119" s="232" t="s">
        <v>45</v>
      </c>
      <c r="O119" s="184">
        <v>0</v>
      </c>
      <c r="P119" s="184">
        <f>O119*H119</f>
        <v>0</v>
      </c>
      <c r="Q119" s="184">
        <v>0</v>
      </c>
      <c r="R119" s="184">
        <f>Q119*H119</f>
        <v>0</v>
      </c>
      <c r="S119" s="184">
        <v>0</v>
      </c>
      <c r="T119" s="185">
        <f>S119*H119</f>
        <v>0</v>
      </c>
      <c r="U119" s="33"/>
      <c r="V119" s="33"/>
      <c r="W119" s="33"/>
      <c r="X119" s="33"/>
      <c r="Y119" s="33"/>
      <c r="Z119" s="33"/>
      <c r="AA119" s="33"/>
      <c r="AB119" s="33"/>
      <c r="AC119" s="33"/>
      <c r="AD119" s="33"/>
      <c r="AE119" s="33"/>
      <c r="AR119" s="186" t="s">
        <v>215</v>
      </c>
      <c r="AT119" s="186" t="s">
        <v>212</v>
      </c>
      <c r="AU119" s="186" t="s">
        <v>149</v>
      </c>
      <c r="AY119" s="19" t="s">
        <v>142</v>
      </c>
      <c r="BE119" s="187">
        <f>IF(N119="základní",J119,0)</f>
        <v>-189.96</v>
      </c>
      <c r="BF119" s="187">
        <f>IF(N119="snížená",J119,0)</f>
        <v>0</v>
      </c>
      <c r="BG119" s="187">
        <f>IF(N119="zákl. přenesená",J119,0)</f>
        <v>0</v>
      </c>
      <c r="BH119" s="187">
        <f>IF(N119="sníž. přenesená",J119,0)</f>
        <v>0</v>
      </c>
      <c r="BI119" s="187">
        <f>IF(N119="nulová",J119,0)</f>
        <v>0</v>
      </c>
      <c r="BJ119" s="19" t="s">
        <v>81</v>
      </c>
      <c r="BK119" s="187">
        <f>ROUND(I119*H119,2)</f>
        <v>-189.96</v>
      </c>
      <c r="BL119" s="19" t="s">
        <v>149</v>
      </c>
      <c r="BM119" s="186" t="s">
        <v>359</v>
      </c>
    </row>
    <row r="120" spans="2:51" s="13" customFormat="1" ht="10.2">
      <c r="B120" s="192"/>
      <c r="C120" s="193"/>
      <c r="D120" s="188" t="s">
        <v>153</v>
      </c>
      <c r="E120" s="194" t="s">
        <v>17</v>
      </c>
      <c r="F120" s="195" t="s">
        <v>159</v>
      </c>
      <c r="G120" s="193"/>
      <c r="H120" s="194" t="s">
        <v>17</v>
      </c>
      <c r="I120" s="193"/>
      <c r="J120" s="193"/>
      <c r="K120" s="193"/>
      <c r="L120" s="196"/>
      <c r="M120" s="197"/>
      <c r="N120" s="198"/>
      <c r="O120" s="198"/>
      <c r="P120" s="198"/>
      <c r="Q120" s="198"/>
      <c r="R120" s="198"/>
      <c r="S120" s="198"/>
      <c r="T120" s="199"/>
      <c r="AT120" s="200" t="s">
        <v>153</v>
      </c>
      <c r="AU120" s="200" t="s">
        <v>149</v>
      </c>
      <c r="AV120" s="13" t="s">
        <v>81</v>
      </c>
      <c r="AW120" s="13" t="s">
        <v>36</v>
      </c>
      <c r="AX120" s="13" t="s">
        <v>74</v>
      </c>
      <c r="AY120" s="200" t="s">
        <v>142</v>
      </c>
    </row>
    <row r="121" spans="2:51" s="14" customFormat="1" ht="10.2">
      <c r="B121" s="201"/>
      <c r="C121" s="202"/>
      <c r="D121" s="188" t="s">
        <v>153</v>
      </c>
      <c r="E121" s="203" t="s">
        <v>17</v>
      </c>
      <c r="F121" s="204" t="s">
        <v>439</v>
      </c>
      <c r="G121" s="202"/>
      <c r="H121" s="205">
        <v>-1.663</v>
      </c>
      <c r="I121" s="202"/>
      <c r="J121" s="202"/>
      <c r="K121" s="202"/>
      <c r="L121" s="206"/>
      <c r="M121" s="207"/>
      <c r="N121" s="208"/>
      <c r="O121" s="208"/>
      <c r="P121" s="208"/>
      <c r="Q121" s="208"/>
      <c r="R121" s="208"/>
      <c r="S121" s="208"/>
      <c r="T121" s="209"/>
      <c r="AT121" s="210" t="s">
        <v>153</v>
      </c>
      <c r="AU121" s="210" t="s">
        <v>149</v>
      </c>
      <c r="AV121" s="14" t="s">
        <v>83</v>
      </c>
      <c r="AW121" s="14" t="s">
        <v>36</v>
      </c>
      <c r="AX121" s="14" t="s">
        <v>81</v>
      </c>
      <c r="AY121" s="210" t="s">
        <v>142</v>
      </c>
    </row>
    <row r="122" spans="2:63" s="12" customFormat="1" ht="25.95" customHeight="1">
      <c r="B122" s="161"/>
      <c r="C122" s="162"/>
      <c r="D122" s="163" t="s">
        <v>73</v>
      </c>
      <c r="E122" s="164" t="s">
        <v>440</v>
      </c>
      <c r="F122" s="164" t="s">
        <v>441</v>
      </c>
      <c r="G122" s="162"/>
      <c r="H122" s="162"/>
      <c r="I122" s="162"/>
      <c r="J122" s="165">
        <f>BK122</f>
        <v>-18695.68</v>
      </c>
      <c r="K122" s="162"/>
      <c r="L122" s="166"/>
      <c r="M122" s="167"/>
      <c r="N122" s="168"/>
      <c r="O122" s="168"/>
      <c r="P122" s="169">
        <f>P123</f>
        <v>0</v>
      </c>
      <c r="Q122" s="168"/>
      <c r="R122" s="169">
        <f>R123</f>
        <v>0</v>
      </c>
      <c r="S122" s="168"/>
      <c r="T122" s="170">
        <f>T123</f>
        <v>0</v>
      </c>
      <c r="AR122" s="171" t="s">
        <v>81</v>
      </c>
      <c r="AT122" s="172" t="s">
        <v>73</v>
      </c>
      <c r="AU122" s="172" t="s">
        <v>74</v>
      </c>
      <c r="AY122" s="171" t="s">
        <v>142</v>
      </c>
      <c r="BK122" s="173">
        <f>BK123</f>
        <v>-18695.68</v>
      </c>
    </row>
    <row r="123" spans="2:63" s="12" customFormat="1" ht="22.8" customHeight="1">
      <c r="B123" s="161"/>
      <c r="C123" s="162"/>
      <c r="D123" s="163" t="s">
        <v>73</v>
      </c>
      <c r="E123" s="174" t="s">
        <v>442</v>
      </c>
      <c r="F123" s="174" t="s">
        <v>443</v>
      </c>
      <c r="G123" s="162"/>
      <c r="H123" s="162"/>
      <c r="I123" s="162"/>
      <c r="J123" s="175">
        <f>BK123</f>
        <v>-18695.68</v>
      </c>
      <c r="K123" s="162"/>
      <c r="L123" s="166"/>
      <c r="M123" s="167"/>
      <c r="N123" s="168"/>
      <c r="O123" s="168"/>
      <c r="P123" s="169">
        <f>P124</f>
        <v>0</v>
      </c>
      <c r="Q123" s="168"/>
      <c r="R123" s="169">
        <f>R124</f>
        <v>0</v>
      </c>
      <c r="S123" s="168"/>
      <c r="T123" s="170">
        <f>T124</f>
        <v>0</v>
      </c>
      <c r="AR123" s="171" t="s">
        <v>81</v>
      </c>
      <c r="AT123" s="172" t="s">
        <v>73</v>
      </c>
      <c r="AU123" s="172" t="s">
        <v>81</v>
      </c>
      <c r="AY123" s="171" t="s">
        <v>142</v>
      </c>
      <c r="BK123" s="173">
        <f>BK124</f>
        <v>-18695.68</v>
      </c>
    </row>
    <row r="124" spans="2:63" s="12" customFormat="1" ht="20.85" customHeight="1">
      <c r="B124" s="161"/>
      <c r="C124" s="162"/>
      <c r="D124" s="163" t="s">
        <v>73</v>
      </c>
      <c r="E124" s="174" t="s">
        <v>444</v>
      </c>
      <c r="F124" s="174" t="s">
        <v>445</v>
      </c>
      <c r="G124" s="162"/>
      <c r="H124" s="162"/>
      <c r="I124" s="162"/>
      <c r="J124" s="175">
        <f>BK124</f>
        <v>-18695.68</v>
      </c>
      <c r="K124" s="162"/>
      <c r="L124" s="166"/>
      <c r="M124" s="167"/>
      <c r="N124" s="168"/>
      <c r="O124" s="168"/>
      <c r="P124" s="169">
        <f>P125</f>
        <v>0</v>
      </c>
      <c r="Q124" s="168"/>
      <c r="R124" s="169">
        <f>R125</f>
        <v>0</v>
      </c>
      <c r="S124" s="168"/>
      <c r="T124" s="170">
        <f>T125</f>
        <v>0</v>
      </c>
      <c r="AR124" s="171" t="s">
        <v>81</v>
      </c>
      <c r="AT124" s="172" t="s">
        <v>73</v>
      </c>
      <c r="AU124" s="172" t="s">
        <v>83</v>
      </c>
      <c r="AY124" s="171" t="s">
        <v>142</v>
      </c>
      <c r="BK124" s="173">
        <f>BK125</f>
        <v>-18695.68</v>
      </c>
    </row>
    <row r="125" spans="2:63" s="16" customFormat="1" ht="20.85" customHeight="1">
      <c r="B125" s="240"/>
      <c r="C125" s="241"/>
      <c r="D125" s="242" t="s">
        <v>73</v>
      </c>
      <c r="E125" s="242" t="s">
        <v>415</v>
      </c>
      <c r="F125" s="242" t="s">
        <v>416</v>
      </c>
      <c r="G125" s="241"/>
      <c r="H125" s="241"/>
      <c r="I125" s="241"/>
      <c r="J125" s="243">
        <f>BK125</f>
        <v>-18695.68</v>
      </c>
      <c r="K125" s="241"/>
      <c r="L125" s="244"/>
      <c r="M125" s="245"/>
      <c r="N125" s="246"/>
      <c r="O125" s="246"/>
      <c r="P125" s="247">
        <f>SUM(P126:P130)</f>
        <v>0</v>
      </c>
      <c r="Q125" s="246"/>
      <c r="R125" s="247">
        <f>SUM(R126:R130)</f>
        <v>0</v>
      </c>
      <c r="S125" s="246"/>
      <c r="T125" s="248">
        <f>SUM(T126:T130)</f>
        <v>0</v>
      </c>
      <c r="AR125" s="249" t="s">
        <v>81</v>
      </c>
      <c r="AT125" s="250" t="s">
        <v>73</v>
      </c>
      <c r="AU125" s="250" t="s">
        <v>161</v>
      </c>
      <c r="AY125" s="249" t="s">
        <v>142</v>
      </c>
      <c r="BK125" s="251">
        <f>SUM(BK126:BK130)</f>
        <v>-18695.68</v>
      </c>
    </row>
    <row r="126" spans="1:65" s="2" customFormat="1" ht="24" customHeight="1">
      <c r="A126" s="33"/>
      <c r="B126" s="34"/>
      <c r="C126" s="176" t="s">
        <v>356</v>
      </c>
      <c r="D126" s="176" t="s">
        <v>144</v>
      </c>
      <c r="E126" s="177" t="s">
        <v>417</v>
      </c>
      <c r="F126" s="178" t="s">
        <v>418</v>
      </c>
      <c r="G126" s="179" t="s">
        <v>229</v>
      </c>
      <c r="H126" s="180">
        <v>-296.673</v>
      </c>
      <c r="I126" s="181">
        <v>42.05</v>
      </c>
      <c r="J126" s="181">
        <f>ROUND(I126*H126,2)</f>
        <v>-12475.1</v>
      </c>
      <c r="K126" s="178" t="s">
        <v>419</v>
      </c>
      <c r="L126" s="38"/>
      <c r="M126" s="182" t="s">
        <v>17</v>
      </c>
      <c r="N126" s="183" t="s">
        <v>45</v>
      </c>
      <c r="O126" s="184">
        <v>0</v>
      </c>
      <c r="P126" s="184">
        <f>O126*H126</f>
        <v>0</v>
      </c>
      <c r="Q126" s="184">
        <v>0</v>
      </c>
      <c r="R126" s="184">
        <f>Q126*H126</f>
        <v>0</v>
      </c>
      <c r="S126" s="184">
        <v>0</v>
      </c>
      <c r="T126" s="185">
        <f>S126*H126</f>
        <v>0</v>
      </c>
      <c r="U126" s="33"/>
      <c r="V126" s="33"/>
      <c r="W126" s="33"/>
      <c r="X126" s="33"/>
      <c r="Y126" s="33"/>
      <c r="Z126" s="33"/>
      <c r="AA126" s="33"/>
      <c r="AB126" s="33"/>
      <c r="AC126" s="33"/>
      <c r="AD126" s="33"/>
      <c r="AE126" s="33"/>
      <c r="AR126" s="186" t="s">
        <v>149</v>
      </c>
      <c r="AT126" s="186" t="s">
        <v>144</v>
      </c>
      <c r="AU126" s="186" t="s">
        <v>149</v>
      </c>
      <c r="AY126" s="19" t="s">
        <v>142</v>
      </c>
      <c r="BE126" s="187">
        <f>IF(N126="základní",J126,0)</f>
        <v>-12475.1</v>
      </c>
      <c r="BF126" s="187">
        <f>IF(N126="snížená",J126,0)</f>
        <v>0</v>
      </c>
      <c r="BG126" s="187">
        <f>IF(N126="zákl. přenesená",J126,0)</f>
        <v>0</v>
      </c>
      <c r="BH126" s="187">
        <f>IF(N126="sníž. přenesená",J126,0)</f>
        <v>0</v>
      </c>
      <c r="BI126" s="187">
        <f>IF(N126="nulová",J126,0)</f>
        <v>0</v>
      </c>
      <c r="BJ126" s="19" t="s">
        <v>81</v>
      </c>
      <c r="BK126" s="187">
        <f>ROUND(I126*H126,2)</f>
        <v>-12475.1</v>
      </c>
      <c r="BL126" s="19" t="s">
        <v>149</v>
      </c>
      <c r="BM126" s="186" t="s">
        <v>367</v>
      </c>
    </row>
    <row r="127" spans="1:65" s="2" customFormat="1" ht="24" customHeight="1">
      <c r="A127" s="33"/>
      <c r="B127" s="34"/>
      <c r="C127" s="176" t="s">
        <v>359</v>
      </c>
      <c r="D127" s="176" t="s">
        <v>144</v>
      </c>
      <c r="E127" s="177" t="s">
        <v>434</v>
      </c>
      <c r="F127" s="178" t="s">
        <v>435</v>
      </c>
      <c r="G127" s="179" t="s">
        <v>229</v>
      </c>
      <c r="H127" s="180">
        <v>-296.673</v>
      </c>
      <c r="I127" s="181">
        <v>17.01</v>
      </c>
      <c r="J127" s="181">
        <f>ROUND(I127*H127,2)</f>
        <v>-5046.41</v>
      </c>
      <c r="K127" s="178" t="s">
        <v>419</v>
      </c>
      <c r="L127" s="38"/>
      <c r="M127" s="182" t="s">
        <v>17</v>
      </c>
      <c r="N127" s="183" t="s">
        <v>45</v>
      </c>
      <c r="O127" s="184">
        <v>0</v>
      </c>
      <c r="P127" s="184">
        <f>O127*H127</f>
        <v>0</v>
      </c>
      <c r="Q127" s="184">
        <v>0</v>
      </c>
      <c r="R127" s="184">
        <f>Q127*H127</f>
        <v>0</v>
      </c>
      <c r="S127" s="184">
        <v>0</v>
      </c>
      <c r="T127" s="185">
        <f>S127*H127</f>
        <v>0</v>
      </c>
      <c r="U127" s="33"/>
      <c r="V127" s="33"/>
      <c r="W127" s="33"/>
      <c r="X127" s="33"/>
      <c r="Y127" s="33"/>
      <c r="Z127" s="33"/>
      <c r="AA127" s="33"/>
      <c r="AB127" s="33"/>
      <c r="AC127" s="33"/>
      <c r="AD127" s="33"/>
      <c r="AE127" s="33"/>
      <c r="AR127" s="186" t="s">
        <v>149</v>
      </c>
      <c r="AT127" s="186" t="s">
        <v>144</v>
      </c>
      <c r="AU127" s="186" t="s">
        <v>149</v>
      </c>
      <c r="AY127" s="19" t="s">
        <v>142</v>
      </c>
      <c r="BE127" s="187">
        <f>IF(N127="základní",J127,0)</f>
        <v>-5046.41</v>
      </c>
      <c r="BF127" s="187">
        <f>IF(N127="snížená",J127,0)</f>
        <v>0</v>
      </c>
      <c r="BG127" s="187">
        <f>IF(N127="zákl. přenesená",J127,0)</f>
        <v>0</v>
      </c>
      <c r="BH127" s="187">
        <f>IF(N127="sníž. přenesená",J127,0)</f>
        <v>0</v>
      </c>
      <c r="BI127" s="187">
        <f>IF(N127="nulová",J127,0)</f>
        <v>0</v>
      </c>
      <c r="BJ127" s="19" t="s">
        <v>81</v>
      </c>
      <c r="BK127" s="187">
        <f>ROUND(I127*H127,2)</f>
        <v>-5046.41</v>
      </c>
      <c r="BL127" s="19" t="s">
        <v>149</v>
      </c>
      <c r="BM127" s="186" t="s">
        <v>258</v>
      </c>
    </row>
    <row r="128" spans="1:65" s="2" customFormat="1" ht="16.5" customHeight="1">
      <c r="A128" s="33"/>
      <c r="B128" s="34"/>
      <c r="C128" s="224" t="s">
        <v>363</v>
      </c>
      <c r="D128" s="224" t="s">
        <v>212</v>
      </c>
      <c r="E128" s="225" t="s">
        <v>436</v>
      </c>
      <c r="F128" s="226" t="s">
        <v>437</v>
      </c>
      <c r="G128" s="227" t="s">
        <v>438</v>
      </c>
      <c r="H128" s="228">
        <v>-10.279</v>
      </c>
      <c r="I128" s="229">
        <v>114.23</v>
      </c>
      <c r="J128" s="229">
        <f>ROUND(I128*H128,2)</f>
        <v>-1174.17</v>
      </c>
      <c r="K128" s="226" t="s">
        <v>419</v>
      </c>
      <c r="L128" s="230"/>
      <c r="M128" s="231" t="s">
        <v>17</v>
      </c>
      <c r="N128" s="232" t="s">
        <v>45</v>
      </c>
      <c r="O128" s="184">
        <v>0</v>
      </c>
      <c r="P128" s="184">
        <f>O128*H128</f>
        <v>0</v>
      </c>
      <c r="Q128" s="184">
        <v>0</v>
      </c>
      <c r="R128" s="184">
        <f>Q128*H128</f>
        <v>0</v>
      </c>
      <c r="S128" s="184">
        <v>0</v>
      </c>
      <c r="T128" s="185">
        <f>S128*H128</f>
        <v>0</v>
      </c>
      <c r="U128" s="33"/>
      <c r="V128" s="33"/>
      <c r="W128" s="33"/>
      <c r="X128" s="33"/>
      <c r="Y128" s="33"/>
      <c r="Z128" s="33"/>
      <c r="AA128" s="33"/>
      <c r="AB128" s="33"/>
      <c r="AC128" s="33"/>
      <c r="AD128" s="33"/>
      <c r="AE128" s="33"/>
      <c r="AR128" s="186" t="s">
        <v>215</v>
      </c>
      <c r="AT128" s="186" t="s">
        <v>212</v>
      </c>
      <c r="AU128" s="186" t="s">
        <v>149</v>
      </c>
      <c r="AY128" s="19" t="s">
        <v>142</v>
      </c>
      <c r="BE128" s="187">
        <f>IF(N128="základní",J128,0)</f>
        <v>-1174.17</v>
      </c>
      <c r="BF128" s="187">
        <f>IF(N128="snížená",J128,0)</f>
        <v>0</v>
      </c>
      <c r="BG128" s="187">
        <f>IF(N128="zákl. přenesená",J128,0)</f>
        <v>0</v>
      </c>
      <c r="BH128" s="187">
        <f>IF(N128="sníž. přenesená",J128,0)</f>
        <v>0</v>
      </c>
      <c r="BI128" s="187">
        <f>IF(N128="nulová",J128,0)</f>
        <v>0</v>
      </c>
      <c r="BJ128" s="19" t="s">
        <v>81</v>
      </c>
      <c r="BK128" s="187">
        <f>ROUND(I128*H128,2)</f>
        <v>-1174.17</v>
      </c>
      <c r="BL128" s="19" t="s">
        <v>149</v>
      </c>
      <c r="BM128" s="186" t="s">
        <v>383</v>
      </c>
    </row>
    <row r="129" spans="2:51" s="13" customFormat="1" ht="10.2">
      <c r="B129" s="192"/>
      <c r="C129" s="193"/>
      <c r="D129" s="188" t="s">
        <v>153</v>
      </c>
      <c r="E129" s="194" t="s">
        <v>17</v>
      </c>
      <c r="F129" s="195" t="s">
        <v>159</v>
      </c>
      <c r="G129" s="193"/>
      <c r="H129" s="194" t="s">
        <v>17</v>
      </c>
      <c r="I129" s="193"/>
      <c r="J129" s="193"/>
      <c r="K129" s="193"/>
      <c r="L129" s="196"/>
      <c r="M129" s="197"/>
      <c r="N129" s="198"/>
      <c r="O129" s="198"/>
      <c r="P129" s="198"/>
      <c r="Q129" s="198"/>
      <c r="R129" s="198"/>
      <c r="S129" s="198"/>
      <c r="T129" s="199"/>
      <c r="AT129" s="200" t="s">
        <v>153</v>
      </c>
      <c r="AU129" s="200" t="s">
        <v>149</v>
      </c>
      <c r="AV129" s="13" t="s">
        <v>81</v>
      </c>
      <c r="AW129" s="13" t="s">
        <v>36</v>
      </c>
      <c r="AX129" s="13" t="s">
        <v>74</v>
      </c>
      <c r="AY129" s="200" t="s">
        <v>142</v>
      </c>
    </row>
    <row r="130" spans="2:51" s="14" customFormat="1" ht="10.2">
      <c r="B130" s="201"/>
      <c r="C130" s="202"/>
      <c r="D130" s="188" t="s">
        <v>153</v>
      </c>
      <c r="E130" s="203" t="s">
        <v>17</v>
      </c>
      <c r="F130" s="204" t="s">
        <v>446</v>
      </c>
      <c r="G130" s="202"/>
      <c r="H130" s="205">
        <v>-10.279</v>
      </c>
      <c r="I130" s="202"/>
      <c r="J130" s="202"/>
      <c r="K130" s="202"/>
      <c r="L130" s="206"/>
      <c r="M130" s="211"/>
      <c r="N130" s="212"/>
      <c r="O130" s="212"/>
      <c r="P130" s="212"/>
      <c r="Q130" s="212"/>
      <c r="R130" s="212"/>
      <c r="S130" s="212"/>
      <c r="T130" s="213"/>
      <c r="AT130" s="210" t="s">
        <v>153</v>
      </c>
      <c r="AU130" s="210" t="s">
        <v>149</v>
      </c>
      <c r="AV130" s="14" t="s">
        <v>83</v>
      </c>
      <c r="AW130" s="14" t="s">
        <v>36</v>
      </c>
      <c r="AX130" s="14" t="s">
        <v>81</v>
      </c>
      <c r="AY130" s="210" t="s">
        <v>142</v>
      </c>
    </row>
    <row r="131" spans="1:31" s="2" customFormat="1" ht="6.9" customHeight="1">
      <c r="A131" s="33"/>
      <c r="B131" s="46"/>
      <c r="C131" s="47"/>
      <c r="D131" s="47"/>
      <c r="E131" s="47"/>
      <c r="F131" s="47"/>
      <c r="G131" s="47"/>
      <c r="H131" s="47"/>
      <c r="I131" s="47"/>
      <c r="J131" s="47"/>
      <c r="K131" s="47"/>
      <c r="L131" s="38"/>
      <c r="M131" s="33"/>
      <c r="O131" s="33"/>
      <c r="P131" s="33"/>
      <c r="Q131" s="33"/>
      <c r="R131" s="33"/>
      <c r="S131" s="33"/>
      <c r="T131" s="33"/>
      <c r="U131" s="33"/>
      <c r="V131" s="33"/>
      <c r="W131" s="33"/>
      <c r="X131" s="33"/>
      <c r="Y131" s="33"/>
      <c r="Z131" s="33"/>
      <c r="AA131" s="33"/>
      <c r="AB131" s="33"/>
      <c r="AC131" s="33"/>
      <c r="AD131" s="33"/>
      <c r="AE131" s="33"/>
    </row>
  </sheetData>
  <sheetProtection algorithmName="SHA-512" hashValue="fg5zzt1/ohSqaRS+Jt4WfMJNYYAAAYwJdnflkzvHfmCWC5B0pRztIDwJahsCNY6vZe0lRe1N8CcUmRVc0wuxEw==" saltValue="P5NPr22vBu8aDx96qoI35VwRPZ2rWqY/LYleiLY3zQaSMMmyfz9ISoaRdJCyztaTVN0FUuw31cTzEv7QKXp7AQ==" spinCount="100000" sheet="1" objects="1" scenarios="1" formatColumns="0" formatRows="0" autoFilter="0"/>
  <autoFilter ref="C93:K130"/>
  <mergeCells count="9">
    <mergeCell ref="E50:H50"/>
    <mergeCell ref="E84:H84"/>
    <mergeCell ref="E86:H86"/>
    <mergeCell ref="L2:V2"/>
    <mergeCell ref="E7:H7"/>
    <mergeCell ref="E9:H9"/>
    <mergeCell ref="E18:H18"/>
    <mergeCell ref="E27:H27"/>
    <mergeCell ref="E48:H48"/>
  </mergeCells>
  <printOptions/>
  <pageMargins left="0.3937007874015748" right="0.3937007874015748" top="0.3937007874015748" bottom="0.3937007874015748" header="0" footer="0"/>
  <pageSetup fitToHeight="100" fitToWidth="1" horizontalDpi="600" verticalDpi="600" orientation="landscape" paperSize="9" scale="86"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Václav Pastirik</dc:creator>
  <cp:keywords/>
  <dc:description/>
  <cp:lastModifiedBy>Ing. Václav Pastiřík</cp:lastModifiedBy>
  <dcterms:created xsi:type="dcterms:W3CDTF">2020-01-08T13:40:11Z</dcterms:created>
  <dcterms:modified xsi:type="dcterms:W3CDTF">2020-01-08T13:42:06Z</dcterms:modified>
  <cp:category/>
  <cp:version/>
  <cp:contentType/>
  <cp:contentStatus/>
</cp:coreProperties>
</file>