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Bourací práce (M..." sheetId="2" r:id="rId2"/>
    <sheet name="SO 002 - Bourací práce (p..." sheetId="3" r:id="rId3"/>
    <sheet name="SO 101 - Silnice II-212 (..." sheetId="4" r:id="rId4"/>
    <sheet name="SO 102 - Chodníky a MK (M..." sheetId="5" r:id="rId5"/>
    <sheet name="SO 103 - Truhlářská ul." sheetId="6" r:id="rId6"/>
    <sheet name="SO 104 - Chodník Sokolovská" sheetId="7" r:id="rId7"/>
    <sheet name="VON - Vedlejší a ostatní 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001 - Bourací práce (M...'!$C$83:$K$150</definedName>
    <definedName name="_xlnm.Print_Area" localSheetId="1">'SO 001 - Bourací práce (M...'!$C$4:$J$39,'SO 001 - Bourací práce (M...'!$C$45:$J$65,'SO 001 - Bourací práce (M...'!$C$71:$K$150</definedName>
    <definedName name="_xlnm.Print_Titles" localSheetId="1">'SO 001 - Bourací práce (M...'!$83:$83</definedName>
    <definedName name="_xlnm._FilterDatabase" localSheetId="2" hidden="1">'SO 002 - Bourací práce (p...'!$C$82:$K$139</definedName>
    <definedName name="_xlnm.Print_Area" localSheetId="2">'SO 002 - Bourací práce (p...'!$C$4:$J$39,'SO 002 - Bourací práce (p...'!$C$45:$J$64,'SO 002 - Bourací práce (p...'!$C$70:$K$139</definedName>
    <definedName name="_xlnm.Print_Titles" localSheetId="2">'SO 002 - Bourací práce (p...'!$82:$82</definedName>
    <definedName name="_xlnm._FilterDatabase" localSheetId="3" hidden="1">'SO 101 - Silnice II-212 (...'!$C$86:$K$392</definedName>
    <definedName name="_xlnm.Print_Area" localSheetId="3">'SO 101 - Silnice II-212 (...'!$C$4:$J$39,'SO 101 - Silnice II-212 (...'!$C$45:$J$68,'SO 101 - Silnice II-212 (...'!$C$74:$K$392</definedName>
    <definedName name="_xlnm.Print_Titles" localSheetId="3">'SO 101 - Silnice II-212 (...'!$86:$86</definedName>
    <definedName name="_xlnm._FilterDatabase" localSheetId="4" hidden="1">'SO 102 - Chodníky a MK (M...'!$C$85:$K$370</definedName>
    <definedName name="_xlnm.Print_Area" localSheetId="4">'SO 102 - Chodníky a MK (M...'!$C$4:$J$39,'SO 102 - Chodníky a MK (M...'!$C$45:$J$67,'SO 102 - Chodníky a MK (M...'!$C$73:$K$370</definedName>
    <definedName name="_xlnm.Print_Titles" localSheetId="4">'SO 102 - Chodníky a MK (M...'!$85:$85</definedName>
    <definedName name="_xlnm._FilterDatabase" localSheetId="5" hidden="1">'SO 103 - Truhlářská ul.'!$C$85:$K$140</definedName>
    <definedName name="_xlnm.Print_Area" localSheetId="5">'SO 103 - Truhlářská ul.'!$C$4:$J$39,'SO 103 - Truhlářská ul.'!$C$45:$J$67,'SO 103 - Truhlářská ul.'!$C$73:$K$140</definedName>
    <definedName name="_xlnm.Print_Titles" localSheetId="5">'SO 103 - Truhlářská ul.'!$85:$85</definedName>
    <definedName name="_xlnm._FilterDatabase" localSheetId="6" hidden="1">'SO 104 - Chodník Sokolovská'!$C$82:$K$139</definedName>
    <definedName name="_xlnm.Print_Area" localSheetId="6">'SO 104 - Chodník Sokolovská'!$C$4:$J$39,'SO 104 - Chodník Sokolovská'!$C$45:$J$64,'SO 104 - Chodník Sokolovská'!$C$70:$K$139</definedName>
    <definedName name="_xlnm.Print_Titles" localSheetId="6">'SO 104 - Chodník Sokolovská'!$82:$82</definedName>
    <definedName name="_xlnm._FilterDatabase" localSheetId="7" hidden="1">'VON - Vedlejší a ostatní ...'!$C$82:$K$112</definedName>
    <definedName name="_xlnm.Print_Area" localSheetId="7">'VON - Vedlejší a ostatní ...'!$C$4:$J$39,'VON - Vedlejší a ostatní ...'!$C$45:$J$64,'VON - Vedlejší a ostatní ...'!$C$70:$K$112</definedName>
    <definedName name="_xlnm.Print_Titles" localSheetId="7">'VON - Vedlejší a ostatní ...'!$82:$82</definedName>
    <definedName name="_xlnm.Print_Area" localSheetId="8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7" r="J37"/>
  <c r="J36"/>
  <c i="1" r="AY60"/>
  <c i="7" r="J35"/>
  <c i="1" r="AX60"/>
  <c i="7" r="BI135"/>
  <c r="BH135"/>
  <c r="BG135"/>
  <c r="BF135"/>
  <c r="T135"/>
  <c r="R135"/>
  <c r="P135"/>
  <c r="BI130"/>
  <c r="BH130"/>
  <c r="BG130"/>
  <c r="BF130"/>
  <c r="T130"/>
  <c r="R130"/>
  <c r="P130"/>
  <c r="BI124"/>
  <c r="BH124"/>
  <c r="BG124"/>
  <c r="BF124"/>
  <c r="T124"/>
  <c r="R124"/>
  <c r="P124"/>
  <c r="BI119"/>
  <c r="BH119"/>
  <c r="BG119"/>
  <c r="BF119"/>
  <c r="T119"/>
  <c r="R119"/>
  <c r="P119"/>
  <c r="BI113"/>
  <c r="BH113"/>
  <c r="BG113"/>
  <c r="BF113"/>
  <c r="T113"/>
  <c r="R113"/>
  <c r="P113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52"/>
  <c r="E7"/>
  <c r="E73"/>
  <c i="6" r="J37"/>
  <c r="J36"/>
  <c i="1" r="AY59"/>
  <c i="6" r="J35"/>
  <c i="1" r="AX59"/>
  <c i="6"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BI122"/>
  <c r="BH122"/>
  <c r="BG122"/>
  <c r="BF122"/>
  <c r="T122"/>
  <c r="R122"/>
  <c r="P122"/>
  <c r="BI117"/>
  <c r="BH117"/>
  <c r="BG117"/>
  <c r="BF117"/>
  <c r="T117"/>
  <c r="R117"/>
  <c r="P117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7"/>
  <c r="BH97"/>
  <c r="BG97"/>
  <c r="BF97"/>
  <c r="T97"/>
  <c r="T96"/>
  <c r="R97"/>
  <c r="R96"/>
  <c r="P97"/>
  <c r="P96"/>
  <c r="BI89"/>
  <c r="BH89"/>
  <c r="BG89"/>
  <c r="BF89"/>
  <c r="T89"/>
  <c r="T88"/>
  <c r="R89"/>
  <c r="R88"/>
  <c r="P89"/>
  <c r="P88"/>
  <c r="J83"/>
  <c r="F82"/>
  <c r="F80"/>
  <c r="E78"/>
  <c r="J55"/>
  <c r="F54"/>
  <c r="F52"/>
  <c r="E50"/>
  <c r="J21"/>
  <c r="E21"/>
  <c r="J54"/>
  <c r="J20"/>
  <c r="J18"/>
  <c r="E18"/>
  <c r="F83"/>
  <c r="J17"/>
  <c r="J12"/>
  <c r="J80"/>
  <c r="E7"/>
  <c r="E76"/>
  <c i="5" r="J37"/>
  <c r="J36"/>
  <c i="1" r="AY58"/>
  <c i="5" r="J35"/>
  <c i="1" r="AX58"/>
  <c i="5" r="BI369"/>
  <c r="BH369"/>
  <c r="BG369"/>
  <c r="BF369"/>
  <c r="T369"/>
  <c r="T368"/>
  <c r="R369"/>
  <c r="R368"/>
  <c r="P369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69"/>
  <c r="BH169"/>
  <c r="BG169"/>
  <c r="BF169"/>
  <c r="T169"/>
  <c r="R169"/>
  <c r="P169"/>
  <c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4" r="J37"/>
  <c r="J36"/>
  <c i="1" r="AY57"/>
  <c i="4" r="J35"/>
  <c i="1" r="AX57"/>
  <c i="4" r="BI391"/>
  <c r="BH391"/>
  <c r="BG391"/>
  <c r="BF391"/>
  <c r="T391"/>
  <c r="T390"/>
  <c r="R391"/>
  <c r="R390"/>
  <c r="P391"/>
  <c r="P390"/>
  <c r="BI388"/>
  <c r="BH388"/>
  <c r="BG388"/>
  <c r="BF388"/>
  <c r="T388"/>
  <c r="R388"/>
  <c r="P388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68"/>
  <c r="BH368"/>
  <c r="BG368"/>
  <c r="BF368"/>
  <c r="T368"/>
  <c r="R368"/>
  <c r="P368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4"/>
  <c r="BH354"/>
  <c r="BG354"/>
  <c r="BF354"/>
  <c r="T354"/>
  <c r="R354"/>
  <c r="P354"/>
  <c r="BI348"/>
  <c r="BH348"/>
  <c r="BG348"/>
  <c r="BF348"/>
  <c r="T348"/>
  <c r="R348"/>
  <c r="P348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7"/>
  <c r="BH197"/>
  <c r="BG197"/>
  <c r="BF197"/>
  <c r="T197"/>
  <c r="R197"/>
  <c r="P197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T180"/>
  <c r="R181"/>
  <c r="R180"/>
  <c r="P181"/>
  <c r="P180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3" r="J37"/>
  <c r="J36"/>
  <c i="1" r="AY56"/>
  <c i="3" r="J35"/>
  <c i="1" r="AX56"/>
  <c i="3"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20"/>
  <c r="BH120"/>
  <c r="BG120"/>
  <c r="BF120"/>
  <c r="T120"/>
  <c r="T119"/>
  <c r="R120"/>
  <c r="R119"/>
  <c r="P120"/>
  <c r="P119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" r="J37"/>
  <c r="J36"/>
  <c i="1" r="AY55"/>
  <c i="2" r="J35"/>
  <c i="1" r="AX55"/>
  <c i="2" r="BI146"/>
  <c r="BH146"/>
  <c r="BG146"/>
  <c r="BF146"/>
  <c r="T146"/>
  <c r="R146"/>
  <c r="P146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" r="L50"/>
  <c r="AM50"/>
  <c r="AM49"/>
  <c r="L49"/>
  <c r="AM47"/>
  <c r="L47"/>
  <c r="L45"/>
  <c r="L44"/>
  <c i="8" r="J108"/>
  <c i="7" r="J135"/>
  <c r="BK119"/>
  <c r="BK107"/>
  <c r="BK96"/>
  <c r="BK86"/>
  <c i="6" r="BK137"/>
  <c r="J127"/>
  <c r="J122"/>
  <c r="J108"/>
  <c r="J97"/>
  <c i="5" r="BK369"/>
  <c r="J366"/>
  <c r="BK362"/>
  <c r="J345"/>
  <c r="BK341"/>
  <c r="J337"/>
  <c r="J333"/>
  <c r="J331"/>
  <c r="BK326"/>
  <c r="J321"/>
  <c r="BK317"/>
  <c r="J313"/>
  <c r="J309"/>
  <c r="BK305"/>
  <c r="J303"/>
  <c r="J297"/>
  <c r="J293"/>
  <c r="J288"/>
  <c r="J281"/>
  <c r="J277"/>
  <c r="BK272"/>
  <c r="J267"/>
  <c r="BK260"/>
  <c r="BK254"/>
  <c r="J246"/>
  <c r="J242"/>
  <c r="J238"/>
  <c r="J234"/>
  <c r="BK228"/>
  <c r="J222"/>
  <c r="J217"/>
  <c r="J206"/>
  <c r="BK196"/>
  <c r="BK181"/>
  <c r="J169"/>
  <c r="J159"/>
  <c r="BK153"/>
  <c r="BK147"/>
  <c r="J140"/>
  <c r="BK133"/>
  <c r="BK126"/>
  <c r="J121"/>
  <c r="J102"/>
  <c r="BK96"/>
  <c r="J89"/>
  <c i="4" r="BK391"/>
  <c r="J391"/>
  <c r="J388"/>
  <c r="J380"/>
  <c r="J377"/>
  <c r="BK374"/>
  <c r="J368"/>
  <c r="J363"/>
  <c r="BK361"/>
  <c r="J358"/>
  <c r="BK354"/>
  <c r="J348"/>
  <c r="BK339"/>
  <c r="J336"/>
  <c r="J333"/>
  <c r="J330"/>
  <c r="BK327"/>
  <c r="J321"/>
  <c r="BK315"/>
  <c r="J311"/>
  <c r="BK308"/>
  <c r="BK303"/>
  <c r="J293"/>
  <c r="BK285"/>
  <c r="BK278"/>
  <c r="BK276"/>
  <c r="BK272"/>
  <c r="J267"/>
  <c r="BK258"/>
  <c r="BK250"/>
  <c r="J241"/>
  <c r="BK233"/>
  <c r="J223"/>
  <c r="J213"/>
  <c r="BK197"/>
  <c r="J189"/>
  <c r="BK181"/>
  <c r="J171"/>
  <c r="J165"/>
  <c r="J158"/>
  <c r="J150"/>
  <c r="BK142"/>
  <c r="J139"/>
  <c r="BK129"/>
  <c r="J122"/>
  <c r="BK115"/>
  <c r="J106"/>
  <c r="J100"/>
  <c r="J90"/>
  <c i="3" r="BK129"/>
  <c r="BK120"/>
  <c r="BK113"/>
  <c r="BK108"/>
  <c r="BK100"/>
  <c r="BK90"/>
  <c i="2" r="BK146"/>
  <c r="BK137"/>
  <c r="J127"/>
  <c r="BK119"/>
  <c r="BK112"/>
  <c r="J104"/>
  <c r="BK96"/>
  <c r="BK91"/>
  <c i="1" r="AS54"/>
  <c i="8" r="J101"/>
  <c r="J98"/>
  <c r="J96"/>
  <c r="J94"/>
  <c r="J92"/>
  <c r="BK89"/>
  <c r="BK86"/>
  <c i="7" r="BK135"/>
  <c r="J119"/>
  <c r="J107"/>
  <c r="J96"/>
  <c r="J86"/>
  <c i="6" r="J134"/>
  <c r="BK127"/>
  <c r="BK112"/>
  <c r="BK108"/>
  <c r="BK97"/>
  <c i="5" r="BK366"/>
  <c r="BK364"/>
  <c r="J360"/>
  <c r="J358"/>
  <c r="J356"/>
  <c r="J354"/>
  <c r="J352"/>
  <c r="J349"/>
  <c r="J347"/>
  <c r="J343"/>
  <c r="BK339"/>
  <c r="BK335"/>
  <c r="J329"/>
  <c r="J323"/>
  <c r="J319"/>
  <c r="BK315"/>
  <c r="BK311"/>
  <c r="J307"/>
  <c r="BK303"/>
  <c r="J299"/>
  <c r="BK295"/>
  <c r="BK290"/>
  <c r="J283"/>
  <c r="J279"/>
  <c r="BK275"/>
  <c r="J269"/>
  <c r="BK264"/>
  <c r="J256"/>
  <c r="BK249"/>
  <c r="J244"/>
  <c r="J240"/>
  <c r="J236"/>
  <c r="J232"/>
  <c r="BK225"/>
  <c r="BK217"/>
  <c r="BK206"/>
  <c r="J196"/>
  <c r="BK186"/>
  <c r="BK177"/>
  <c r="BK163"/>
  <c r="BK159"/>
  <c r="J153"/>
  <c r="J147"/>
  <c r="BK140"/>
  <c r="J133"/>
  <c r="J126"/>
  <c r="BK121"/>
  <c r="BK110"/>
  <c r="BK102"/>
  <c r="BK89"/>
  <c i="4" r="BK380"/>
  <c r="J374"/>
  <c r="BK363"/>
  <c r="BK358"/>
  <c r="BK348"/>
  <c r="BK336"/>
  <c r="BK330"/>
  <c r="J324"/>
  <c r="BK321"/>
  <c r="J313"/>
  <c r="J308"/>
  <c r="J299"/>
  <c r="BK289"/>
  <c r="J282"/>
  <c r="J276"/>
  <c r="J272"/>
  <c r="BK267"/>
  <c r="J258"/>
  <c r="J250"/>
  <c r="BK241"/>
  <c r="J233"/>
  <c r="BK223"/>
  <c r="BK213"/>
  <c r="BK208"/>
  <c r="J197"/>
  <c r="J181"/>
  <c r="BK171"/>
  <c r="BK165"/>
  <c r="BK158"/>
  <c r="BK150"/>
  <c r="BK139"/>
  <c r="J133"/>
  <c r="J125"/>
  <c r="J119"/>
  <c r="J111"/>
  <c r="BK103"/>
  <c r="J96"/>
  <c i="3" r="J135"/>
  <c r="BK123"/>
  <c r="BK115"/>
  <c r="J111"/>
  <c r="J106"/>
  <c r="J95"/>
  <c r="J86"/>
  <c i="2" r="J140"/>
  <c r="J132"/>
  <c r="BK122"/>
  <c r="J117"/>
  <c r="J107"/>
  <c r="BK101"/>
  <c r="J93"/>
  <c r="J87"/>
  <c i="8" r="BK111"/>
  <c i="7" r="J130"/>
  <c r="BK124"/>
  <c r="BK113"/>
  <c r="J102"/>
  <c r="BK91"/>
  <c i="6" r="BK134"/>
  <c r="BK131"/>
  <c r="BK122"/>
  <c r="BK117"/>
  <c r="BK103"/>
  <c r="J89"/>
  <c i="5" r="J369"/>
  <c r="J364"/>
  <c r="J362"/>
  <c r="BK343"/>
  <c r="J339"/>
  <c r="J335"/>
  <c r="BK331"/>
  <c r="BK329"/>
  <c r="BK323"/>
  <c r="BK319"/>
  <c r="J315"/>
  <c r="J311"/>
  <c r="BK307"/>
  <c r="BK301"/>
  <c r="BK299"/>
  <c r="J295"/>
  <c r="J290"/>
  <c r="BK283"/>
  <c r="BK279"/>
  <c r="J275"/>
  <c r="BK269"/>
  <c r="J264"/>
  <c r="BK256"/>
  <c r="J249"/>
  <c r="BK244"/>
  <c r="BK240"/>
  <c r="BK236"/>
  <c r="BK232"/>
  <c r="J225"/>
  <c r="BK211"/>
  <c r="BK201"/>
  <c r="BK191"/>
  <c r="J186"/>
  <c r="J177"/>
  <c r="J163"/>
  <c r="BK156"/>
  <c r="BK150"/>
  <c r="J144"/>
  <c r="BK136"/>
  <c r="J130"/>
  <c r="J123"/>
  <c r="J116"/>
  <c r="J110"/>
  <c r="BK107"/>
  <c i="4" r="BK324"/>
  <c r="BK313"/>
  <c r="BK305"/>
  <c r="BK299"/>
  <c r="J289"/>
  <c r="BK282"/>
  <c r="J280"/>
  <c r="BK274"/>
  <c r="J269"/>
  <c r="J264"/>
  <c r="J255"/>
  <c r="J247"/>
  <c r="BK237"/>
  <c r="J228"/>
  <c r="J218"/>
  <c r="J208"/>
  <c r="J203"/>
  <c r="BK189"/>
  <c r="BK185"/>
  <c r="BK176"/>
  <c r="BK168"/>
  <c r="BK162"/>
  <c r="BK154"/>
  <c r="BK146"/>
  <c r="J142"/>
  <c r="BK136"/>
  <c r="BK133"/>
  <c r="BK125"/>
  <c r="BK119"/>
  <c r="BK111"/>
  <c r="J103"/>
  <c r="BK96"/>
  <c i="3" r="BK135"/>
  <c r="J123"/>
  <c r="J115"/>
  <c r="BK111"/>
  <c r="BK106"/>
  <c r="BK95"/>
  <c r="BK86"/>
  <c i="2" r="BK140"/>
  <c r="BK132"/>
  <c r="J122"/>
  <c r="BK117"/>
  <c r="BK107"/>
  <c r="J101"/>
  <c r="BK93"/>
  <c r="BK87"/>
  <c i="8" r="J111"/>
  <c r="BK108"/>
  <c r="BK106"/>
  <c r="J106"/>
  <c r="BK104"/>
  <c r="J104"/>
  <c r="BK101"/>
  <c r="BK98"/>
  <c r="BK96"/>
  <c r="BK94"/>
  <c r="BK92"/>
  <c r="J89"/>
  <c r="J86"/>
  <c i="7" r="BK130"/>
  <c r="J124"/>
  <c r="J113"/>
  <c r="BK102"/>
  <c r="J91"/>
  <c i="6" r="J137"/>
  <c r="J131"/>
  <c r="J117"/>
  <c r="J112"/>
  <c r="J103"/>
  <c r="BK89"/>
  <c i="5" r="BK360"/>
  <c r="BK358"/>
  <c r="BK356"/>
  <c r="BK354"/>
  <c r="BK352"/>
  <c r="BK349"/>
  <c r="BK347"/>
  <c r="BK345"/>
  <c r="J341"/>
  <c r="BK337"/>
  <c r="BK333"/>
  <c r="J326"/>
  <c r="BK321"/>
  <c r="J317"/>
  <c r="BK313"/>
  <c r="BK309"/>
  <c r="J305"/>
  <c r="J301"/>
  <c r="BK297"/>
  <c r="BK293"/>
  <c r="BK288"/>
  <c r="BK281"/>
  <c r="BK277"/>
  <c r="J272"/>
  <c r="BK267"/>
  <c r="J260"/>
  <c r="J254"/>
  <c r="BK246"/>
  <c r="BK242"/>
  <c r="BK238"/>
  <c r="BK234"/>
  <c r="J228"/>
  <c r="BK222"/>
  <c r="J211"/>
  <c r="J201"/>
  <c r="J191"/>
  <c r="J181"/>
  <c r="BK169"/>
  <c r="J156"/>
  <c r="J150"/>
  <c r="BK144"/>
  <c r="J136"/>
  <c r="BK130"/>
  <c r="BK123"/>
  <c r="BK116"/>
  <c r="J107"/>
  <c r="J96"/>
  <c i="4" r="BK388"/>
  <c r="BK377"/>
  <c r="BK368"/>
  <c r="J361"/>
  <c r="J354"/>
  <c r="J339"/>
  <c r="BK333"/>
  <c r="J327"/>
  <c r="J315"/>
  <c r="BK311"/>
  <c r="J305"/>
  <c r="J303"/>
  <c r="BK293"/>
  <c r="J285"/>
  <c r="BK280"/>
  <c r="J278"/>
  <c r="J274"/>
  <c r="BK269"/>
  <c r="BK264"/>
  <c r="BK255"/>
  <c r="BK247"/>
  <c r="J237"/>
  <c r="BK228"/>
  <c r="BK218"/>
  <c r="BK203"/>
  <c r="J185"/>
  <c r="J176"/>
  <c r="J168"/>
  <c r="J162"/>
  <c r="J154"/>
  <c r="J146"/>
  <c r="J136"/>
  <c r="J129"/>
  <c r="BK122"/>
  <c r="J115"/>
  <c r="BK106"/>
  <c r="BK100"/>
  <c r="BK90"/>
  <c i="3" r="J129"/>
  <c r="J120"/>
  <c r="J113"/>
  <c r="J108"/>
  <c r="J100"/>
  <c r="J90"/>
  <c i="2" r="J146"/>
  <c r="J137"/>
  <c r="BK127"/>
  <c r="J119"/>
  <c r="J112"/>
  <c r="BK104"/>
  <c r="J96"/>
  <c r="J91"/>
  <c l="1" r="P86"/>
  <c r="T86"/>
  <c r="P106"/>
  <c r="T106"/>
  <c r="R116"/>
  <c r="BK121"/>
  <c r="J121"/>
  <c r="J64"/>
  <c r="R121"/>
  <c i="3" r="P85"/>
  <c r="R85"/>
  <c r="P122"/>
  <c r="R122"/>
  <c i="4" r="BK89"/>
  <c r="R89"/>
  <c r="P184"/>
  <c r="T184"/>
  <c r="R263"/>
  <c r="BK284"/>
  <c r="J284"/>
  <c r="J66"/>
  <c r="T284"/>
  <c i="5" r="BK88"/>
  <c r="R88"/>
  <c r="P168"/>
  <c r="T168"/>
  <c r="P224"/>
  <c r="T224"/>
  <c r="P259"/>
  <c r="R259"/>
  <c i="6" r="P102"/>
  <c r="T102"/>
  <c r="P111"/>
  <c r="T111"/>
  <c r="BK130"/>
  <c r="J130"/>
  <c r="J66"/>
  <c r="R130"/>
  <c i="7" r="BK85"/>
  <c r="J85"/>
  <c r="J61"/>
  <c r="P85"/>
  <c r="R85"/>
  <c r="T85"/>
  <c r="BK101"/>
  <c r="J101"/>
  <c r="J62"/>
  <c r="P101"/>
  <c r="R101"/>
  <c r="T101"/>
  <c r="BK118"/>
  <c r="J118"/>
  <c r="J63"/>
  <c r="R118"/>
  <c r="T118"/>
  <c i="8" r="R85"/>
  <c i="2" r="BK86"/>
  <c r="J86"/>
  <c r="J61"/>
  <c r="R86"/>
  <c r="BK106"/>
  <c r="J106"/>
  <c r="J62"/>
  <c r="R106"/>
  <c r="BK116"/>
  <c r="J116"/>
  <c r="J63"/>
  <c r="P116"/>
  <c r="T116"/>
  <c r="P121"/>
  <c r="T121"/>
  <c i="3" r="BK85"/>
  <c r="J85"/>
  <c r="J61"/>
  <c r="T85"/>
  <c r="BK122"/>
  <c r="J122"/>
  <c r="J63"/>
  <c r="T122"/>
  <c i="4" r="P89"/>
  <c r="T89"/>
  <c r="BK184"/>
  <c r="J184"/>
  <c r="J64"/>
  <c r="R184"/>
  <c r="BK263"/>
  <c r="J263"/>
  <c r="J65"/>
  <c r="P263"/>
  <c r="T263"/>
  <c r="P284"/>
  <c r="R284"/>
  <c i="5" r="P88"/>
  <c r="P87"/>
  <c r="P86"/>
  <c i="1" r="AU58"/>
  <c i="5" r="T88"/>
  <c r="BK168"/>
  <c r="J168"/>
  <c r="J63"/>
  <c r="R168"/>
  <c r="BK224"/>
  <c r="J224"/>
  <c r="J64"/>
  <c r="R224"/>
  <c r="BK259"/>
  <c r="J259"/>
  <c r="J65"/>
  <c r="T259"/>
  <c i="6" r="BK102"/>
  <c r="J102"/>
  <c r="J63"/>
  <c r="R102"/>
  <c r="BK111"/>
  <c r="J111"/>
  <c r="J64"/>
  <c r="R111"/>
  <c r="P130"/>
  <c r="T130"/>
  <c i="7" r="P118"/>
  <c i="8" r="BK85"/>
  <c r="J85"/>
  <c r="J61"/>
  <c r="P85"/>
  <c r="T85"/>
  <c r="BK103"/>
  <c r="J103"/>
  <c r="J62"/>
  <c r="P103"/>
  <c r="R103"/>
  <c r="T103"/>
  <c i="2" r="E48"/>
  <c r="F55"/>
  <c r="J78"/>
  <c r="BE91"/>
  <c r="BE96"/>
  <c r="BE101"/>
  <c r="BE104"/>
  <c r="BE112"/>
  <c r="BE122"/>
  <c r="BE127"/>
  <c i="3" r="F55"/>
  <c r="BE95"/>
  <c r="BE113"/>
  <c r="BE115"/>
  <c r="BE123"/>
  <c r="BK119"/>
  <c r="J119"/>
  <c r="J62"/>
  <c i="4" r="J81"/>
  <c r="BE100"/>
  <c r="BE103"/>
  <c r="BE125"/>
  <c r="BE136"/>
  <c r="BE142"/>
  <c r="BE154"/>
  <c r="BE162"/>
  <c r="BE168"/>
  <c r="BE181"/>
  <c r="BE197"/>
  <c r="BE203"/>
  <c r="BE208"/>
  <c r="BE218"/>
  <c r="BE223"/>
  <c r="BE228"/>
  <c r="BE237"/>
  <c r="BE241"/>
  <c r="BE250"/>
  <c r="BE258"/>
  <c r="BE267"/>
  <c r="BE269"/>
  <c r="BE278"/>
  <c r="BE282"/>
  <c r="BE289"/>
  <c r="BE305"/>
  <c r="BE308"/>
  <c r="BE315"/>
  <c r="BE321"/>
  <c r="BE327"/>
  <c r="BE330"/>
  <c r="BE333"/>
  <c r="BE348"/>
  <c r="BE354"/>
  <c r="BE361"/>
  <c r="BE363"/>
  <c r="BE374"/>
  <c r="BE380"/>
  <c r="BK175"/>
  <c r="J175"/>
  <c r="J62"/>
  <c r="BK180"/>
  <c r="J180"/>
  <c r="J63"/>
  <c i="5" r="F55"/>
  <c r="E76"/>
  <c r="BE89"/>
  <c r="BE96"/>
  <c r="BE107"/>
  <c r="BE110"/>
  <c r="BE116"/>
  <c r="BE121"/>
  <c r="BE126"/>
  <c r="BE136"/>
  <c r="BE156"/>
  <c r="BE177"/>
  <c r="BE186"/>
  <c r="BE201"/>
  <c r="BE217"/>
  <c r="BE225"/>
  <c r="BE232"/>
  <c r="BE236"/>
  <c r="BE240"/>
  <c r="BE242"/>
  <c r="BE244"/>
  <c r="BE246"/>
  <c r="BE256"/>
  <c r="BE264"/>
  <c r="BE272"/>
  <c r="BE275"/>
  <c r="BE279"/>
  <c r="BE281"/>
  <c r="BE288"/>
  <c r="BE290"/>
  <c r="BE293"/>
  <c r="BE295"/>
  <c r="BE297"/>
  <c r="BE301"/>
  <c r="BE303"/>
  <c r="BE305"/>
  <c r="BE309"/>
  <c r="BE311"/>
  <c r="BE315"/>
  <c r="BE326"/>
  <c r="BE329"/>
  <c r="BE331"/>
  <c r="BE333"/>
  <c r="BE337"/>
  <c r="BE343"/>
  <c r="BE347"/>
  <c r="BE349"/>
  <c r="BE352"/>
  <c r="BE354"/>
  <c r="BE356"/>
  <c r="BE360"/>
  <c r="BE366"/>
  <c r="BK162"/>
  <c r="J162"/>
  <c r="J62"/>
  <c r="BK368"/>
  <c r="J368"/>
  <c r="J66"/>
  <c i="6" r="E48"/>
  <c r="J82"/>
  <c r="BE89"/>
  <c r="BE97"/>
  <c r="BE112"/>
  <c r="BE117"/>
  <c r="BE122"/>
  <c r="BE127"/>
  <c r="BE134"/>
  <c r="BK96"/>
  <c r="J96"/>
  <c r="J62"/>
  <c i="7" r="E48"/>
  <c r="J54"/>
  <c r="J55"/>
  <c r="J77"/>
  <c r="F79"/>
  <c r="BE86"/>
  <c r="BE96"/>
  <c r="BE102"/>
  <c r="BE107"/>
  <c r="BE113"/>
  <c r="BE124"/>
  <c r="BE130"/>
  <c i="8" r="E48"/>
  <c r="J52"/>
  <c r="F55"/>
  <c r="BE86"/>
  <c r="BE89"/>
  <c r="BE92"/>
  <c r="BE94"/>
  <c r="BE96"/>
  <c r="BE98"/>
  <c r="BE101"/>
  <c r="BE104"/>
  <c r="BE111"/>
  <c i="2" r="BE87"/>
  <c r="BE93"/>
  <c r="BE107"/>
  <c r="BE117"/>
  <c r="BE119"/>
  <c r="BE132"/>
  <c r="BE137"/>
  <c r="BE140"/>
  <c r="BE146"/>
  <c i="3" r="E48"/>
  <c r="J52"/>
  <c r="BE86"/>
  <c r="BE90"/>
  <c r="BE100"/>
  <c r="BE106"/>
  <c r="BE108"/>
  <c r="BE111"/>
  <c r="BE120"/>
  <c r="BE129"/>
  <c r="BE135"/>
  <c i="4" r="E48"/>
  <c r="F55"/>
  <c r="BE90"/>
  <c r="BE96"/>
  <c r="BE106"/>
  <c r="BE111"/>
  <c r="BE115"/>
  <c r="BE119"/>
  <c r="BE122"/>
  <c r="BE129"/>
  <c r="BE133"/>
  <c r="BE139"/>
  <c r="BE146"/>
  <c r="BE150"/>
  <c r="BE158"/>
  <c r="BE165"/>
  <c r="BE171"/>
  <c r="BE176"/>
  <c r="BE185"/>
  <c r="BE189"/>
  <c r="BE213"/>
  <c r="BE233"/>
  <c r="BE247"/>
  <c r="BE255"/>
  <c r="BE264"/>
  <c r="BE272"/>
  <c r="BE274"/>
  <c r="BE276"/>
  <c r="BE280"/>
  <c r="BE285"/>
  <c r="BE293"/>
  <c r="BE299"/>
  <c r="BE303"/>
  <c r="BE311"/>
  <c r="BE313"/>
  <c r="BE324"/>
  <c r="BE336"/>
  <c r="BE339"/>
  <c r="BE358"/>
  <c r="BE368"/>
  <c r="BE377"/>
  <c r="BE388"/>
  <c r="BE391"/>
  <c r="BK390"/>
  <c r="J390"/>
  <c r="J67"/>
  <c i="5" r="J52"/>
  <c r="BE102"/>
  <c r="BE123"/>
  <c r="BE130"/>
  <c r="BE133"/>
  <c r="BE140"/>
  <c r="BE144"/>
  <c r="BE147"/>
  <c r="BE150"/>
  <c r="BE153"/>
  <c r="BE159"/>
  <c r="BE163"/>
  <c r="BE169"/>
  <c r="BE181"/>
  <c r="BE191"/>
  <c r="BE196"/>
  <c r="BE206"/>
  <c r="BE211"/>
  <c r="BE222"/>
  <c r="BE228"/>
  <c r="BE234"/>
  <c r="BE238"/>
  <c r="BE249"/>
  <c r="BE254"/>
  <c r="BE260"/>
  <c r="BE267"/>
  <c r="BE269"/>
  <c r="BE277"/>
  <c r="BE283"/>
  <c r="BE299"/>
  <c r="BE307"/>
  <c r="BE313"/>
  <c r="BE317"/>
  <c r="BE319"/>
  <c r="BE321"/>
  <c r="BE323"/>
  <c r="BE335"/>
  <c r="BE339"/>
  <c r="BE341"/>
  <c r="BE345"/>
  <c r="BE358"/>
  <c r="BE362"/>
  <c r="BE364"/>
  <c r="BE369"/>
  <c i="6" r="J52"/>
  <c r="F55"/>
  <c r="BE103"/>
  <c r="BE108"/>
  <c r="BE131"/>
  <c r="BE137"/>
  <c r="BK88"/>
  <c r="BK87"/>
  <c r="J87"/>
  <c r="J60"/>
  <c r="BK126"/>
  <c r="J126"/>
  <c r="J65"/>
  <c i="7" r="F55"/>
  <c r="BE91"/>
  <c r="BE119"/>
  <c r="BE135"/>
  <c i="8" r="BE106"/>
  <c r="BE108"/>
  <c r="BK110"/>
  <c r="J110"/>
  <c r="J63"/>
  <c i="2" r="F37"/>
  <c i="1" r="BD55"/>
  <c i="5" r="F35"/>
  <c i="1" r="BB58"/>
  <c i="6" r="J34"/>
  <c i="1" r="AW59"/>
  <c i="7" r="F37"/>
  <c i="1" r="BD60"/>
  <c i="2" r="F34"/>
  <c i="1" r="BA55"/>
  <c i="3" r="F37"/>
  <c i="1" r="BD56"/>
  <c i="5" r="J34"/>
  <c i="1" r="AW58"/>
  <c i="8" r="J34"/>
  <c i="1" r="AW61"/>
  <c i="8" r="F36"/>
  <c i="1" r="BC61"/>
  <c i="3" r="F36"/>
  <c i="1" r="BC56"/>
  <c i="4" r="F37"/>
  <c i="1" r="BD57"/>
  <c i="6" r="F36"/>
  <c i="1" r="BC59"/>
  <c i="7" r="F35"/>
  <c i="1" r="BB60"/>
  <c i="8" r="F34"/>
  <c i="1" r="BA61"/>
  <c i="2" r="F36"/>
  <c i="1" r="BC55"/>
  <c i="3" r="J34"/>
  <c i="1" r="AW56"/>
  <c i="4" r="J34"/>
  <c i="1" r="AW57"/>
  <c i="6" r="F34"/>
  <c i="1" r="BA59"/>
  <c i="6" r="F37"/>
  <c i="1" r="BD59"/>
  <c i="7" r="J34"/>
  <c i="1" r="AW60"/>
  <c i="8" r="F35"/>
  <c i="1" r="BB61"/>
  <c i="3" r="F35"/>
  <c i="1" r="BB56"/>
  <c i="4" r="F35"/>
  <c i="1" r="BB57"/>
  <c i="7" r="F34"/>
  <c i="1" r="BA60"/>
  <c i="8" r="F37"/>
  <c i="1" r="BD61"/>
  <c i="2" r="F35"/>
  <c i="1" r="BB55"/>
  <c i="4" r="F36"/>
  <c i="1" r="BC57"/>
  <c i="6" r="F35"/>
  <c i="1" r="BB59"/>
  <c i="7" r="F36"/>
  <c i="1" r="BC60"/>
  <c i="2" r="J34"/>
  <c i="1" r="AW55"/>
  <c i="3" r="F34"/>
  <c i="1" r="BA56"/>
  <c i="4" r="F34"/>
  <c i="1" r="BA57"/>
  <c i="5" r="F34"/>
  <c i="1" r="BA58"/>
  <c i="5" r="F37"/>
  <c i="1" r="BD58"/>
  <c i="5" r="F36"/>
  <c i="1" r="BC58"/>
  <c i="6" l="1" r="R87"/>
  <c r="R86"/>
  <c r="T87"/>
  <c r="T86"/>
  <c r="P87"/>
  <c r="P86"/>
  <c i="1" r="AU59"/>
  <c i="8" r="T84"/>
  <c r="T83"/>
  <c i="4" r="T88"/>
  <c r="T87"/>
  <c r="P88"/>
  <c r="P87"/>
  <c i="1" r="AU57"/>
  <c i="3" r="T84"/>
  <c r="T83"/>
  <c i="2" r="R85"/>
  <c r="R84"/>
  <c i="8" r="R84"/>
  <c r="R83"/>
  <c i="7" r="T84"/>
  <c r="T83"/>
  <c r="P84"/>
  <c r="P83"/>
  <c i="1" r="AU60"/>
  <c i="3" r="R84"/>
  <c r="R83"/>
  <c i="2" r="T85"/>
  <c r="T84"/>
  <c i="8" r="P84"/>
  <c r="P83"/>
  <c i="1" r="AU61"/>
  <c i="5" r="T87"/>
  <c r="T86"/>
  <c i="7" r="R84"/>
  <c r="R83"/>
  <c i="5" r="R87"/>
  <c r="R86"/>
  <c r="BK87"/>
  <c r="J87"/>
  <c r="J60"/>
  <c i="4" r="R88"/>
  <c r="R87"/>
  <c r="BK88"/>
  <c r="J88"/>
  <c r="J60"/>
  <c i="3" r="P84"/>
  <c r="P83"/>
  <c i="1" r="AU56"/>
  <c i="2" r="P85"/>
  <c r="P84"/>
  <c i="1" r="AU55"/>
  <c i="2" r="BK85"/>
  <c r="BK84"/>
  <c r="J84"/>
  <c r="J59"/>
  <c i="4" r="J89"/>
  <c r="J61"/>
  <c i="5" r="J88"/>
  <c r="J61"/>
  <c i="6" r="BK86"/>
  <c r="J86"/>
  <c r="J59"/>
  <c r="J88"/>
  <c r="J61"/>
  <c i="7" r="BK84"/>
  <c r="J84"/>
  <c r="J60"/>
  <c i="8" r="BK84"/>
  <c r="BK83"/>
  <c r="J83"/>
  <c r="J59"/>
  <c i="3" r="BK84"/>
  <c r="J84"/>
  <c r="J60"/>
  <c i="1" r="BD54"/>
  <c r="W33"/>
  <c i="3" r="F33"/>
  <c i="1" r="AZ56"/>
  <c i="4" r="F33"/>
  <c i="1" r="AZ57"/>
  <c i="7" r="F33"/>
  <c i="1" r="AZ60"/>
  <c r="BC54"/>
  <c r="AY54"/>
  <c i="3" r="J33"/>
  <c i="1" r="AV56"/>
  <c r="AT56"/>
  <c i="5" r="J33"/>
  <c i="1" r="AV58"/>
  <c r="AT58"/>
  <c i="7" r="J33"/>
  <c i="1" r="AV60"/>
  <c r="AT60"/>
  <c i="8" r="J33"/>
  <c i="1" r="AV61"/>
  <c r="AT61"/>
  <c r="BB54"/>
  <c r="AX54"/>
  <c i="2" r="J33"/>
  <c i="1" r="AV55"/>
  <c r="AT55"/>
  <c i="5" r="F33"/>
  <c i="1" r="AZ58"/>
  <c i="6" r="J33"/>
  <c i="1" r="AV59"/>
  <c r="AT59"/>
  <c r="BA54"/>
  <c r="AW54"/>
  <c r="AK30"/>
  <c i="2" r="F33"/>
  <c i="1" r="AZ55"/>
  <c i="4" r="J33"/>
  <c i="1" r="AV57"/>
  <c r="AT57"/>
  <c i="6" r="F33"/>
  <c i="1" r="AZ59"/>
  <c i="8" r="F33"/>
  <c i="1" r="AZ61"/>
  <c i="2" l="1" r="J85"/>
  <c r="J60"/>
  <c i="3" r="BK83"/>
  <c r="J83"/>
  <c i="7" r="BK83"/>
  <c r="J83"/>
  <c r="J59"/>
  <c i="8" r="J84"/>
  <c r="J60"/>
  <c i="4" r="BK87"/>
  <c r="J87"/>
  <c r="J59"/>
  <c i="5" r="BK86"/>
  <c r="J86"/>
  <c i="1" r="AZ54"/>
  <c r="W29"/>
  <c r="AU54"/>
  <c r="W31"/>
  <c i="6" r="J30"/>
  <c i="1" r="AG59"/>
  <c r="AN59"/>
  <c r="W30"/>
  <c r="W32"/>
  <c i="3" r="J30"/>
  <c i="1" r="AG56"/>
  <c r="AN56"/>
  <c i="8" r="J30"/>
  <c i="1" r="AG61"/>
  <c r="AN61"/>
  <c i="2" r="J30"/>
  <c i="1" r="AG55"/>
  <c r="AN55"/>
  <c i="5" r="J30"/>
  <c i="1" r="AG58"/>
  <c r="AN58"/>
  <c i="3" l="1" r="J39"/>
  <c r="J59"/>
  <c i="5" r="J39"/>
  <c r="J59"/>
  <c i="6" r="J39"/>
  <c i="8" r="J39"/>
  <c i="2" r="J39"/>
  <c i="1" r="AV54"/>
  <c r="AK29"/>
  <c i="4" r="J30"/>
  <c i="1" r="AG57"/>
  <c r="AN57"/>
  <c i="7" r="J30"/>
  <c i="1" r="AG60"/>
  <c r="AN60"/>
  <c i="4" l="1" r="J39"/>
  <c i="7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<sst xmlns="http://schemas.openxmlformats.org/spreadsheetml/2006/main">
  <si>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</si>
  <si>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</si>
  <si>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</si>
  <si>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</si>
  <si>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</si>
  <si>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{fab761d3-1ff2-40de-9e1f-a18edbdfe6f0}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</si>
  <si>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</si>
  <si>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</si>
  <si>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</si>
  <si>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</si>
  <si>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</si>
  <si>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</si>
  <si>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</si>
  <si>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</si>
  <si>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</si>
  <si>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</si>
  <si>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</si>
  <si>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křižovatky Sokolovská, Truhlářská_ KnO</t>
  </si>
  <si>
    <t>KSO:</t>
  </si>
  <si>
    <t/>
  </si>
  <si>
    <t>CC-CZ:</t>
  </si>
  <si>
    <t>Místo:</t>
  </si>
  <si>
    <t>Kynšperk nad ohří</t>
  </si>
  <si>
    <t>Datum:</t>
  </si>
  <si>
    <t>10. 1. 2020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</si>
  <si>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</si>
  <si>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</si>
  <si>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</si>
  <si>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</si>
  <si>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</si>
  <si>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</si>
  <si>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</si>
  <si>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</si>
  <si>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</si>
  <si>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</si>
  <si>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</si>
  <si>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</si>
  <si>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</si>
  <si>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</si>
  <si>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</si>
  <si>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</si>
  <si>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</si>
  <si>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</si>
  <si>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</si>
  <si>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</si>
  <si>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</si>
  <si>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</si>
  <si>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</si>
  <si>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</si>
  <si>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</si>
  <si>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</si>
  <si>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</si>
  <si>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</si>
  <si>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</si>
  <si>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</si>
  <si>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</si>
  <si>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</si>
  <si>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</si>
  <si>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</si>
  <si>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</si>
  <si>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</si>
  <si>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</si>
  <si>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</si>
  <si>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</si>
  <si>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</si>
  <si>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</si>
  <si>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</si>
  <si>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</si>
  <si>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</si>
  <si>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</si>
  <si>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</si>
  <si>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</si>
  <si>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</si>
  <si>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</si>
  <si>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</si>
  <si>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</si>
  <si>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Bourací práce (Město Kynšperk)</t>
  </si>
  <si>
    <t>STA</t>
  </si>
  <si>
    <t>1</t>
  </si>
  <si>
    <t>{ae6a0988-ba77-4c32-8667-747f884a41ab}</t>
  </si>
  <si>
    <t>2</t>
  </si>
  <si>
    <t>SO 002</t>
  </si>
  <si>
    <t>Bourací práce (převzatá část stavby)</t>
  </si>
  <si>
    <t>{01c0c7c0-bb56-490a-a3a7-891b2f45b9c2}</t>
  </si>
  <si>
    <t>SO 101</t>
  </si>
  <si>
    <t>Silnice II/212 (převzatá část stavby)</t>
  </si>
  <si>
    <t>{661ef4c6-c2b4-4102-b87b-e9da13d31704}</t>
  </si>
  <si>
    <t>SO 102</t>
  </si>
  <si>
    <t>Chodníky a MK (Město Kynšperk)</t>
  </si>
  <si>
    <t>{1c453464-9d7a-480d-8449-7a0123e72f87}</t>
  </si>
  <si>
    <t>SO 103</t>
  </si>
  <si>
    <t>Truhlářská ul.</t>
  </si>
  <si>
    <t>{413279f0-e49d-4dcc-82a4-bf305723331b}</t>
  </si>
  <si>
    <t>SO 104</t>
  </si>
  <si>
    <t>Chodník Sokolovská</t>
  </si>
  <si>
    <t>{8660eb83-f234-4629-b229-e22c367ac4f7}</t>
  </si>
  <si>
    <t>VON</t>
  </si>
  <si>
    <t>Vedlejší a ostatní náklady</t>
  </si>
  <si>
    <t>{12550fd4-8147-49dd-8443-0ce8da7a30e6}</t>
  </si>
  <si>
    <t>KRYCÍ LIST SOUPISU PRACÍ</t>
  </si>
  <si>
    <t>Objekt:</t>
  </si>
  <si>
    <t>SO 001 - Bourací práce (Město Kynšperk)</t>
  </si>
  <si>
    <t>Kynšperk nad Ohří</t>
  </si>
  <si>
    <t>Město Kynšperk nad Ohří</t>
  </si>
  <si>
    <t>263 92 526</t>
  </si>
  <si>
    <t>DSVA s.r.o.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</si>
  <si>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</si>
  <si>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</si>
  <si>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</si>
  <si>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</si>
  <si>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</si>
  <si>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 Zemní práce</t>
  </si>
  <si>
    <t xml:space="preserve">    8 - Trubní vedení</t>
  </si>
  <si>
    <t xml:space="preserve">    9 -  Ostatní konstrukce a práce-bourání</t>
  </si>
  <si>
    <t xml:space="preserve">    997 - 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</si>
  <si>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</si>
  <si>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</si>
  <si>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</si>
  <si>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</si>
  <si>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</si>
  <si>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</si>
  <si>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</si>
  <si>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</si>
  <si>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</si>
  <si>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</si>
  <si>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</si>
  <si>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</si>
  <si>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</si>
  <si>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</si>
  <si>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</si>
  <si>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</si>
  <si>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</si>
  <si>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</si>
  <si>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121151103</t>
  </si>
  <si>
    <t>Sejmutí ornice plochy do 100 m2 tl vrstvy do 200 mm strojně</t>
  </si>
  <si>
    <t>m2</t>
  </si>
  <si>
    <t>CS ÚRS 2020 01</t>
  </si>
  <si>
    <t>4</t>
  </si>
  <si>
    <t>-413121171</t>
  </si>
  <si>
    <t>PP</t>
  </si>
  <si>
    <t>Sejmutí ornice strojně při souvislé ploše do 100 m2, tl. vrstvy do 200 mm</t>
  </si>
  <si>
    <t>PSC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</si>
  <si>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</si>
  <si>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VV</t>
  </si>
  <si>
    <t>36</t>
  </si>
  <si>
    <t>113107183</t>
  </si>
  <si>
    <t>Odstranění podkladu živičného tl 150 mm strojně</t>
  </si>
  <si>
    <t>-752139536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</si>
  <si>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</si>
  <si>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3</t>
  </si>
  <si>
    <t>113107161</t>
  </si>
  <si>
    <t>Odstranění podkladu z kameniva drceného tl 100 mm strojně</t>
  </si>
  <si>
    <t>-567422246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</si>
  <si>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</si>
  <si>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95,5 "pod budoucím chodníkem</t>
  </si>
  <si>
    <t>113107163</t>
  </si>
  <si>
    <t>Odstranění podkladu z kameniva drceného tl 300 mm strojně</t>
  </si>
  <si>
    <t>817255199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</si>
  <si>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</si>
  <si>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85 "pod budoucími plochami pro výsadbu</t>
  </si>
  <si>
    <t>4,5 "pod budoucí plochou komunikace nová konstrukce</t>
  </si>
  <si>
    <t>Součet</t>
  </si>
  <si>
    <t>5</t>
  </si>
  <si>
    <t>113106121</t>
  </si>
  <si>
    <t>Rozebrání dlažeb z betonových nebo kamenných dlaždic komunikací pro pěší ručně</t>
  </si>
  <si>
    <t>-1757816104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</si>
  <si>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</si>
  <si>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179 "přeskládání chodníku</t>
  </si>
  <si>
    <t>6</t>
  </si>
  <si>
    <t>113202111</t>
  </si>
  <si>
    <t>Vytrhání obrub krajníků obrubníků stojatých</t>
  </si>
  <si>
    <t>m</t>
  </si>
  <si>
    <t>-365384561</t>
  </si>
  <si>
    <t>Vytrhání obrub s vybouráním lože, s přemístěním hmot na skládku na vzdálenost do 3 m nebo s naložením na dopravní prostředek z krajníků nebo obrubníků stojatých</t>
  </si>
  <si>
    <t>8</t>
  </si>
  <si>
    <t>Trubní vedení</t>
  </si>
  <si>
    <t>7</t>
  </si>
  <si>
    <t>890211851</t>
  </si>
  <si>
    <t>Bourání šachet z prostého betonu strojně obestavěného prostoru do 1,5 m3</t>
  </si>
  <si>
    <t>m3</t>
  </si>
  <si>
    <t>-1473094964</t>
  </si>
  <si>
    <t>Bourání šachet a jímek strojně velikosti obestavěného prostoru do 1,5 m3 z prostého betonu</t>
  </si>
  <si>
    <t xml:space="preserve">Poznámka k souboru cen:_x000d_
1. Ceny jsou určeny pro vodovodní a kanalizačné šachty._x000d_
2. Šachty velikosti nad 5 m3 obestavěného prostoru se oceňují cenami katalogu 801-3 Budov a haly - bourání konstrukcí._x000d_
</t>
  </si>
  <si>
    <t>1*0,8*0,8 "vybourání UV</t>
  </si>
  <si>
    <t>899101211</t>
  </si>
  <si>
    <t>Demontáž poklopů litinových nebo ocelových včetně rámů hmotnosti do 50 kg</t>
  </si>
  <si>
    <t>kus</t>
  </si>
  <si>
    <t>1355006707</t>
  </si>
  <si>
    <t>Demontáž poklopů litinových a ocelových včetně rámů, hmotnosti jednotlivě do 50 kg</t>
  </si>
  <si>
    <t>1 "vybourání UV</t>
  </si>
  <si>
    <t>9</t>
  </si>
  <si>
    <t xml:space="preserve"> Ostatní konstrukce a práce-bourání</t>
  </si>
  <si>
    <t>919735113</t>
  </si>
  <si>
    <t>Řezání stávajícího živičného krytu hl do 150 mm</t>
  </si>
  <si>
    <t>1819500505</t>
  </si>
  <si>
    <t>Řezání stávajícího živičného krytu nebo podkladu hloubky přes 100 do 150 mm</t>
  </si>
  <si>
    <t>10</t>
  </si>
  <si>
    <t>966075141</t>
  </si>
  <si>
    <t>Odstranění kovového zábradlí vcelku</t>
  </si>
  <si>
    <t>-1543198026</t>
  </si>
  <si>
    <t>Odstranění různých konstrukcí kovového zábradlí vcelku</t>
  </si>
  <si>
    <t>997</t>
  </si>
  <si>
    <t xml:space="preserve"> Přesun sutě</t>
  </si>
  <si>
    <t>11</t>
  </si>
  <si>
    <t>997221551</t>
  </si>
  <si>
    <t>Vodorovná doprava suti ze sypkých materiálů do 1 km</t>
  </si>
  <si>
    <t>t</t>
  </si>
  <si>
    <t>814051236</t>
  </si>
  <si>
    <t>Vodorovná doprava suti bez naložení, ale se složením a s hrubým urovnáním ze sypkých materiálů, na vzdálenost do 1 km</t>
  </si>
  <si>
    <t>16,235+39,380 "kamenivo</t>
  </si>
  <si>
    <t>58,460 "asfalt</t>
  </si>
  <si>
    <t>12</t>
  </si>
  <si>
    <t>997221559</t>
  </si>
  <si>
    <t>Příplatek ZKD 1 km u vodorovné dopravy suti ze sypkých materiálů</t>
  </si>
  <si>
    <t>876362092</t>
  </si>
  <si>
    <t>Vodorovná doprava suti bez naložení, ale se složením a s hrubým urovnáním Příplatek k ceně za každý další i započatý 1 km přes 1 km</t>
  </si>
  <si>
    <t>16,235+39,380 "kamenivo (do skladu investora do 2km)</t>
  </si>
  <si>
    <t>58,460*13,7 "asfalt (předpokl. skládka chocovice 14,7km)</t>
  </si>
  <si>
    <t>13</t>
  </si>
  <si>
    <t>997221561</t>
  </si>
  <si>
    <t>Vodorovná doprava suti z kusových materiálů do 1 km</t>
  </si>
  <si>
    <t>602887428</t>
  </si>
  <si>
    <t>Vodorovná doprava suti bez naložení, ale se složením a s hrubým urovnáním z kusových materiálů, na vzdálenost do 1 km</t>
  </si>
  <si>
    <t>20,090 "betonové obrubníky</t>
  </si>
  <si>
    <t>8,055 "betonová dlažba (předpoklad 20% nevyužitelných)</t>
  </si>
  <si>
    <t>14</t>
  </si>
  <si>
    <t>997221569</t>
  </si>
  <si>
    <t>Příplatek ZKD 1 km u vodorovné dopravy suti z kusových materiálů</t>
  </si>
  <si>
    <t>1983653851</t>
  </si>
  <si>
    <t>28,145*13,7 "beton (předpokl. skládka chocovice 14,7km)</t>
  </si>
  <si>
    <t>997221615</t>
  </si>
  <si>
    <t>Poplatek za uložení na skládce (skládkovné) stavebního odpadu betonového kód odpadu 17 01 01</t>
  </si>
  <si>
    <t>2067738001</t>
  </si>
  <si>
    <t>Poplatek za uložení stavebního odpadu na skládce (skládkovné) z prostého betonu zatříděného do Katalogu odpadů pod kódem 17 01 01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</si>
  <si>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</si>
  <si>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20,09 "obruby</t>
  </si>
  <si>
    <t>1,26 "UV</t>
  </si>
  <si>
    <t>16</t>
  </si>
  <si>
    <t>997221645</t>
  </si>
  <si>
    <t>Poplatek za uložení na skládce (skládkovné) odpadu asfaltového bez dehtu kód odpadu 17 03 02</t>
  </si>
  <si>
    <t>1751498365</t>
  </si>
  <si>
    <t>Poplatek za uložení stavebního odpadu na skládce (skládkovné) asfaltového bez obsahu dehtu zatříděného do Katalogu odpadů pod kódem 17 03 02</t>
  </si>
  <si>
    <t>58,46</t>
  </si>
  <si>
    <t>SO 002 - Bourací práce (převzatá část stavby)</t>
  </si>
  <si>
    <t>112151113</t>
  </si>
  <si>
    <t>Směrové kácení stromů s rozřezáním a odvětvením D kmene do 400 mm</t>
  </si>
  <si>
    <t>451331413</t>
  </si>
  <si>
    <t>Pokácení stromu směrové v celku s odřezáním kmene a s odvětvením průměru kmene přes 300 do 400 mm</t>
  </si>
  <si>
    <t>P</t>
  </si>
  <si>
    <t>Poznámka k položce:_x000d_
Materiál bude bude zpracován investorem</t>
  </si>
  <si>
    <t>3 "jehličnaté</t>
  </si>
  <si>
    <t>112201113</t>
  </si>
  <si>
    <t>Odstranění pařezů D do 0,4 m v rovině a svahu 1:5 s odklizením do 20 m a zasypáním jámy</t>
  </si>
  <si>
    <t>-1935961718</t>
  </si>
  <si>
    <t>Odstranění pařezu v rovině nebo na svahu do 1:5 o průměru pařezu na řezné ploše přes 300 do 400 mm</t>
  </si>
  <si>
    <t>3 "kácené stromy jehličnaté</t>
  </si>
  <si>
    <t>1 "již pokácený listnatý</t>
  </si>
  <si>
    <t>121151113</t>
  </si>
  <si>
    <t>Sejmutí ornice plochy do 500 m2 tl vrstvy do 200 mm strojně</t>
  </si>
  <si>
    <t>-2085443773</t>
  </si>
  <si>
    <t>Sejmutí ornice strojně při souvislé ploše přes 100 do 500 m2, tl. vrstvy do 200 mm</t>
  </si>
  <si>
    <t>130</t>
  </si>
  <si>
    <t>122151101</t>
  </si>
  <si>
    <t>Odkopávky a prokopávky nezapažené v hornině třídy těžitelnosti I, skupiny 1 a 2 objem do 20 m3 strojně</t>
  </si>
  <si>
    <t>-975813580</t>
  </si>
  <si>
    <t>Odkopávky a prokopávky nezapažené strojně v hornině třídy těžitelnosti I skupiny 1 a 2 do 20 m3</t>
  </si>
  <si>
    <t xml:space="preserve">Poznámka k souboru cen:_x000d_
1. V cenách jsou započteny i náklady na přehození výkopku na vzdálenost do 3 m nebo naložení na dopravní prostředek._x000d_
</t>
  </si>
  <si>
    <t>72*0,25 "nezpevněná plocha</t>
  </si>
  <si>
    <t>72*0,2 "sanace</t>
  </si>
  <si>
    <t>184802111</t>
  </si>
  <si>
    <t>Chemické odplevelení před založením kultury nad 20 m2 postřikem na široko v rovině a svahu do 1:5</t>
  </si>
  <si>
    <t>419811492</t>
  </si>
  <si>
    <t>Chemické odplevelení půdy před založením kultury, trávníku nebo zpevněných ploch o výměře jednotlivě přes 20 m2 v rovině nebo na svahu do 1:5 postřikem na široko</t>
  </si>
  <si>
    <t>113107162</t>
  </si>
  <si>
    <t>Odstranění podkladu z kameniva drceného tl 200 mm strojně</t>
  </si>
  <si>
    <t>-2105169227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</si>
  <si>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</si>
  <si>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72 "nezpevněná plocha</t>
  </si>
  <si>
    <t>-1880619042</t>
  </si>
  <si>
    <t>1159208282</t>
  </si>
  <si>
    <t>113106171</t>
  </si>
  <si>
    <t>Rozebrání dlažeb vozovek ze zámkové dlažby s ložem z kameniva ručně</t>
  </si>
  <si>
    <t>-993523560</t>
  </si>
  <si>
    <t>Rozebrání dlažeb a dílců vozovek a ploch s přemístěním hmot na skládku na vzdálenost do 3 m nebo s naložením na dopravní prostředek, s jakoukoliv výplní spár ručně ze zámkové dlažby s ložem z kameniva</t>
  </si>
  <si>
    <t>Poznámka k položce:_x000d_
uložožena do skladu investora</t>
  </si>
  <si>
    <t>5 "nahrazení hmatovou dlažbou</t>
  </si>
  <si>
    <t>1460085715</t>
  </si>
  <si>
    <t>-1153935308</t>
  </si>
  <si>
    <t xml:space="preserve">20,880+42,240 "kamenivo </t>
  </si>
  <si>
    <t>32,4*1,8 "zemina</t>
  </si>
  <si>
    <t>30,336 "asfalt</t>
  </si>
  <si>
    <t>-1544069140</t>
  </si>
  <si>
    <t>20,880+42,240 "kamenivo (do skladu investora do 2km)</t>
  </si>
  <si>
    <t>32,4*1,8 "zemina (do skladu investora do 2km)</t>
  </si>
  <si>
    <t>30,336*13,7 "asfalt (předpokl. skládka Chocovice 14,7km)</t>
  </si>
  <si>
    <t>1702494869</t>
  </si>
  <si>
    <t>SO 101 - Silnice II/212 (převzatá část stavby)</t>
  </si>
  <si>
    <t xml:space="preserve">    2 -  Zakládání</t>
  </si>
  <si>
    <t xml:space="preserve">    4 -  Vodorovné konstrukce</t>
  </si>
  <si>
    <t xml:space="preserve">    5 -  Komunikace</t>
  </si>
  <si>
    <t xml:space="preserve">    8 -  Trubní vedení</t>
  </si>
  <si>
    <t xml:space="preserve">    998 -  Přesun hmot</t>
  </si>
  <si>
    <t>132251251</t>
  </si>
  <si>
    <t>Hloubení rýh nezapažených š do 2000 mm v hornině třídy těžitelnosti I, skupiny 3 objem do 20 m3 strojně</t>
  </si>
  <si>
    <t>-1508000210</t>
  </si>
  <si>
    <t>Hloubení nezapažených rýh šířky přes 800 do 2 000 mm strojně s urovnáním dna do předepsaného profilu a spádu v hornině třídy těžitelnosti I skupiny 3 do 20 m3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</si>
  <si>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</si>
  <si>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1,5*1,5*5,2 "přípojka UV</t>
  </si>
  <si>
    <t>0,6*0,6*22 "drenáž</t>
  </si>
  <si>
    <t>174151101</t>
  </si>
  <si>
    <t>Zásyp jam, šachet rýh nebo kolem objektů sypaninou se zhutněním</t>
  </si>
  <si>
    <t>-506656580</t>
  </si>
  <si>
    <t>Zásyp sypaninou z jakékoliv horniny strojně s uložením výkopku ve vrstvách se zhutněním jam, šachet, rýh nebo kolem objektů v těchto vykopávkách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</si>
  <si>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</si>
  <si>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1,5*0,9*5,2</t>
  </si>
  <si>
    <t>175111101</t>
  </si>
  <si>
    <t>Obsypání potrubí ručně sypaninou bez prohození sítem</t>
  </si>
  <si>
    <t>-1932888681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</si>
  <si>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</si>
  <si>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1,5*0,5*5,2</t>
  </si>
  <si>
    <t>M</t>
  </si>
  <si>
    <t>58331200</t>
  </si>
  <si>
    <t>štěrkopísek netříděný zásypový materiál</t>
  </si>
  <si>
    <t>-743848009</t>
  </si>
  <si>
    <t>3,9*2</t>
  </si>
  <si>
    <t>181351003</t>
  </si>
  <si>
    <t>Rozprostření ornice tl vrstvy do 200 mm pl do 100 m2 v rovině nebo ve svahu do 1:5 strojně</t>
  </si>
  <si>
    <t>-334991664</t>
  </si>
  <si>
    <t>Rozprostření a urovnání ornice v rovině nebo ve svahu sklonu do 1:5 strojně při souvislé ploše do 100 m2, tl. vrstvy do 200 mm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</si>
  <si>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</si>
  <si>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181951112</t>
  </si>
  <si>
    <t>Úprava pláně v hornině třídy těžitelnosti I, skupiny 1 až 3 se zhutněním</t>
  </si>
  <si>
    <t>-2119984273</t>
  </si>
  <si>
    <t>Úprava pláně vyrovnáním výškových rozdílů strojně v hornině třídy těžitelnosti I, skupiny 1 až 3 se zhutněním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</si>
  <si>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</si>
  <si>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72 "komunikace nová konstrukce</t>
  </si>
  <si>
    <t>183101213</t>
  </si>
  <si>
    <t>Jamky pro výsadbu s výměnou 50 % půdy zeminy tř 1 až 4 objem do 0,05 m3 v rovině a svahu do 1:5</t>
  </si>
  <si>
    <t>1796460825</t>
  </si>
  <si>
    <t>Hloubení jamek pro vysazování rostlin v zemině tř.1 až 4 s výměnou půdy z 50% v rovině nebo na svahu do 1:5, objemu přes 0,02 do 0,05 m3</t>
  </si>
  <si>
    <t>Poznámka k položce:_x000d_
jamky 0,3x0,3x0,3m;_x000d_
přebytečná zemina využita v SO102</t>
  </si>
  <si>
    <t>144+288+17+11+14+14+22+22+26+24</t>
  </si>
  <si>
    <t>10321100</t>
  </si>
  <si>
    <t>zahradní substrát pro výsadbu VL</t>
  </si>
  <si>
    <t>-884306796</t>
  </si>
  <si>
    <t>582*0,027*0,5</t>
  </si>
  <si>
    <t>184102211</t>
  </si>
  <si>
    <t>Výsadba keře bez balu v do 1 m do jamky se zalitím v rovině a svahu do 1:5</t>
  </si>
  <si>
    <t>1279972494</t>
  </si>
  <si>
    <t>Výsadba keře bez balu do předem vyhloubené jamky se zalitím v rovině nebo na svahu do 1:5 výšky do 1 m v terénu</t>
  </si>
  <si>
    <t>02660301-1</t>
  </si>
  <si>
    <t xml:space="preserve">Jalovec polehlý  /Juniperus horizontalis"Blue Chip"/ 20-40cm</t>
  </si>
  <si>
    <t>specifikacace - R</t>
  </si>
  <si>
    <t>-1190942232</t>
  </si>
  <si>
    <t>Poznámka k položce:_x000d_
předpokl. spon 3ks/m2</t>
  </si>
  <si>
    <t>48*3</t>
  </si>
  <si>
    <t>02660301-2</t>
  </si>
  <si>
    <t xml:space="preserve">Skalník Dammerův  / Cotoneaster dammeri“Coral Beauty“/ 20-30cm</t>
  </si>
  <si>
    <t>-747725191</t>
  </si>
  <si>
    <t>Poznámka k položce:_x000d_
předpokl. spon 6ks/m2</t>
  </si>
  <si>
    <t>48*6</t>
  </si>
  <si>
    <t>02660301-3</t>
  </si>
  <si>
    <t xml:space="preserve">Svída bílá – / Cornus alba“Sibirica“/ 30-40cm </t>
  </si>
  <si>
    <t>2130398863</t>
  </si>
  <si>
    <t>Poznámka k položce:_x000d_
předpokl. spon 1,5ks/m2</t>
  </si>
  <si>
    <t>02660301-4</t>
  </si>
  <si>
    <t>Tavolník van Houtteův – /Spiraea vanhouttei/ 40-60cm</t>
  </si>
  <si>
    <t>-1604622732</t>
  </si>
  <si>
    <t>02660301-5</t>
  </si>
  <si>
    <t>Tavola kalinolistá –/ Physocarpus opulifolius“Diabolo“/ 30-40cm</t>
  </si>
  <si>
    <t>1117227234</t>
  </si>
  <si>
    <t>02660301-6</t>
  </si>
  <si>
    <t xml:space="preserve">Brslen Fortuneův –  /Euonymus fortunei“Emerald Gold“/ 20-30cm</t>
  </si>
  <si>
    <t>-1000702105</t>
  </si>
  <si>
    <t>Poznámka k položce:_x000d_
předpokl. spon 2ks/m2</t>
  </si>
  <si>
    <t>7*2</t>
  </si>
  <si>
    <t>02660301-7</t>
  </si>
  <si>
    <t>Ořechokřídlec klandonský – / Caryopteris x clandonensis/ 30-40cm</t>
  </si>
  <si>
    <t>1691160145</t>
  </si>
  <si>
    <t>2*11</t>
  </si>
  <si>
    <t>17</t>
  </si>
  <si>
    <t>02660301-8</t>
  </si>
  <si>
    <t>Tavolník japonský – / Spiraea japonica“Anthony Waterer“/ 20-30cm</t>
  </si>
  <si>
    <t>-1720828449</t>
  </si>
  <si>
    <t>11*2</t>
  </si>
  <si>
    <t>18</t>
  </si>
  <si>
    <t>02660301-9</t>
  </si>
  <si>
    <t>Mochna křovitá –/ Potentilla fruticosa“Goldfinger“/30-40cm</t>
  </si>
  <si>
    <t>-195458074</t>
  </si>
  <si>
    <t>13*2</t>
  </si>
  <si>
    <t>19</t>
  </si>
  <si>
    <t>02660301-10</t>
  </si>
  <si>
    <t>Tavolník japonský – / Spiraea japonica“Goldflame“/ 20-30cm</t>
  </si>
  <si>
    <t>1889233379</t>
  </si>
  <si>
    <t>12*2</t>
  </si>
  <si>
    <t>20</t>
  </si>
  <si>
    <t>184816111-1</t>
  </si>
  <si>
    <t>Hnojení sazenic tabletovým hnojivem 4x10g k jedné sazenici</t>
  </si>
  <si>
    <t>1625026855</t>
  </si>
  <si>
    <t>25191155-1</t>
  </si>
  <si>
    <t xml:space="preserve">tabletové hnojivo </t>
  </si>
  <si>
    <t>kg</t>
  </si>
  <si>
    <t>1970180063</t>
  </si>
  <si>
    <t>Poznámka k položce:_x000d_
např. Silvamix</t>
  </si>
  <si>
    <t>22</t>
  </si>
  <si>
    <t>184911421</t>
  </si>
  <si>
    <t>Mulčování rostlin kůrou tl. do 0,1 m v rovině a svahu do 1:5</t>
  </si>
  <si>
    <t>1981722050</t>
  </si>
  <si>
    <t>Mulčování vysazených rostlin mulčovací kůrou, tl. do 100 mm v rovině nebo na svahu do 1:5</t>
  </si>
  <si>
    <t>Poznámka k položce:_x000d_
tl.70mm</t>
  </si>
  <si>
    <t>23</t>
  </si>
  <si>
    <t>10391100</t>
  </si>
  <si>
    <t>kůra mulčovací VL</t>
  </si>
  <si>
    <t>-1387136541</t>
  </si>
  <si>
    <t>130*0,07</t>
  </si>
  <si>
    <t xml:space="preserve"> Zakládání</t>
  </si>
  <si>
    <t>24</t>
  </si>
  <si>
    <t>212750101</t>
  </si>
  <si>
    <t>Trativod z drenážních trubek PVC-U SN 4 perforace 360° včetně lože otevřený výkop DN 100 pro budovy plocha pro vtékání vody min. 80 cm2/m</t>
  </si>
  <si>
    <t>1855451815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</si>
  <si>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</si>
  <si>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A03tohoto katalogu,_x000d_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</si>
  <si>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 xml:space="preserve"> Vodorovné konstrukce</t>
  </si>
  <si>
    <t>25</t>
  </si>
  <si>
    <t>451573111</t>
  </si>
  <si>
    <t>Lože pod potrubí otevřený výkop ze štěrkopísku</t>
  </si>
  <si>
    <t>1653142260</t>
  </si>
  <si>
    <t>Lože pod potrubí, stoky a drobné objekty v otevřeném výkopu z písku a štěrkopísku do 63 mm</t>
  </si>
  <si>
    <t xml:space="preserve"> Komunikace</t>
  </si>
  <si>
    <t>26</t>
  </si>
  <si>
    <t>564661111</t>
  </si>
  <si>
    <t>Podklad z kameniva hrubého drceného vel. 63-125 mm tl 200 mm</t>
  </si>
  <si>
    <t>-1064868154</t>
  </si>
  <si>
    <t>Podklad z kameniva hrubého drceného vel. 63-125 mm, s rozprostřením a zhutněním, po zhutnění tl. 200 mm</t>
  </si>
  <si>
    <t>Poznámka k položce:_x000d_
sanace</t>
  </si>
  <si>
    <t>27</t>
  </si>
  <si>
    <t>564851111</t>
  </si>
  <si>
    <t>Podklad ze štěrkodrtě ŠD tl 150 mm</t>
  </si>
  <si>
    <t>2090182089</t>
  </si>
  <si>
    <t>Podklad ze štěrkodrti ŠD s rozprostřením a zhutněním, po zhutnění tl. 150 mm</t>
  </si>
  <si>
    <t>Poznámka k položce:_x000d_
ŠDa 0/32</t>
  </si>
  <si>
    <t>72+6 "komunikace nová konstrukce</t>
  </si>
  <si>
    <t>13 "srpovitá krajnice</t>
  </si>
  <si>
    <t>16+2+3 "středový ostrůvek</t>
  </si>
  <si>
    <t>42 "komunikace doplnění</t>
  </si>
  <si>
    <t>28</t>
  </si>
  <si>
    <t>564851111-1</t>
  </si>
  <si>
    <t>726174700</t>
  </si>
  <si>
    <t>Poznámka k položce:_x000d_
ŠDb 0/63</t>
  </si>
  <si>
    <t>29</t>
  </si>
  <si>
    <t>573111113</t>
  </si>
  <si>
    <t>Postřik živičný infiltrační s posypem z asfaltu množství 1,5 kg/m2</t>
  </si>
  <si>
    <t>-1049463202</t>
  </si>
  <si>
    <t>Postřik infiltrační PI z asfaltu silničního s posypem kamenivem, v množství 1,50 kg/m2</t>
  </si>
  <si>
    <t>30</t>
  </si>
  <si>
    <t>565135111</t>
  </si>
  <si>
    <t>Asfaltový beton vrstva podkladní ACP 16+ (obalované kamenivo OKS) tl 50 mm</t>
  </si>
  <si>
    <t>1210162419</t>
  </si>
  <si>
    <t>Asfaltový beton vrstva podkladní ACP 16 (obalované kamenivo střednězrnné - OKS) s rozprostřením a zhutněním v pruhu šířky přes 1,5 do 3 m, po zhutnění tl. 50 mm</t>
  </si>
  <si>
    <t>31</t>
  </si>
  <si>
    <t>573211107</t>
  </si>
  <si>
    <t>Postřik živičný spojovací z asfaltu v množství 0,30 kg/m2</t>
  </si>
  <si>
    <t>-1006653385</t>
  </si>
  <si>
    <t>Postřik spojovací PS bez posypu kamenivem z asfaltu silničního, v množství 0,30 kg/m2</t>
  </si>
  <si>
    <t>32</t>
  </si>
  <si>
    <t>573211111</t>
  </si>
  <si>
    <t>Postřik živičný spojovací z asfaltu v množství 0,60 kg/m2</t>
  </si>
  <si>
    <t>460720036</t>
  </si>
  <si>
    <t>Postřik spojovací PS bez posypu kamenivem z asfaltu silničního, v množství 0,60 kg/m2</t>
  </si>
  <si>
    <t>33</t>
  </si>
  <si>
    <t>577155132</t>
  </si>
  <si>
    <t>Asfaltový beton vrstva ložní ACL 16+ (ABH) tl 60 mm z modifikovaného asfaltu</t>
  </si>
  <si>
    <t>1793509946</t>
  </si>
  <si>
    <t>Asfaltový beton vrstva ložní ACL 16 (ABH) s rozprostřením a zhutněním z modifikovaného asfaltu v pruhu šířky přes 1,5 do 3 m, po zhutnění tl. 60 mm</t>
  </si>
  <si>
    <t>34</t>
  </si>
  <si>
    <t>577134111</t>
  </si>
  <si>
    <t>Asfaltový beton vrstva obrusná ACO 11 (ABS) tř. I tl 40 mm z nemodifikovaného asfaltu</t>
  </si>
  <si>
    <t>-163269697</t>
  </si>
  <si>
    <t>Asfaltový beton vrstva obrusná ACO 11 (ABS) s rozprostřením a se zhutněním z nemodifikovaného asfaltu v pruhu šířky do 3 m tř. I, po zhutnění tl. 40 mm</t>
  </si>
  <si>
    <t>35</t>
  </si>
  <si>
    <t>591111111</t>
  </si>
  <si>
    <t>Kladení dlažby z kostek velkých z kamene do lože z kameniva těženého tl 50 mm</t>
  </si>
  <si>
    <t>-958432809</t>
  </si>
  <si>
    <t>Kladení dlažby z kostek s provedením lože do tl. 50 mm, s vyplněním spár, s dvojím beraněním a se smetením přebytečného materiálu na krajnici velkých z kamene, do lože z kameniva těženého</t>
  </si>
  <si>
    <t xml:space="preserve">Poznámka k položce:_x000d_
kamenná dlažba 15/17 cm, _x000d_
</t>
  </si>
  <si>
    <t>13-2 "srpovitá krajnice</t>
  </si>
  <si>
    <t>58381008</t>
  </si>
  <si>
    <t>kostka dlažební žula velká 15/17</t>
  </si>
  <si>
    <t>1674851918</t>
  </si>
  <si>
    <t>11 "srpovitá krajnice</t>
  </si>
  <si>
    <t>37</t>
  </si>
  <si>
    <t>591211111</t>
  </si>
  <si>
    <t>Kladení dlažby z kostek drobných z kamene do lože z kameniva těženého tl 50 mm</t>
  </si>
  <si>
    <t>-1902688691</t>
  </si>
  <si>
    <t>Kladení dlažby z kostek s provedením lože do tl. 50 mm, s vyplněním spár, s dvojím beraněním a se smetením přebytečného materiálu na krajnici drobných z kamene, do lože z kameniva těženého</t>
  </si>
  <si>
    <t xml:space="preserve">Poznámka k položce:_x000d_
kamenná dlažba 9/11 cm, _x000d_
</t>
  </si>
  <si>
    <t>16 "středový ostrůvek</t>
  </si>
  <si>
    <t>2 "srpovitá krajnice (přechod)</t>
  </si>
  <si>
    <t>38</t>
  </si>
  <si>
    <t>58381007</t>
  </si>
  <si>
    <t>kostka dlažební žula drobná 8/10</t>
  </si>
  <si>
    <t>1007955137</t>
  </si>
  <si>
    <t>39</t>
  </si>
  <si>
    <t>596211110</t>
  </si>
  <si>
    <t>Kladení zámkové dlažby komunikací pro pěší tl 60 mm skupiny A</t>
  </si>
  <si>
    <t>708255083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</si>
  <si>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</si>
  <si>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2+3 "středový ostrůvek</t>
  </si>
  <si>
    <t>5 "sjezd k parkovišti pivovaru</t>
  </si>
  <si>
    <t>40</t>
  </si>
  <si>
    <t>59245018</t>
  </si>
  <si>
    <t>dlažba skladebná betonová 20x10x6 cm přírodní</t>
  </si>
  <si>
    <t>-1470750018</t>
  </si>
  <si>
    <t>dlažba tvar obdélník betonová 200x100x60mm přírodní</t>
  </si>
  <si>
    <t>2 "středový ostrůvek</t>
  </si>
  <si>
    <t>41</t>
  </si>
  <si>
    <t>59245006</t>
  </si>
  <si>
    <t>dlažba skladebná betonová základní pro nevidomé 20 x 10 x 6 cm barevná</t>
  </si>
  <si>
    <t>258624442</t>
  </si>
  <si>
    <t>dlažba tvar obdélník betonová pro nevidomé 200x100x60mm barevná</t>
  </si>
  <si>
    <t>3 "středový ostrůvek</t>
  </si>
  <si>
    <t xml:space="preserve"> Trubní vedení</t>
  </si>
  <si>
    <t>42</t>
  </si>
  <si>
    <t>871315221</t>
  </si>
  <si>
    <t>Kanalizační potrubí z tvrdého PVC jednovrstvé tuhost třídy SN8 DN 160</t>
  </si>
  <si>
    <t>1099470037</t>
  </si>
  <si>
    <t>Kanalizační potrubí z tvrdého PVC v otevřeném výkopu ve sklonu do 20 %, hladkého plnostěnného jednovrstvého, tuhost třídy SN 8 DN 160</t>
  </si>
  <si>
    <t>Poznámka k položce:_x000d_
dodávka a montáž</t>
  </si>
  <si>
    <t>43</t>
  </si>
  <si>
    <t>895941111</t>
  </si>
  <si>
    <t>Zřízení vpusti kanalizační uliční z betonových dílců typ UV-50 normální</t>
  </si>
  <si>
    <t>845393029</t>
  </si>
  <si>
    <t>44</t>
  </si>
  <si>
    <t>59223852</t>
  </si>
  <si>
    <t>dno pro uliční vpusť s kalovou prohlubní betonové 450x300x50mm</t>
  </si>
  <si>
    <t>-567638641</t>
  </si>
  <si>
    <t>45</t>
  </si>
  <si>
    <t>59223854</t>
  </si>
  <si>
    <t>skruž betonová pro uliční vpusť s výtokovým otvorem PVC, 45x35x5 cm</t>
  </si>
  <si>
    <t>-149566452</t>
  </si>
  <si>
    <t>46</t>
  </si>
  <si>
    <t>59223858</t>
  </si>
  <si>
    <t>skruž pro uliční vpusť horní betonová 450x570x50mm</t>
  </si>
  <si>
    <t>-1724752409</t>
  </si>
  <si>
    <t>47</t>
  </si>
  <si>
    <t>899204112</t>
  </si>
  <si>
    <t>Osazení mříží litinových včetně rámů a košů na bahno pro třídu zatížení D400, E600</t>
  </si>
  <si>
    <t>1311209553</t>
  </si>
  <si>
    <t>48</t>
  </si>
  <si>
    <t>55242322</t>
  </si>
  <si>
    <t>mříž D 400 plochá 500x500mm s rámem</t>
  </si>
  <si>
    <t>-444631264</t>
  </si>
  <si>
    <t>mříž D 400 - plochá 300x500mm</t>
  </si>
  <si>
    <t>49</t>
  </si>
  <si>
    <t>59223874</t>
  </si>
  <si>
    <t>koš vysoký pro uliční vpusti, žárově zinkovaný plech,pro rám 500/300</t>
  </si>
  <si>
    <t>-2130263821</t>
  </si>
  <si>
    <t>koš vysoký pro uliční vpusti žárově Pz plech pro rám 500/300mm</t>
  </si>
  <si>
    <t>50</t>
  </si>
  <si>
    <t>IP 71</t>
  </si>
  <si>
    <t>Napojení dešťových přípojek na stávající kanalizaci</t>
  </si>
  <si>
    <t>-1207128894</t>
  </si>
  <si>
    <t>51</t>
  </si>
  <si>
    <t>916111113</t>
  </si>
  <si>
    <t>Osazení obruby z velkých kostek s boční opěrou do lože z betonu prostého</t>
  </si>
  <si>
    <t>1151407040</t>
  </si>
  <si>
    <t>Osazení silniční obruby z dlažebních kostek v jedné řadě s ložem tl. přes 50 do 100 mm, s vyplněním a zatřením spár cementovou maltou z velkých kostek s boční opěrou z betonu prostého tř. C 12/15, do lože z betonu prostého téže značky</t>
  </si>
  <si>
    <t xml:space="preserve">Poznámka k položce:_x000d_
kamenná dlažba 15/17 cm_x000d_
</t>
  </si>
  <si>
    <t>23 "srpovitá krajnice</t>
  </si>
  <si>
    <t>52</t>
  </si>
  <si>
    <t>-523004018</t>
  </si>
  <si>
    <t>23*0,2</t>
  </si>
  <si>
    <t>53</t>
  </si>
  <si>
    <t>916111123</t>
  </si>
  <si>
    <t>Osazení obruby z drobných kostek s boční opěrou do lože z betonu prostého</t>
  </si>
  <si>
    <t>1518851091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</si>
  <si>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</si>
  <si>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43 "přídlažba podél obruby středový ostrůvek</t>
  </si>
  <si>
    <t>18 "přídlažba podél obruby u gabionu</t>
  </si>
  <si>
    <t>54</t>
  </si>
  <si>
    <t>-971941670</t>
  </si>
  <si>
    <t>61*0,15</t>
  </si>
  <si>
    <t>55</t>
  </si>
  <si>
    <t>916131213</t>
  </si>
  <si>
    <t>Osazení silničního obrubníku betonového stojatého s boční opěrou do lože z betonu prostého</t>
  </si>
  <si>
    <t>1470304137</t>
  </si>
  <si>
    <t>Osazení silničního obrubníku betonového se zřízením lože, s vyplněním a zatřením spár cementovou maltou stojatého s boční opěrou z betonu prostého, do lože z betonu prostého</t>
  </si>
  <si>
    <t>56</t>
  </si>
  <si>
    <t>IP 81</t>
  </si>
  <si>
    <t>Obrubník betonový 500x250x300, povrch standard, barva přírodní</t>
  </si>
  <si>
    <t>211004699</t>
  </si>
  <si>
    <t>Poznámka k položce:_x000d_
např. typ BEST KERBO</t>
  </si>
  <si>
    <t>57</t>
  </si>
  <si>
    <t>IP 82</t>
  </si>
  <si>
    <t>Obrubník betonový 780x250x300, obloukový, vnější R=0,5m, povrch standard, barva přírodní</t>
  </si>
  <si>
    <t>1323560859</t>
  </si>
  <si>
    <t>58</t>
  </si>
  <si>
    <t>919112223</t>
  </si>
  <si>
    <t>Řezání spár pro vytvoření komůrky š 15 mm hl 30 mm pro těsnící zálivku v živičném krytu</t>
  </si>
  <si>
    <t>2114155916</t>
  </si>
  <si>
    <t>Řezání dilatačních spár v živičném krytu vytvoření komůrky pro těsnící zálivku šířky 15 mm, hloubky 30 mm</t>
  </si>
  <si>
    <t>59</t>
  </si>
  <si>
    <t>919122122</t>
  </si>
  <si>
    <t>Těsnění spár zálivkou za tepla pro komůrky š 15 mm hl 30 mm s těsnicím profilem</t>
  </si>
  <si>
    <t>-1012396322</t>
  </si>
  <si>
    <t>Utěsnění dilatačních spár zálivkou za tepla v cementobetonovém nebo živičném krytu včetně adhezního nátěru s těsnicím profilem pod zálivkou, pro komůrky šířky 15 mm, hloubky 30 mm</t>
  </si>
  <si>
    <t>60</t>
  </si>
  <si>
    <t>966006132</t>
  </si>
  <si>
    <t>Odstranění značek dopravních nebo orientačních se sloupky s betonovými patkami</t>
  </si>
  <si>
    <t>-1559668471</t>
  </si>
  <si>
    <t>Odstranění dopravních nebo orientačních značek se sloupkem s uložením hmot na vzdálenost do 20 m nebo s naložením na</t>
  </si>
  <si>
    <t>1 "A12 (přesun)</t>
  </si>
  <si>
    <t>1 "P2+E2b (přesun)</t>
  </si>
  <si>
    <t>4 "IP6 (přesun)</t>
  </si>
  <si>
    <t>61</t>
  </si>
  <si>
    <t>914111111</t>
  </si>
  <si>
    <t>Montáž svislé dopravní značky do velikosti 1 m2 objímkami na sloupek nebo konzolu</t>
  </si>
  <si>
    <t>-1631389589</t>
  </si>
  <si>
    <t>Montáž svislé dopravní značky základní velikosti do 1 m2 objímkami na sloupky nebo konzoly</t>
  </si>
  <si>
    <t>5 "A12,2*E4,P2,E2b,</t>
  </si>
  <si>
    <t>62</t>
  </si>
  <si>
    <t>40445477</t>
  </si>
  <si>
    <t>značka dopravní svislá retroreflexní fólie tř 1 FeZn prolis 500x500mm</t>
  </si>
  <si>
    <t>CS ÚRS 2019 01</t>
  </si>
  <si>
    <t>-1652784533</t>
  </si>
  <si>
    <t>2 "P2,E2b</t>
  </si>
  <si>
    <t>63</t>
  </si>
  <si>
    <t>40445475</t>
  </si>
  <si>
    <t>značka dopravní svislá retroreflexní fólie tř 1 FeZn prolis 900mm (trojúhelník)</t>
  </si>
  <si>
    <t>-671217689</t>
  </si>
  <si>
    <t>1 "A12</t>
  </si>
  <si>
    <t>64</t>
  </si>
  <si>
    <t>40445500</t>
  </si>
  <si>
    <t>značka dopravní svislá retroreflexní fólie tř 1 FeZn prolis 500x150mm</t>
  </si>
  <si>
    <t>1224539840</t>
  </si>
  <si>
    <t>2 "E4</t>
  </si>
  <si>
    <t>65</t>
  </si>
  <si>
    <t>914111121</t>
  </si>
  <si>
    <t>Montáž svislé dopravní značky do velikosti 2 m2 objímkami na sloupek nebo konzolu</t>
  </si>
  <si>
    <t>173924856</t>
  </si>
  <si>
    <t>Montáž svislé dopravní značky základní velikosti do 2 m2 objímkami na sloupky nebo konzoly</t>
  </si>
  <si>
    <t>1 "IP19</t>
  </si>
  <si>
    <t>66</t>
  </si>
  <si>
    <t>40445481</t>
  </si>
  <si>
    <t>značka dopravní svislá retroreflexní fólie tř 1 FeZn prolis 1000x1500mm</t>
  </si>
  <si>
    <t>1540131639</t>
  </si>
  <si>
    <t>67</t>
  </si>
  <si>
    <t>914511112</t>
  </si>
  <si>
    <t>Montáž sloupku dopravních značek délky do 3,5 m s betonovým základem a patkou</t>
  </si>
  <si>
    <t>-1663301824</t>
  </si>
  <si>
    <t>Montáž sloupku dopravních značek délky do 3,5 m do hliníkové patky</t>
  </si>
  <si>
    <t>1 "A12+E4 (nová)</t>
  </si>
  <si>
    <t>1 "A12+E4 (přesun)</t>
  </si>
  <si>
    <t>1 "P2+E2b (nová)</t>
  </si>
  <si>
    <t>1 "IP19 (nová)</t>
  </si>
  <si>
    <t>68</t>
  </si>
  <si>
    <t>40445225</t>
  </si>
  <si>
    <t>sloupek pro dopravní značku Zn D 60mm v 3,5m</t>
  </si>
  <si>
    <t>871604130</t>
  </si>
  <si>
    <t>69</t>
  </si>
  <si>
    <t>912411111</t>
  </si>
  <si>
    <t>Pružný výstražný maják plastový D 290 mm neprosvětlený běžný ostrůvek</t>
  </si>
  <si>
    <t>-1024454527</t>
  </si>
  <si>
    <t>Poznámka k položce:_x000d_
montáž a dodávka</t>
  </si>
  <si>
    <t>2 "C4a</t>
  </si>
  <si>
    <t>70</t>
  </si>
  <si>
    <t>966007123</t>
  </si>
  <si>
    <t>Odstranění vodorovného značení frézováním plastu z plochy</t>
  </si>
  <si>
    <t>440399564</t>
  </si>
  <si>
    <t>Odstranění vodorovného dopravního značení frézováním značeného plastem plošného</t>
  </si>
  <si>
    <t>2*9 "V7 přechod pro chodce 2ks</t>
  </si>
  <si>
    <t>71</t>
  </si>
  <si>
    <t>938909311</t>
  </si>
  <si>
    <t>Čištění vozovek metením strojně podkladu nebo krytu betonového nebo živičného</t>
  </si>
  <si>
    <t>-830229728</t>
  </si>
  <si>
    <t>Čištění vozovek metením bláta, prachu nebo hlinitého nánosu s odklizením na hromady na vzdálenost do 20 m nebo naložením na dopravní prostředek strojně povrchu podkladu nebo krytu betonového nebo živičného</t>
  </si>
  <si>
    <t>72</t>
  </si>
  <si>
    <t>915211111</t>
  </si>
  <si>
    <t>Vodorovné dopravní značení dělící čáry souvislé š 125 mm bílý plast</t>
  </si>
  <si>
    <t>-631871759</t>
  </si>
  <si>
    <t>Vodorovné dopravní značení stříkaným plastem dělící čára šířky 125 mm souvislá bílá základní</t>
  </si>
  <si>
    <t>141 "V4 (0,125)</t>
  </si>
  <si>
    <t>134 "V1a (0,125)</t>
  </si>
  <si>
    <t>73</t>
  </si>
  <si>
    <t>915211121</t>
  </si>
  <si>
    <t>Vodorovné dopravní značení dělící čáry přerušované š 125 mm bílý plast</t>
  </si>
  <si>
    <t>-2093559154</t>
  </si>
  <si>
    <t>Vodorovné dopravní značení stříkaným plastem dělící čára šířky 125 mm přerušovaná bílá základní</t>
  </si>
  <si>
    <t>56 "V4(0,5/0,5/0,125)</t>
  </si>
  <si>
    <t>61 "V2b(1,5/1,5/0,125)</t>
  </si>
  <si>
    <t>15 "V2b(3/1,5/0,125)</t>
  </si>
  <si>
    <t>74</t>
  </si>
  <si>
    <t>915221121</t>
  </si>
  <si>
    <t>Vodorovné dopravní značení vodící čáry přerušované š 250 mm bílý plast</t>
  </si>
  <si>
    <t>-1683458665</t>
  </si>
  <si>
    <t>Vodorovné dopravní značení stříkaným plastem vodící čára bílá šířky 250 mm přerušovaná základní</t>
  </si>
  <si>
    <t>18 "V10d(0,5/0,5/0,25)</t>
  </si>
  <si>
    <t>75</t>
  </si>
  <si>
    <t>915611111</t>
  </si>
  <si>
    <t>Předznačení vodorovného liniového značení</t>
  </si>
  <si>
    <t>-1964889473</t>
  </si>
  <si>
    <t>Předznačení pro vodorovné značení stříkané barvou nebo prováděné z nátěrových hmot liniové dělicí čáry, vodicí proužky</t>
  </si>
  <si>
    <t>275+132+18</t>
  </si>
  <si>
    <t>76</t>
  </si>
  <si>
    <t>915231111</t>
  </si>
  <si>
    <t>Vodorovné dopravní značení přechody pro chodce, šipky, symboly bílý plast</t>
  </si>
  <si>
    <t>-786670196</t>
  </si>
  <si>
    <t>Vodorovné dopravní značení stříkaným plastem přechody pro chodce, šipky, symboly nápisy bílé základní</t>
  </si>
  <si>
    <t>3*1,2"V9a(R,LR,LRP)</t>
  </si>
  <si>
    <t>2,5"V13a</t>
  </si>
  <si>
    <t>3*0,5 "V5</t>
  </si>
  <si>
    <t>16,5"V7</t>
  </si>
  <si>
    <t>2*3,4"V15</t>
  </si>
  <si>
    <t>77</t>
  </si>
  <si>
    <t>915621111</t>
  </si>
  <si>
    <t>Předznačení vodorovného plošného značení</t>
  </si>
  <si>
    <t>-721764587</t>
  </si>
  <si>
    <t>Předznačení pro vodorovné značení stříkané barvou nebo prováděné z nátěrových hmot plošné šipky, symboly, nápisy</t>
  </si>
  <si>
    <t>998</t>
  </si>
  <si>
    <t xml:space="preserve"> Přesun hmot</t>
  </si>
  <si>
    <t>78</t>
  </si>
  <si>
    <t>998223011</t>
  </si>
  <si>
    <t>Přesun hmot pro pozemní komunikace s krytem dlážděným</t>
  </si>
  <si>
    <t>1901278547</t>
  </si>
  <si>
    <t>Přesun hmot pro pozemní komunikace s krytem dlážděným dopravní vzdálenost do 200 m jakékoliv délky objektu</t>
  </si>
  <si>
    <t>SO 102 - Chodníky a MK (Město Kynšperk)</t>
  </si>
  <si>
    <t>-1253412168</t>
  </si>
  <si>
    <t>1,5*1,5*1,2 "přípojka UV</t>
  </si>
  <si>
    <t>0,6*0,6*3 "přípojka liniového žlabu</t>
  </si>
  <si>
    <t>0,6*0,6*48 "drenáž</t>
  </si>
  <si>
    <t>174101101</t>
  </si>
  <si>
    <t>1374127379</t>
  </si>
  <si>
    <t>Poznámka k položce:_x000d_
použití vhodného výkopku</t>
  </si>
  <si>
    <t>1,5*0,9*1,5 "přípojka UV</t>
  </si>
  <si>
    <t xml:space="preserve">85*0,4 "doplnění zeminy do ploch s keři </t>
  </si>
  <si>
    <t>-410765387</t>
  </si>
  <si>
    <t>1,5*0,5*1,2 "přípojka UV</t>
  </si>
  <si>
    <t>0,6*0,5*3 "přípojka liniového žlabu</t>
  </si>
  <si>
    <t>-1165974821</t>
  </si>
  <si>
    <t>štěrkopísek netříděný zásypový</t>
  </si>
  <si>
    <t>1,8*2</t>
  </si>
  <si>
    <t>-687015256</t>
  </si>
  <si>
    <t>16 "zatravnění</t>
  </si>
  <si>
    <t>85 "keře</t>
  </si>
  <si>
    <t>181951102</t>
  </si>
  <si>
    <t>Úprava pláně v hornině tř. 1 až 4 se zhutněním</t>
  </si>
  <si>
    <t>-844797117</t>
  </si>
  <si>
    <t xml:space="preserve">Úprava pláně vyrovnáním výškových rozdílů strojně v hornině třídy těžitelnosti I, skupiny 1 až 3 </t>
  </si>
  <si>
    <t>4,5 "komunikace nová konstrukce</t>
  </si>
  <si>
    <t>155 "chodník přeskládaná dlažba</t>
  </si>
  <si>
    <t>181411131</t>
  </si>
  <si>
    <t>Založení parkového trávníku výsevem v rovině a ve svahu do 1:5</t>
  </si>
  <si>
    <t>1118918755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</si>
  <si>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</si>
  <si>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</si>
  <si>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</si>
  <si>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-1915666727</t>
  </si>
  <si>
    <t>16*3/100</t>
  </si>
  <si>
    <t>212312249</t>
  </si>
  <si>
    <t>Poznámka k položce:_x000d_
jamky 0,3x0,3x0,3m;_x000d_
přebytečná zemina využita na stavbě</t>
  </si>
  <si>
    <t>255+510</t>
  </si>
  <si>
    <t>-241353539</t>
  </si>
  <si>
    <t>765*0,027*0,5</t>
  </si>
  <si>
    <t>-269923008</t>
  </si>
  <si>
    <t>1487921636</t>
  </si>
  <si>
    <t>85*3</t>
  </si>
  <si>
    <t>-1232082697</t>
  </si>
  <si>
    <t>85*6</t>
  </si>
  <si>
    <t>569823277</t>
  </si>
  <si>
    <t>-438730926</t>
  </si>
  <si>
    <t>-998624243</t>
  </si>
  <si>
    <t>737836083</t>
  </si>
  <si>
    <t>85*0,07</t>
  </si>
  <si>
    <t>184911211</t>
  </si>
  <si>
    <t>Rozprostření valounků velikosti do 0,1 m v rovině a svahu do 1:5</t>
  </si>
  <si>
    <t>-1813432604</t>
  </si>
  <si>
    <t>Rozprostření valounků frakce 63 až 100 mm v rovině nebo na svahu do 1:5</t>
  </si>
  <si>
    <t>Poznámka k položce:_x000d_
kolem gabionové zdi</t>
  </si>
  <si>
    <t>58337403</t>
  </si>
  <si>
    <t>kamenivo dekorační (kačírek) frakce 16/32</t>
  </si>
  <si>
    <t>805088031</t>
  </si>
  <si>
    <t>24,5*0,1*1,6</t>
  </si>
  <si>
    <t>-1973713108</t>
  </si>
  <si>
    <t>237745422</t>
  </si>
  <si>
    <t>22 "komunikace doplnění</t>
  </si>
  <si>
    <t>65 "chodník nová konstrukce</t>
  </si>
  <si>
    <t>12 "reliéfní hmatová dlažba</t>
  </si>
  <si>
    <t>-1699552893</t>
  </si>
  <si>
    <t>-995774538</t>
  </si>
  <si>
    <t>-1241873192</t>
  </si>
  <si>
    <t>-2027497197</t>
  </si>
  <si>
    <t>-1864330101</t>
  </si>
  <si>
    <t>932096244</t>
  </si>
  <si>
    <t>-1047976448</t>
  </si>
  <si>
    <t>-535054387</t>
  </si>
  <si>
    <t>-1775556566</t>
  </si>
  <si>
    <t>31 "chodník přeskládaná dlažba (předpoklad 20% nová dlažba)</t>
  </si>
  <si>
    <t>2019099962</t>
  </si>
  <si>
    <t>871265211</t>
  </si>
  <si>
    <t>Kanalizační potrubí z tvrdého PVC jednovrstvé tuhost třídy SN4 DN 100</t>
  </si>
  <si>
    <t>-1335690237</t>
  </si>
  <si>
    <t>Kanalizační potrubí z tvrdého PVC v otevřeném výkopu ve sklonu do 20 %, hladkého plnostěnného jednovrstvého, tuhost třídy SN 4 DN 110</t>
  </si>
  <si>
    <t>3 "přípojka liniového žlabu</t>
  </si>
  <si>
    <t>Kanalizační potrubí z tvrdého PVC jednovrstvé tuhost třídy SN8 DN 150</t>
  </si>
  <si>
    <t>1176678022</t>
  </si>
  <si>
    <t>1,5 "přípojka UV</t>
  </si>
  <si>
    <t>-1117038213</t>
  </si>
  <si>
    <t>dno betonové pro uliční vpusť s kalovou prohlubní 45x30x5 cm</t>
  </si>
  <si>
    <t>10354398</t>
  </si>
  <si>
    <t>-364133278</t>
  </si>
  <si>
    <t>skruž betonová pro uliční vpusť horní 45 x 57 x 5 cm</t>
  </si>
  <si>
    <t>827942777</t>
  </si>
  <si>
    <t>653092662</t>
  </si>
  <si>
    <t>1668707009</t>
  </si>
  <si>
    <t>-1527433551</t>
  </si>
  <si>
    <t>899331111</t>
  </si>
  <si>
    <t>Výšková úprava uličního vstupu nebo vpusti do 200 mm zvýšením poklopu</t>
  </si>
  <si>
    <t>-1115335812</t>
  </si>
  <si>
    <t>4 "revizní šachty</t>
  </si>
  <si>
    <t>-926344002</t>
  </si>
  <si>
    <t>1 "připojení UV</t>
  </si>
  <si>
    <t>1 "připojení liniového žlabu</t>
  </si>
  <si>
    <t>895191111</t>
  </si>
  <si>
    <t>Drenážní šachtice normální z PE škopku podzemní</t>
  </si>
  <si>
    <t>-933948304</t>
  </si>
  <si>
    <t>Osazení liniového žlabu dl. 17,5m, včetně vpusti, dopravy, materiálu a betonového lože</t>
  </si>
  <si>
    <t>soub.</t>
  </si>
  <si>
    <t>-1551720317</t>
  </si>
  <si>
    <t>Poznámka k položce:_x000d_
např. RONN DRAIN GL100 s pozink roštem</t>
  </si>
  <si>
    <t>-441792716</t>
  </si>
  <si>
    <t>80 "přídlažba podél obruby</t>
  </si>
  <si>
    <t>-2007259001</t>
  </si>
  <si>
    <t>80*0,15</t>
  </si>
  <si>
    <t>1605292062</t>
  </si>
  <si>
    <t>-1027137970</t>
  </si>
  <si>
    <t>IP 83</t>
  </si>
  <si>
    <t>Obrubník betonový 780x250x300, obloukový, vnější R=1m, povrch standard, barva přírodní</t>
  </si>
  <si>
    <t>460702920</t>
  </si>
  <si>
    <t>916231213</t>
  </si>
  <si>
    <t>Osazení chodníkového obrubníku betonového stojatého s boční opěrou do lože z betonu prostého</t>
  </si>
  <si>
    <t>1921961250</t>
  </si>
  <si>
    <t>Osazení chodníkového obrubníku betonového se zřízením lože, s vyplněním a zatřením spár cementovou maltou stojatého s boční opěrou z betonu prostého, do lože z betonu prostého</t>
  </si>
  <si>
    <t>59217036</t>
  </si>
  <si>
    <t>obrubník betonový parkový přírodní 50x8x25 cm</t>
  </si>
  <si>
    <t>-695428153</t>
  </si>
  <si>
    <t>obrubník betonový parkový přírodní 500x80x250mm</t>
  </si>
  <si>
    <t>-1859590694</t>
  </si>
  <si>
    <t>1154823197</t>
  </si>
  <si>
    <t>965999398</t>
  </si>
  <si>
    <t>20 "V1a(0,125)</t>
  </si>
  <si>
    <t>8,4 "V10a(0,125)</t>
  </si>
  <si>
    <t>-586100447</t>
  </si>
  <si>
    <t>-85171566</t>
  </si>
  <si>
    <t>3,6*0,5 "V5</t>
  </si>
  <si>
    <t>-531446736</t>
  </si>
  <si>
    <t>IP 07</t>
  </si>
  <si>
    <t>Izolační folie proti vlhkosti u domu + krycí lišta</t>
  </si>
  <si>
    <t>891466078</t>
  </si>
  <si>
    <t>Pol10</t>
  </si>
  <si>
    <t>stožár ocel. bezpatic. DOS 80-V, manžeta, ŽZn</t>
  </si>
  <si>
    <t>ks</t>
  </si>
  <si>
    <t>-1788046975</t>
  </si>
  <si>
    <t>Pol11</t>
  </si>
  <si>
    <t>výložník ocelový V89-150060-2-0+10/180°, ŽZn</t>
  </si>
  <si>
    <t>1273069153</t>
  </si>
  <si>
    <t>Pol13</t>
  </si>
  <si>
    <t>stožárová výzbroj SV6.16.4, průběžná s pojistkou 4A</t>
  </si>
  <si>
    <t>1177689694</t>
  </si>
  <si>
    <t>Pol16</t>
  </si>
  <si>
    <t>stožárová zemní svorka</t>
  </si>
  <si>
    <t>1127425606</t>
  </si>
  <si>
    <t>Pol17</t>
  </si>
  <si>
    <t>svítidlo LED Streetlight 11 mini</t>
  </si>
  <si>
    <t>-852811325</t>
  </si>
  <si>
    <t>svítidlo LED Streetlight 11 SL 11 - SL 11 mini LED, 60,5 W/ 5660 lm</t>
  </si>
  <si>
    <t>Pol18</t>
  </si>
  <si>
    <t>svítidlo LED Streetlight 11 micro</t>
  </si>
  <si>
    <t>-1468673278</t>
  </si>
  <si>
    <t>svítidlo LED Streetlight 11 SL 11 - SL 11 micro LED, 24,7 W/ 1 500 lm</t>
  </si>
  <si>
    <t>Pol22</t>
  </si>
  <si>
    <t>kabel CYKY-J 4x10</t>
  </si>
  <si>
    <t>-1267747274</t>
  </si>
  <si>
    <t>Pol24</t>
  </si>
  <si>
    <t>chránička KF 09050</t>
  </si>
  <si>
    <t>-74561610</t>
  </si>
  <si>
    <t>Pol26</t>
  </si>
  <si>
    <t>zemnící pásek FeZn 30x4 mm</t>
  </si>
  <si>
    <t>469853457</t>
  </si>
  <si>
    <t>Pol27</t>
  </si>
  <si>
    <t>svorka pro zemnící pásek</t>
  </si>
  <si>
    <t>-2008392250</t>
  </si>
  <si>
    <t>Pol28</t>
  </si>
  <si>
    <t>výstražná folie s bleskem</t>
  </si>
  <si>
    <t>205942768</t>
  </si>
  <si>
    <t>Pol30</t>
  </si>
  <si>
    <t>trubka AGROSIL plastová prům. 250 mm/1,5m</t>
  </si>
  <si>
    <t>1233476355</t>
  </si>
  <si>
    <t>Pol31</t>
  </si>
  <si>
    <t>beton pro základ ocelového stožáru 8 (0,64)</t>
  </si>
  <si>
    <t>-468027386</t>
  </si>
  <si>
    <t>Pol32</t>
  </si>
  <si>
    <t>beton pro obetonování chrániček (0,06)</t>
  </si>
  <si>
    <t>-1004530444</t>
  </si>
  <si>
    <t>0,06*8</t>
  </si>
  <si>
    <t>Pol33</t>
  </si>
  <si>
    <t>písek jemnozrnný</t>
  </si>
  <si>
    <t>-1118429735</t>
  </si>
  <si>
    <t>0,3*0,2*29*2,1</t>
  </si>
  <si>
    <t>Pol34</t>
  </si>
  <si>
    <t>drobný a pomocný materiál</t>
  </si>
  <si>
    <t>-252114955</t>
  </si>
  <si>
    <t>Pol53</t>
  </si>
  <si>
    <t>připojení kabelu 10÷16 k venkovnímu vedení (žíly)</t>
  </si>
  <si>
    <t>-787910234</t>
  </si>
  <si>
    <t>Pol56</t>
  </si>
  <si>
    <t>výkop základu pro silniční ocelový stožár 8 (0,7)</t>
  </si>
  <si>
    <t>209212843</t>
  </si>
  <si>
    <t>Pol57</t>
  </si>
  <si>
    <t>stavba patky pro stožár 8</t>
  </si>
  <si>
    <t>-480470380</t>
  </si>
  <si>
    <t>Pol58</t>
  </si>
  <si>
    <t>instalace sloupu silničního světelného bodu (8)</t>
  </si>
  <si>
    <t>-1925722232</t>
  </si>
  <si>
    <t>79</t>
  </si>
  <si>
    <t>Pol59</t>
  </si>
  <si>
    <t>instalace výložníku silničního světelného bodu (8)</t>
  </si>
  <si>
    <t>-496979880</t>
  </si>
  <si>
    <t>80</t>
  </si>
  <si>
    <t>Pol60</t>
  </si>
  <si>
    <t>instalace svítidla silničního světelného bodu (8)</t>
  </si>
  <si>
    <t>1929453871</t>
  </si>
  <si>
    <t>81</t>
  </si>
  <si>
    <t>Pol61</t>
  </si>
  <si>
    <t>instalace svorkovnice</t>
  </si>
  <si>
    <t>-434725442</t>
  </si>
  <si>
    <t>82</t>
  </si>
  <si>
    <t>Pol64</t>
  </si>
  <si>
    <t>zavedení kabelu pr. 10 do sloupu</t>
  </si>
  <si>
    <t>-428021634</t>
  </si>
  <si>
    <t>83</t>
  </si>
  <si>
    <t>Pol65</t>
  </si>
  <si>
    <t>připojení kabelu 10 do svorkovnice stožáru (žíly)</t>
  </si>
  <si>
    <t>1777466990</t>
  </si>
  <si>
    <t>84</t>
  </si>
  <si>
    <t>Pol68</t>
  </si>
  <si>
    <t>výkop v zeleném pásu (0,3x0,7)</t>
  </si>
  <si>
    <t>-1773851178</t>
  </si>
  <si>
    <t>Poznámka k položce:_x000d_
výkopek využit na stavbě, přebytek do skladu investora</t>
  </si>
  <si>
    <t>85</t>
  </si>
  <si>
    <t>Pol71</t>
  </si>
  <si>
    <t>pokládka zemnícího pásku</t>
  </si>
  <si>
    <t>1503984499</t>
  </si>
  <si>
    <t>86</t>
  </si>
  <si>
    <t>Pol72</t>
  </si>
  <si>
    <t>pokládka kabelů do pr. 16</t>
  </si>
  <si>
    <t>871842288</t>
  </si>
  <si>
    <t>87</t>
  </si>
  <si>
    <t>Pol73</t>
  </si>
  <si>
    <t>pokládka chrániček</t>
  </si>
  <si>
    <t>1911576456</t>
  </si>
  <si>
    <t>88</t>
  </si>
  <si>
    <t>Pol74</t>
  </si>
  <si>
    <t>příplatek za zatažení kabelu do r. 16 do chráničky</t>
  </si>
  <si>
    <t>-137300457</t>
  </si>
  <si>
    <t>89</t>
  </si>
  <si>
    <t>Pol75</t>
  </si>
  <si>
    <t>obetonování chrániček</t>
  </si>
  <si>
    <t>899587496</t>
  </si>
  <si>
    <t>90</t>
  </si>
  <si>
    <t>Pol76</t>
  </si>
  <si>
    <t>násyp pískového lože (0,3x0,2)</t>
  </si>
  <si>
    <t>532470961</t>
  </si>
  <si>
    <t>91</t>
  </si>
  <si>
    <t>Pol79</t>
  </si>
  <si>
    <t>zahození a zhutnění výkopů (0,3x0,5)</t>
  </si>
  <si>
    <t>-1006126292</t>
  </si>
  <si>
    <t>92</t>
  </si>
  <si>
    <t>Pol81</t>
  </si>
  <si>
    <t>ostatní montážní a pomocné práce</t>
  </si>
  <si>
    <t>-768693670</t>
  </si>
  <si>
    <t>93</t>
  </si>
  <si>
    <t>1420799027</t>
  </si>
  <si>
    <t>SO 103 - Truhlářská ul.</t>
  </si>
  <si>
    <t>Jiří Bednář</t>
  </si>
  <si>
    <t>HSV - Práce a dodávky HSV</t>
  </si>
  <si>
    <t xml:space="preserve">    1 - Zemní práce</t>
  </si>
  <si>
    <t xml:space="preserve">    997 - Přesun sutě</t>
  </si>
  <si>
    <t xml:space="preserve">    998 - Přesun hmot</t>
  </si>
  <si>
    <t>Práce a dodávky HSV</t>
  </si>
  <si>
    <t>Zemní práce</t>
  </si>
  <si>
    <t>113154433</t>
  </si>
  <si>
    <t>Frézování živičného krytu tl 50 mm pruh š 2 m pl přes 10000 m2 bez překážek v trase</t>
  </si>
  <si>
    <t>47243917</t>
  </si>
  <si>
    <t>Frézování živičného podkladu nebo krytu s naložením na dopravní prostředek plochy přes 10 000 m2 bez překážek v trase pruhu šířky do 2 m, tloušťky vrstvy 50 mm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</si>
  <si>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</si>
  <si>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Poznámka k položce:_x000d_
Frézovaný materiál uložit na skládku investora ve vzdálenosti do 1 km</t>
  </si>
  <si>
    <t>94,5*3,3 "komunikace</t>
  </si>
  <si>
    <t>1,5*14 "kolem č.p. 352</t>
  </si>
  <si>
    <t>776657380</t>
  </si>
  <si>
    <t>577144111</t>
  </si>
  <si>
    <t>Asfaltový beton vrstva obrusná ACO 11 (ABS) tř. I tl 50 mm š do 3 m z nemodifikovaného asfaltu</t>
  </si>
  <si>
    <t>1419766878</t>
  </si>
  <si>
    <t>Asfaltový beton vrstva obrusná ACO 11 (ABS) s rozprostřením a se zhutněním z nemodifikovaného asfaltu v pruhu šířky do 3 m tř. I, po zhutnění tl. 50 mm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</si>
  <si>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</si>
  <si>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332,85</t>
  </si>
  <si>
    <t>983857668</t>
  </si>
  <si>
    <t>2 "šachta kanalizační</t>
  </si>
  <si>
    <t>-458312471</t>
  </si>
  <si>
    <t>2*3,3 "šíře komunikace - napojení</t>
  </si>
  <si>
    <t>14 " u č.p. 352 - napojení ploch</t>
  </si>
  <si>
    <t>1077581187</t>
  </si>
  <si>
    <t>106457843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</si>
  <si>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</si>
  <si>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Přesun sutě</t>
  </si>
  <si>
    <t>-324702184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</si>
  <si>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</si>
  <si>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Přesun hmot</t>
  </si>
  <si>
    <t>998225111</t>
  </si>
  <si>
    <t>Přesun hmot pro pozemní komunikace s krytem z kamene, monolitickým betonovým nebo živičným</t>
  </si>
  <si>
    <t>898454731</t>
  </si>
  <si>
    <t>Přesun hmot pro komunikace s krytem z kameniva, monolitickým betonovým nebo živičným dopravní vzdálenost do 200 m jakékoliv délky objektu</t>
  </si>
  <si>
    <t xml:space="preserve">Poznámka k souboru cen:_x000d_
1. Ceny lze použít i pro plochy letišť s krytem monolitickým betonovým nebo živičným._x000d_
</t>
  </si>
  <si>
    <t>998225194</t>
  </si>
  <si>
    <t>Příplatek k přesunu hmot pro pozemní komunikace s krytem z kamene, živičným, betonovým do 5000 m</t>
  </si>
  <si>
    <t>-438199386</t>
  </si>
  <si>
    <t>Přesun hmot pro komunikace s krytem z kameniva, monolitickým betonovým nebo živičným Příplatek k ceně za zvětšený přesun přes vymezenou největší dopravní vzdálenost do 5000 m</t>
  </si>
  <si>
    <t>998225195</t>
  </si>
  <si>
    <t>Příplatek k přesunu hmot pro pozemní komunikace s krytem z kamene, živičným, betonovým ZKD 5000 m</t>
  </si>
  <si>
    <t>-1611073818</t>
  </si>
  <si>
    <t>Přesun hmot pro komunikace s krytem z kameniva, monolitickým betonovým nebo živičným Příplatek k ceně za zvětšený přesun přes vymezenou největší dopravní vzdálenost za každých dalších 5000 m přes 5000 m</t>
  </si>
  <si>
    <t>2*0,868</t>
  </si>
  <si>
    <t>SO 104 - Chodník Sokolovská</t>
  </si>
  <si>
    <t>113106123</t>
  </si>
  <si>
    <t>Rozebrání dlažeb ze zámkových dlaždic komunikací pro pěší ručně</t>
  </si>
  <si>
    <t>2116097500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</si>
  <si>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</si>
  <si>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</si>
  <si>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73*1,8 "přeložení dlažby</t>
  </si>
  <si>
    <t>113107111</t>
  </si>
  <si>
    <t>Odstranění podkladu z kameniva těženého tl 100 mm ručně</t>
  </si>
  <si>
    <t>-589177786</t>
  </si>
  <si>
    <t>Odstranění podkladů nebo krytů ručně s přemístěním hmot na skládku na vzdálenost do 3 m nebo s naložením na dopravní prostředek z kameniva těženého, o tl. vrstvy do 100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</si>
  <si>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</si>
  <si>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131*1,2 "stávající živičný chodník</t>
  </si>
  <si>
    <t>113107142</t>
  </si>
  <si>
    <t>Odstranění podkladu živičného tl 100 mm ručně</t>
  </si>
  <si>
    <t>1591686333</t>
  </si>
  <si>
    <t>Odstranění podkladů nebo krytů ručně s přemístěním hmot na skládku na vzdálenost do 3 m nebo s naložením na dopravní prostředek živičných, o tl. vrstvy přes 50 do 100 mm</t>
  </si>
  <si>
    <t>-1691919041</t>
  </si>
  <si>
    <t>596211111</t>
  </si>
  <si>
    <t>Kladení zámkové dlažby komunikací pro pěší tl 60 mm skupiny A pl do 100 m2</t>
  </si>
  <si>
    <t>-1722667583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</si>
  <si>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</si>
  <si>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</si>
  <si>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73*1,8 "přeložení stávající dlažby</t>
  </si>
  <si>
    <t>1828034362</t>
  </si>
  <si>
    <t>157,2*1,1 'Přepočtené koeficientem množství</t>
  </si>
  <si>
    <t>997221571</t>
  </si>
  <si>
    <t>Vodorovná doprava vybouraných hmot do 1 km</t>
  </si>
  <si>
    <t>-329843078</t>
  </si>
  <si>
    <t>Vodorovná doprava vybouraných hmot bez naložení, ale se složením a s hrubým urovnáním na vzdálenost do 1 km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</si>
  <si>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</si>
  <si>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34,58+28,29</t>
  </si>
  <si>
    <t>997221579</t>
  </si>
  <si>
    <t>Příplatek ZKD 1 km u vodorovné dopravy vybouraných hmot</t>
  </si>
  <si>
    <t>41000675</t>
  </si>
  <si>
    <t>Vodorovná doprava vybouraných hmot bez naložení, ale se složením a s hrubým urovnáním na vzdálenost Příplatek k ceně za každý další i započatý 1 km přes 1 km</t>
  </si>
  <si>
    <t>62,87*14 'Přepočtené koeficientem množství</t>
  </si>
  <si>
    <t>-691347095</t>
  </si>
  <si>
    <t>34,58</t>
  </si>
  <si>
    <t>997221655</t>
  </si>
  <si>
    <t>Poplatek za uložení na skládce (skládkovné) zeminy a kamení kód odpadu 17 05 04</t>
  </si>
  <si>
    <t>-1534774475</t>
  </si>
  <si>
    <t>Poplatek za uložení stavebního odpadu na skládce (skládkovné) zeminy a kamení zatříděného do Katalogu odpadů pod kódem 17 05 04</t>
  </si>
  <si>
    <t>28,29</t>
  </si>
  <si>
    <t>VON - Vedlejší a ostatní náklady</t>
  </si>
  <si>
    <t>Cheb, ulice Havlíčkova</t>
  </si>
  <si>
    <t>002 53 979</t>
  </si>
  <si>
    <t>Město Cheb</t>
  </si>
  <si>
    <t xml:space="preserve"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</si>
  <si>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</si>
  <si>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</si>
  <si>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</si>
  <si>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>VRN</t>
  </si>
  <si>
    <t xml:space="preserve"> Vedlejší rozpočtové náklady</t>
  </si>
  <si>
    <t>VRN1</t>
  </si>
  <si>
    <t xml:space="preserve"> Průzkumné, geodetické a projektové práce</t>
  </si>
  <si>
    <t>012103000</t>
  </si>
  <si>
    <t>Geodetické práce před výstavbou</t>
  </si>
  <si>
    <t>kpl</t>
  </si>
  <si>
    <t>1024</t>
  </si>
  <si>
    <t>1093061820</t>
  </si>
  <si>
    <t>Poznámka k položce:_x000d_
vytyčení hranic pozemků,vytyčení staveniště a stavebního objektu, určení průběhu nadzemního nebo podzemního stávajícího i plánovaného vedení, určení vytyčovací sítě, ...</t>
  </si>
  <si>
    <t>012203000</t>
  </si>
  <si>
    <t>Geodetické práce při provádění stavby</t>
  </si>
  <si>
    <t>635713963</t>
  </si>
  <si>
    <t>Poznámka k položce:_x000d_
výšková měření, výpočet objemů, atd. které mají charakter kontrolních a upřesnujících činností</t>
  </si>
  <si>
    <t>013254000</t>
  </si>
  <si>
    <t>Dokumentace skutečného provedení stavby</t>
  </si>
  <si>
    <t>-662132148</t>
  </si>
  <si>
    <t>013254000-1</t>
  </si>
  <si>
    <t>Zaměření skutečného provedení stavby</t>
  </si>
  <si>
    <t>112514568</t>
  </si>
  <si>
    <t>IP 33</t>
  </si>
  <si>
    <t>Vytyčení stáv. inženýrských sítí</t>
  </si>
  <si>
    <t>1181481420</t>
  </si>
  <si>
    <t>075</t>
  </si>
  <si>
    <t>Provozní vlivy - ochranná pásma</t>
  </si>
  <si>
    <t>1162033240</t>
  </si>
  <si>
    <t>Poznámka k položce:_x000d_
elektrického vedení, vodárenská (vodní zdroje,vodojemy.čistírny vod,vodovodní řady),přírodních hodnot (zákaz poškození přírodního prostředí,zákaz hluku), protipožární a jiná, dále ochrana odkrytých stáv. zařízení dle stavebného povolení, obnovení výstražných folií porušených během stavby</t>
  </si>
  <si>
    <t>IP 35</t>
  </si>
  <si>
    <t>Geometrický plán stavby včetně všech kartografických prací</t>
  </si>
  <si>
    <t>1580289227</t>
  </si>
  <si>
    <t>VRN3</t>
  </si>
  <si>
    <t xml:space="preserve"> Zařízení staveniště</t>
  </si>
  <si>
    <t>032002000</t>
  </si>
  <si>
    <t>Vybavení staveniště vč. zrušení</t>
  </si>
  <si>
    <t>820800265</t>
  </si>
  <si>
    <t>034303000</t>
  </si>
  <si>
    <t>Dopravněinženýrské opatření během stavby (DIO)</t>
  </si>
  <si>
    <t>-1364786925</t>
  </si>
  <si>
    <t>034503000</t>
  </si>
  <si>
    <t>Informační tabule na staveništi</t>
  </si>
  <si>
    <t>2057655665</t>
  </si>
  <si>
    <t>VRN4</t>
  </si>
  <si>
    <t xml:space="preserve"> Inženýrská činnost</t>
  </si>
  <si>
    <t>043103000</t>
  </si>
  <si>
    <t>Zkoušky bez rozlišení</t>
  </si>
  <si>
    <t>475599950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</si>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</sst>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2020-1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Stavební úpravy křižovatky Sokolovská, Truhlářská_ KnO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Kynšperk nad ohří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10. 1. 2020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51</v>
      </c>
      <c r="D52" s="87"/>
      <c r="E52" s="87"/>
      <c r="F52" s="87"/>
      <c r="G52" s="87"/>
      <c r="H52" s="88"/>
      <c r="I52" s="89" t="s">
        <v>52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53</v>
      </c>
      <c r="AH52" s="87"/>
      <c r="AI52" s="87"/>
      <c r="AJ52" s="87"/>
      <c r="AK52" s="87"/>
      <c r="AL52" s="87"/>
      <c r="AM52" s="87"/>
      <c r="AN52" s="89" t="s">
        <v>54</v>
      </c>
      <c r="AO52" s="87"/>
      <c r="AP52" s="87"/>
      <c r="AQ52" s="91" t="s">
        <v>55</v>
      </c>
      <c r="AR52" s="44"/>
      <c r="AS52" s="92" t="s">
        <v>56</v>
      </c>
      <c r="AT52" s="93" t="s">
        <v>57</v>
      </c>
      <c r="AU52" s="93" t="s">
        <v>58</v>
      </c>
      <c r="AV52" s="93" t="s">
        <v>59</v>
      </c>
      <c r="AW52" s="93" t="s">
        <v>60</v>
      </c>
      <c r="AX52" s="93" t="s">
        <v>61</v>
      </c>
      <c r="AY52" s="93" t="s">
        <v>62</v>
      </c>
      <c r="AZ52" s="93" t="s">
        <v>63</v>
      </c>
      <c r="BA52" s="93" t="s">
        <v>64</v>
      </c>
      <c r="BB52" s="93" t="s">
        <v>65</v>
      </c>
      <c r="BC52" s="93" t="s">
        <v>66</v>
      </c>
      <c r="BD52" s="94" t="s">
        <v>67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ROUND(SUM(AS55:AS61),2)</f>
        <v>0</v>
      </c>
      <c r="AT54" s="106">
        <f>ROUND(SUM(AV54:AW54),2)</f>
        <v>0</v>
      </c>
      <c r="AU54" s="107">
        <f>ROUND(SUM(AU55:AU61),5)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ROUND(SUM(AZ55:AZ61),2)</f>
        <v>0</v>
      </c>
      <c r="BA54" s="106">
        <f>ROUND(SUM(BA55:BA61),2)</f>
        <v>0</v>
      </c>
      <c r="BB54" s="106">
        <f>ROUND(SUM(BB55:BB61),2)</f>
        <v>0</v>
      </c>
      <c r="BC54" s="106">
        <f>ROUND(SUM(BC55:BC61),2)</f>
        <v>0</v>
      </c>
      <c r="BD54" s="108">
        <f>ROUND(SUM(BD55:BD61),2)</f>
        <v>0</v>
      </c>
      <c r="BE54" s="6"/>
      <c r="BS54" s="109" t="s">
        <v>69</v>
      </c>
      <c r="BT54" s="109" t="s">
        <v>70</v>
      </c>
      <c r="BU54" s="110" t="s">
        <v>71</v>
      </c>
      <c r="BV54" s="109" t="s">
        <v>72</v>
      </c>
      <c r="BW54" s="109" t="s">
        <v>5</v>
      </c>
      <c r="BX54" s="109" t="s">
        <v>73</v>
      </c>
      <c r="CL54" s="109" t="s">
        <v>19</v>
      </c>
    </row>
    <row r="55" s="7" customFormat="1" ht="16.5" customHeight="1">
      <c r="A55" s="111" t="s">
        <v>74</v>
      </c>
      <c r="B55" s="112"/>
      <c r="C55" s="113"/>
      <c r="D55" s="114" t="s">
        <v>75</v>
      </c>
      <c r="E55" s="114"/>
      <c r="F55" s="114"/>
      <c r="G55" s="114"/>
      <c r="H55" s="114"/>
      <c r="I55" s="115"/>
      <c r="J55" s="114" t="s">
        <v>76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001 - Bourací práce (M...'!J30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'SO 001 - Bourací práce (M...'!P84</f>
        <v>0</v>
      </c>
      <c r="AV55" s="120">
        <f>'SO 001 - Bourací práce (M...'!J33</f>
        <v>0</v>
      </c>
      <c r="AW55" s="120">
        <f>'SO 001 - Bourací práce (M...'!J34</f>
        <v>0</v>
      </c>
      <c r="AX55" s="120">
        <f>'SO 001 - Bourací práce (M...'!J35</f>
        <v>0</v>
      </c>
      <c r="AY55" s="120">
        <f>'SO 001 - Bourací práce (M...'!J36</f>
        <v>0</v>
      </c>
      <c r="AZ55" s="120">
        <f>'SO 001 - Bourací práce (M...'!F33</f>
        <v>0</v>
      </c>
      <c r="BA55" s="120">
        <f>'SO 001 - Bourací práce (M...'!F34</f>
        <v>0</v>
      </c>
      <c r="BB55" s="120">
        <f>'SO 001 - Bourací práce (M...'!F35</f>
        <v>0</v>
      </c>
      <c r="BC55" s="120">
        <f>'SO 001 - Bourací práce (M...'!F36</f>
        <v>0</v>
      </c>
      <c r="BD55" s="122">
        <f>'SO 001 - Bourací práce (M...'!F37</f>
        <v>0</v>
      </c>
      <c r="BE55" s="7"/>
      <c r="BT55" s="123" t="s">
        <v>78</v>
      </c>
      <c r="BV55" s="123" t="s">
        <v>72</v>
      </c>
      <c r="BW55" s="123" t="s">
        <v>79</v>
      </c>
      <c r="BX55" s="123" t="s">
        <v>5</v>
      </c>
      <c r="CL55" s="123" t="s">
        <v>19</v>
      </c>
      <c r="CM55" s="123" t="s">
        <v>80</v>
      </c>
    </row>
    <row r="56" s="7" customFormat="1" ht="16.5" customHeight="1">
      <c r="A56" s="111" t="s">
        <v>74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002 - Bourací práce (p...'!J30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'SO 002 - Bourací práce (p...'!P83</f>
        <v>0</v>
      </c>
      <c r="AV56" s="120">
        <f>'SO 002 - Bourací práce (p...'!J33</f>
        <v>0</v>
      </c>
      <c r="AW56" s="120">
        <f>'SO 002 - Bourací práce (p...'!J34</f>
        <v>0</v>
      </c>
      <c r="AX56" s="120">
        <f>'SO 002 - Bourací práce (p...'!J35</f>
        <v>0</v>
      </c>
      <c r="AY56" s="120">
        <f>'SO 002 - Bourací práce (p...'!J36</f>
        <v>0</v>
      </c>
      <c r="AZ56" s="120">
        <f>'SO 002 - Bourací práce (p...'!F33</f>
        <v>0</v>
      </c>
      <c r="BA56" s="120">
        <f>'SO 002 - Bourací práce (p...'!F34</f>
        <v>0</v>
      </c>
      <c r="BB56" s="120">
        <f>'SO 002 - Bourací práce (p...'!F35</f>
        <v>0</v>
      </c>
      <c r="BC56" s="120">
        <f>'SO 002 - Bourací práce (p...'!F36</f>
        <v>0</v>
      </c>
      <c r="BD56" s="122">
        <f>'SO 002 - Bourací práce (p...'!F37</f>
        <v>0</v>
      </c>
      <c r="BE56" s="7"/>
      <c r="BT56" s="123" t="s">
        <v>78</v>
      </c>
      <c r="BV56" s="123" t="s">
        <v>72</v>
      </c>
      <c r="BW56" s="123" t="s">
        <v>83</v>
      </c>
      <c r="BX56" s="123" t="s">
        <v>5</v>
      </c>
      <c r="CL56" s="123" t="s">
        <v>19</v>
      </c>
      <c r="CM56" s="123" t="s">
        <v>80</v>
      </c>
    </row>
    <row r="57" s="7" customFormat="1" ht="16.5" customHeight="1">
      <c r="A57" s="111" t="s">
        <v>74</v>
      </c>
      <c r="B57" s="112"/>
      <c r="C57" s="113"/>
      <c r="D57" s="114" t="s">
        <v>84</v>
      </c>
      <c r="E57" s="114"/>
      <c r="F57" s="114"/>
      <c r="G57" s="114"/>
      <c r="H57" s="114"/>
      <c r="I57" s="115"/>
      <c r="J57" s="114" t="s">
        <v>85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101 - Silnice II-212 (...'!J30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77</v>
      </c>
      <c r="AR57" s="118"/>
      <c r="AS57" s="119">
        <v>0</v>
      </c>
      <c r="AT57" s="120">
        <f>ROUND(SUM(AV57:AW57),2)</f>
        <v>0</v>
      </c>
      <c r="AU57" s="121">
        <f>'SO 101 - Silnice II-212 (...'!P87</f>
        <v>0</v>
      </c>
      <c r="AV57" s="120">
        <f>'SO 101 - Silnice II-212 (...'!J33</f>
        <v>0</v>
      </c>
      <c r="AW57" s="120">
        <f>'SO 101 - Silnice II-212 (...'!J34</f>
        <v>0</v>
      </c>
      <c r="AX57" s="120">
        <f>'SO 101 - Silnice II-212 (...'!J35</f>
        <v>0</v>
      </c>
      <c r="AY57" s="120">
        <f>'SO 101 - Silnice II-212 (...'!J36</f>
        <v>0</v>
      </c>
      <c r="AZ57" s="120">
        <f>'SO 101 - Silnice II-212 (...'!F33</f>
        <v>0</v>
      </c>
      <c r="BA57" s="120">
        <f>'SO 101 - Silnice II-212 (...'!F34</f>
        <v>0</v>
      </c>
      <c r="BB57" s="120">
        <f>'SO 101 - Silnice II-212 (...'!F35</f>
        <v>0</v>
      </c>
      <c r="BC57" s="120">
        <f>'SO 101 - Silnice II-212 (...'!F36</f>
        <v>0</v>
      </c>
      <c r="BD57" s="122">
        <f>'SO 101 - Silnice II-212 (...'!F37</f>
        <v>0</v>
      </c>
      <c r="BE57" s="7"/>
      <c r="BT57" s="123" t="s">
        <v>78</v>
      </c>
      <c r="BV57" s="123" t="s">
        <v>72</v>
      </c>
      <c r="BW57" s="123" t="s">
        <v>86</v>
      </c>
      <c r="BX57" s="123" t="s">
        <v>5</v>
      </c>
      <c r="CL57" s="123" t="s">
        <v>19</v>
      </c>
      <c r="CM57" s="123" t="s">
        <v>80</v>
      </c>
    </row>
    <row r="58" s="7" customFormat="1" ht="16.5" customHeight="1">
      <c r="A58" s="111" t="s">
        <v>74</v>
      </c>
      <c r="B58" s="112"/>
      <c r="C58" s="113"/>
      <c r="D58" s="114" t="s">
        <v>87</v>
      </c>
      <c r="E58" s="114"/>
      <c r="F58" s="114"/>
      <c r="G58" s="114"/>
      <c r="H58" s="114"/>
      <c r="I58" s="115"/>
      <c r="J58" s="114" t="s">
        <v>88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102 - Chodníky a MK (M...'!J30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77</v>
      </c>
      <c r="AR58" s="118"/>
      <c r="AS58" s="119">
        <v>0</v>
      </c>
      <c r="AT58" s="120">
        <f>ROUND(SUM(AV58:AW58),2)</f>
        <v>0</v>
      </c>
      <c r="AU58" s="121">
        <f>'SO 102 - Chodníky a MK (M...'!P86</f>
        <v>0</v>
      </c>
      <c r="AV58" s="120">
        <f>'SO 102 - Chodníky a MK (M...'!J33</f>
        <v>0</v>
      </c>
      <c r="AW58" s="120">
        <f>'SO 102 - Chodníky a MK (M...'!J34</f>
        <v>0</v>
      </c>
      <c r="AX58" s="120">
        <f>'SO 102 - Chodníky a MK (M...'!J35</f>
        <v>0</v>
      </c>
      <c r="AY58" s="120">
        <f>'SO 102 - Chodníky a MK (M...'!J36</f>
        <v>0</v>
      </c>
      <c r="AZ58" s="120">
        <f>'SO 102 - Chodníky a MK (M...'!F33</f>
        <v>0</v>
      </c>
      <c r="BA58" s="120">
        <f>'SO 102 - Chodníky a MK (M...'!F34</f>
        <v>0</v>
      </c>
      <c r="BB58" s="120">
        <f>'SO 102 - Chodníky a MK (M...'!F35</f>
        <v>0</v>
      </c>
      <c r="BC58" s="120">
        <f>'SO 102 - Chodníky a MK (M...'!F36</f>
        <v>0</v>
      </c>
      <c r="BD58" s="122">
        <f>'SO 102 - Chodníky a MK (M...'!F37</f>
        <v>0</v>
      </c>
      <c r="BE58" s="7"/>
      <c r="BT58" s="123" t="s">
        <v>78</v>
      </c>
      <c r="BV58" s="123" t="s">
        <v>72</v>
      </c>
      <c r="BW58" s="123" t="s">
        <v>89</v>
      </c>
      <c r="BX58" s="123" t="s">
        <v>5</v>
      </c>
      <c r="CL58" s="123" t="s">
        <v>19</v>
      </c>
      <c r="CM58" s="123" t="s">
        <v>80</v>
      </c>
    </row>
    <row r="59" s="7" customFormat="1" ht="16.5" customHeight="1">
      <c r="A59" s="111" t="s">
        <v>74</v>
      </c>
      <c r="B59" s="112"/>
      <c r="C59" s="113"/>
      <c r="D59" s="114" t="s">
        <v>90</v>
      </c>
      <c r="E59" s="114"/>
      <c r="F59" s="114"/>
      <c r="G59" s="114"/>
      <c r="H59" s="114"/>
      <c r="I59" s="115"/>
      <c r="J59" s="114" t="s">
        <v>91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103 - Truhlářská ul.'!J30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77</v>
      </c>
      <c r="AR59" s="118"/>
      <c r="AS59" s="119">
        <v>0</v>
      </c>
      <c r="AT59" s="120">
        <f>ROUND(SUM(AV59:AW59),2)</f>
        <v>0</v>
      </c>
      <c r="AU59" s="121">
        <f>'SO 103 - Truhlářská ul.'!P86</f>
        <v>0</v>
      </c>
      <c r="AV59" s="120">
        <f>'SO 103 - Truhlářská ul.'!J33</f>
        <v>0</v>
      </c>
      <c r="AW59" s="120">
        <f>'SO 103 - Truhlářská ul.'!J34</f>
        <v>0</v>
      </c>
      <c r="AX59" s="120">
        <f>'SO 103 - Truhlářská ul.'!J35</f>
        <v>0</v>
      </c>
      <c r="AY59" s="120">
        <f>'SO 103 - Truhlářská ul.'!J36</f>
        <v>0</v>
      </c>
      <c r="AZ59" s="120">
        <f>'SO 103 - Truhlářská ul.'!F33</f>
        <v>0</v>
      </c>
      <c r="BA59" s="120">
        <f>'SO 103 - Truhlářská ul.'!F34</f>
        <v>0</v>
      </c>
      <c r="BB59" s="120">
        <f>'SO 103 - Truhlářská ul.'!F35</f>
        <v>0</v>
      </c>
      <c r="BC59" s="120">
        <f>'SO 103 - Truhlářská ul.'!F36</f>
        <v>0</v>
      </c>
      <c r="BD59" s="122">
        <f>'SO 103 - Truhlářská ul.'!F37</f>
        <v>0</v>
      </c>
      <c r="BE59" s="7"/>
      <c r="BT59" s="123" t="s">
        <v>78</v>
      </c>
      <c r="BV59" s="123" t="s">
        <v>72</v>
      </c>
      <c r="BW59" s="123" t="s">
        <v>92</v>
      </c>
      <c r="BX59" s="123" t="s">
        <v>5</v>
      </c>
      <c r="CL59" s="123" t="s">
        <v>19</v>
      </c>
      <c r="CM59" s="123" t="s">
        <v>80</v>
      </c>
    </row>
    <row r="60" s="7" customFormat="1" ht="16.5" customHeight="1">
      <c r="A60" s="111" t="s">
        <v>74</v>
      </c>
      <c r="B60" s="112"/>
      <c r="C60" s="113"/>
      <c r="D60" s="114" t="s">
        <v>93</v>
      </c>
      <c r="E60" s="114"/>
      <c r="F60" s="114"/>
      <c r="G60" s="114"/>
      <c r="H60" s="114"/>
      <c r="I60" s="115"/>
      <c r="J60" s="114" t="s">
        <v>94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104 - Chodník Sokolovská'!J30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77</v>
      </c>
      <c r="AR60" s="118"/>
      <c r="AS60" s="119">
        <v>0</v>
      </c>
      <c r="AT60" s="120">
        <f>ROUND(SUM(AV60:AW60),2)</f>
        <v>0</v>
      </c>
      <c r="AU60" s="121">
        <f>'SO 104 - Chodník Sokolovská'!P83</f>
        <v>0</v>
      </c>
      <c r="AV60" s="120">
        <f>'SO 104 - Chodník Sokolovská'!J33</f>
        <v>0</v>
      </c>
      <c r="AW60" s="120">
        <f>'SO 104 - Chodník Sokolovská'!J34</f>
        <v>0</v>
      </c>
      <c r="AX60" s="120">
        <f>'SO 104 - Chodník Sokolovská'!J35</f>
        <v>0</v>
      </c>
      <c r="AY60" s="120">
        <f>'SO 104 - Chodník Sokolovská'!J36</f>
        <v>0</v>
      </c>
      <c r="AZ60" s="120">
        <f>'SO 104 - Chodník Sokolovská'!F33</f>
        <v>0</v>
      </c>
      <c r="BA60" s="120">
        <f>'SO 104 - Chodník Sokolovská'!F34</f>
        <v>0</v>
      </c>
      <c r="BB60" s="120">
        <f>'SO 104 - Chodník Sokolovská'!F35</f>
        <v>0</v>
      </c>
      <c r="BC60" s="120">
        <f>'SO 104 - Chodník Sokolovská'!F36</f>
        <v>0</v>
      </c>
      <c r="BD60" s="122">
        <f>'SO 104 - Chodník Sokolovská'!F37</f>
        <v>0</v>
      </c>
      <c r="BE60" s="7"/>
      <c r="BT60" s="123" t="s">
        <v>78</v>
      </c>
      <c r="BV60" s="123" t="s">
        <v>72</v>
      </c>
      <c r="BW60" s="123" t="s">
        <v>95</v>
      </c>
      <c r="BX60" s="123" t="s">
        <v>5</v>
      </c>
      <c r="CL60" s="123" t="s">
        <v>19</v>
      </c>
      <c r="CM60" s="123" t="s">
        <v>80</v>
      </c>
    </row>
    <row r="61" s="7" customFormat="1" ht="16.5" customHeight="1">
      <c r="A61" s="111" t="s">
        <v>74</v>
      </c>
      <c r="B61" s="112"/>
      <c r="C61" s="113"/>
      <c r="D61" s="114" t="s">
        <v>96</v>
      </c>
      <c r="E61" s="114"/>
      <c r="F61" s="114"/>
      <c r="G61" s="114"/>
      <c r="H61" s="114"/>
      <c r="I61" s="115"/>
      <c r="J61" s="114" t="s">
        <v>97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'VON - Vedlejší a ostatní 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77</v>
      </c>
      <c r="AR61" s="118"/>
      <c r="AS61" s="124">
        <v>0</v>
      </c>
      <c r="AT61" s="125">
        <f>ROUND(SUM(AV61:AW61),2)</f>
        <v>0</v>
      </c>
      <c r="AU61" s="126">
        <f>'VON - Vedlejší a ostatní ...'!P83</f>
        <v>0</v>
      </c>
      <c r="AV61" s="125">
        <f>'VON - Vedlejší a ostatní ...'!J33</f>
        <v>0</v>
      </c>
      <c r="AW61" s="125">
        <f>'VON - Vedlejší a ostatní ...'!J34</f>
        <v>0</v>
      </c>
      <c r="AX61" s="125">
        <f>'VON - Vedlejší a ostatní ...'!J35</f>
        <v>0</v>
      </c>
      <c r="AY61" s="125">
        <f>'VON - Vedlejší a ostatní ...'!J36</f>
        <v>0</v>
      </c>
      <c r="AZ61" s="125">
        <f>'VON - Vedlejší a ostatní ...'!F33</f>
        <v>0</v>
      </c>
      <c r="BA61" s="125">
        <f>'VON - Vedlejší a ostatní ...'!F34</f>
        <v>0</v>
      </c>
      <c r="BB61" s="125">
        <f>'VON - Vedlejší a ostatní ...'!F35</f>
        <v>0</v>
      </c>
      <c r="BC61" s="125">
        <f>'VON - Vedlejší a ostatní ...'!F36</f>
        <v>0</v>
      </c>
      <c r="BD61" s="127">
        <f>'VON - Vedlejší a ostatní ...'!F37</f>
        <v>0</v>
      </c>
      <c r="BE61" s="7"/>
      <c r="BT61" s="123" t="s">
        <v>78</v>
      </c>
      <c r="BV61" s="123" t="s">
        <v>72</v>
      </c>
      <c r="BW61" s="123" t="s">
        <v>98</v>
      </c>
      <c r="BX61" s="123" t="s">
        <v>5</v>
      </c>
      <c r="CL61" s="123" t="s">
        <v>19</v>
      </c>
      <c r="CM61" s="123" t="s">
        <v>80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O9FWTaKzD+X1jW3NJmBt7jDctBiZfUp3iY5w5tvxBqTx9R3i/0UV21r3kVNLIr/J+IPKrIifDWvFAnnkTcec/w==" hashValue="VH275iHkgAxpsiV3UM2nEbBuSU256BHgc50kz9OFqr4MOrZ69S6g+UAzZszs/6YuxWkxl2kKQxFVWf7bwM9kzA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1 - Bourací práce (M...'!C2" display="/"/>
    <hyperlink ref="A56" location="'SO 002 - Bourací práce (p...'!C2" display="/"/>
    <hyperlink ref="A57" location="'SO 101 - Silnice II-212 (...'!C2" display="/"/>
    <hyperlink ref="A58" location="'SO 102 - Chodníky a MK (M...'!C2" display="/"/>
    <hyperlink ref="A59" location="'SO 103 - Truhlářská ul.'!C2" display="/"/>
    <hyperlink ref="A60" location="'SO 104 - Chodník Sokolovská'!C2" display="/"/>
    <hyperlink ref="A61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80</v>
      </c>
    </row>
    <row r="4" s="1" customFormat="1" ht="24.96" customHeight="1">
      <c r="B4" s="20"/>
      <c r="D4" s="132" t="s">
        <v>99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Stavební úpravy křižovatky Sokolovská, Truhlářská_ KnO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100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101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102</v>
      </c>
      <c r="G12" s="38"/>
      <c r="H12" s="38"/>
      <c r="I12" s="140" t="s">
        <v>23</v>
      </c>
      <c r="J12" s="141" t="str">
        <f>'Rekapitulace stavby'!AN8</f>
        <v>10. 1. 2020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103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104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105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">
        <v>104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105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34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36</v>
      </c>
      <c r="E30" s="38"/>
      <c r="F30" s="38"/>
      <c r="G30" s="38"/>
      <c r="H30" s="38"/>
      <c r="I30" s="136"/>
      <c r="J30" s="150">
        <f>ROUND(J84,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38</v>
      </c>
      <c r="G32" s="38"/>
      <c r="H32" s="38"/>
      <c r="I32" s="152" t="s">
        <v>37</v>
      </c>
      <c r="J32" s="151" t="s">
        <v>39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34" t="s">
        <v>41</v>
      </c>
      <c r="F33" s="154">
        <f>ROUND((SUM(BE84:BE150)),  2)</f>
        <v>0</v>
      </c>
      <c r="G33" s="38"/>
      <c r="H33" s="38"/>
      <c r="I33" s="155">
        <v>0.20999999999999999</v>
      </c>
      <c r="J33" s="154">
        <f>ROUND(((SUM(BE84:BE150))*I33),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42</v>
      </c>
      <c r="F34" s="154">
        <f>ROUND((SUM(BF84:BF150)),  2)</f>
        <v>0</v>
      </c>
      <c r="G34" s="38"/>
      <c r="H34" s="38"/>
      <c r="I34" s="155">
        <v>0.14999999999999999</v>
      </c>
      <c r="J34" s="154">
        <f>ROUND(((SUM(BF84:BF150))*I34),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43</v>
      </c>
      <c r="F35" s="154">
        <f>ROUND((SUM(BG84:BG150)),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44</v>
      </c>
      <c r="F36" s="154">
        <f>ROUND((SUM(BH84:BH150)),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45</v>
      </c>
      <c r="F37" s="154">
        <f>ROUND((SUM(BI84:BI150)),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Stavební úpravy křižovatky Sokolovská, Truhlářská_ KnO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001 - Bourací práce (Město Kynšperk)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140" t="s">
        <v>23</v>
      </c>
      <c r="J52" s="72" t="str">
        <f>IF(J12="","",J12)</f>
        <v>10. 1. 2020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140" t="s">
        <v>31</v>
      </c>
      <c r="J54" s="36" t="str">
        <f>E21</f>
        <v>DSVA s.r.o.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>DSVA s.r.o.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68</v>
      </c>
      <c r="D59" s="40"/>
      <c r="E59" s="40"/>
      <c r="F59" s="40"/>
      <c r="G59" s="40"/>
      <c r="H59" s="40"/>
      <c r="I59" s="136"/>
      <c r="J59" s="102">
        <f>J84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76"/>
      <c r="C60" s="177"/>
      <c r="D60" s="178" t="s">
        <v>110</v>
      </c>
      <c r="E60" s="179"/>
      <c r="F60" s="179"/>
      <c r="G60" s="179"/>
      <c r="H60" s="179"/>
      <c r="I60" s="180"/>
      <c r="J60" s="181">
        <f>J85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111</v>
      </c>
      <c r="E61" s="186"/>
      <c r="F61" s="186"/>
      <c r="G61" s="186"/>
      <c r="H61" s="186"/>
      <c r="I61" s="187"/>
      <c r="J61" s="188">
        <f>J86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112</v>
      </c>
      <c r="E62" s="186"/>
      <c r="F62" s="186"/>
      <c r="G62" s="186"/>
      <c r="H62" s="186"/>
      <c r="I62" s="187"/>
      <c r="J62" s="188">
        <f>J106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113</v>
      </c>
      <c r="E63" s="186"/>
      <c r="F63" s="186"/>
      <c r="G63" s="186"/>
      <c r="H63" s="186"/>
      <c r="I63" s="187"/>
      <c r="J63" s="188">
        <f>J116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114</v>
      </c>
      <c r="E64" s="186"/>
      <c r="F64" s="186"/>
      <c r="G64" s="186"/>
      <c r="H64" s="186"/>
      <c r="I64" s="187"/>
      <c r="J64" s="188">
        <f>J121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136"/>
      <c r="J65" s="40"/>
      <c r="K65" s="40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166"/>
      <c r="J66" s="60"/>
      <c r="K66" s="60"/>
      <c r="L66" s="137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169"/>
      <c r="J70" s="62"/>
      <c r="K70" s="62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115</v>
      </c>
      <c r="D71" s="40"/>
      <c r="E71" s="40"/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70" t="str">
        <f>E7</f>
        <v>Stavební úpravy křižovatky Sokolovská, Truhlářská_ KnO</v>
      </c>
      <c r="F74" s="32"/>
      <c r="G74" s="32"/>
      <c r="H74" s="32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100</v>
      </c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001 - Bourací práce (Město Kynšperk)</v>
      </c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Kynšperk nad Ohří</v>
      </c>
      <c r="G78" s="40"/>
      <c r="H78" s="40"/>
      <c r="I78" s="140" t="s">
        <v>23</v>
      </c>
      <c r="J78" s="72" t="str">
        <f>IF(J12="","",J12)</f>
        <v>10. 1. 2020</v>
      </c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Kynšperk nad Ohří</v>
      </c>
      <c r="G80" s="40"/>
      <c r="H80" s="40"/>
      <c r="I80" s="140" t="s">
        <v>31</v>
      </c>
      <c r="J80" s="36" t="str">
        <f>E21</f>
        <v>DSVA s.r.o.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140" t="s">
        <v>33</v>
      </c>
      <c r="J81" s="36" t="str">
        <f>E24</f>
        <v>DSVA s.r.o.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90"/>
      <c r="B83" s="191"/>
      <c r="C83" s="192" t="s">
        <v>116</v>
      </c>
      <c r="D83" s="193" t="s">
        <v>55</v>
      </c>
      <c r="E83" s="193" t="s">
        <v>51</v>
      </c>
      <c r="F83" s="193" t="s">
        <v>52</v>
      </c>
      <c r="G83" s="193" t="s">
        <v>117</v>
      </c>
      <c r="H83" s="193" t="s">
        <v>118</v>
      </c>
      <c r="I83" s="194" t="s">
        <v>119</v>
      </c>
      <c r="J83" s="193" t="s">
        <v>108</v>
      </c>
      <c r="K83" s="195" t="s">
        <v>120</v>
      </c>
      <c r="L83" s="196"/>
      <c r="M83" s="92" t="s">
        <v>19</v>
      </c>
      <c r="N83" s="93" t="s">
        <v>40</v>
      </c>
      <c r="O83" s="93" t="s">
        <v>121</v>
      </c>
      <c r="P83" s="93" t="s">
        <v>122</v>
      </c>
      <c r="Q83" s="93" t="s">
        <v>123</v>
      </c>
      <c r="R83" s="93" t="s">
        <v>124</v>
      </c>
      <c r="S83" s="93" t="s">
        <v>125</v>
      </c>
      <c r="T83" s="94" t="s">
        <v>126</v>
      </c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</row>
    <row r="84" s="2" customFormat="1" ht="22.8" customHeight="1">
      <c r="A84" s="38"/>
      <c r="B84" s="39"/>
      <c r="C84" s="99" t="s">
        <v>127</v>
      </c>
      <c r="D84" s="40"/>
      <c r="E84" s="40"/>
      <c r="F84" s="40"/>
      <c r="G84" s="40"/>
      <c r="H84" s="40"/>
      <c r="I84" s="136"/>
      <c r="J84" s="197">
        <f>BK84</f>
        <v>0</v>
      </c>
      <c r="K84" s="40"/>
      <c r="L84" s="44"/>
      <c r="M84" s="95"/>
      <c r="N84" s="198"/>
      <c r="O84" s="96"/>
      <c r="P84" s="199">
        <f>P85</f>
        <v>0</v>
      </c>
      <c r="Q84" s="96"/>
      <c r="R84" s="199">
        <f>R85</f>
        <v>0.0016800000000000001</v>
      </c>
      <c r="S84" s="96"/>
      <c r="T84" s="200">
        <f>T85</f>
        <v>181.36439999999999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69</v>
      </c>
      <c r="AU84" s="17" t="s">
        <v>109</v>
      </c>
      <c r="BK84" s="201">
        <f>BK85</f>
        <v>0</v>
      </c>
    </row>
    <row r="85" s="12" customFormat="1" ht="25.92" customHeight="1">
      <c r="A85" s="12"/>
      <c r="B85" s="202"/>
      <c r="C85" s="203"/>
      <c r="D85" s="204" t="s">
        <v>69</v>
      </c>
      <c r="E85" s="205" t="s">
        <v>128</v>
      </c>
      <c r="F85" s="205" t="s">
        <v>129</v>
      </c>
      <c r="G85" s="203"/>
      <c r="H85" s="203"/>
      <c r="I85" s="206"/>
      <c r="J85" s="207">
        <f>BK85</f>
        <v>0</v>
      </c>
      <c r="K85" s="203"/>
      <c r="L85" s="208"/>
      <c r="M85" s="209"/>
      <c r="N85" s="210"/>
      <c r="O85" s="210"/>
      <c r="P85" s="211">
        <f>P86+P106+P116+P121</f>
        <v>0</v>
      </c>
      <c r="Q85" s="210"/>
      <c r="R85" s="211">
        <f>R86+R106+R116+R121</f>
        <v>0.0016800000000000001</v>
      </c>
      <c r="S85" s="210"/>
      <c r="T85" s="212">
        <f>T86+T106+T116+T121</f>
        <v>181.36439999999999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78</v>
      </c>
      <c r="AT85" s="214" t="s">
        <v>69</v>
      </c>
      <c r="AU85" s="214" t="s">
        <v>70</v>
      </c>
      <c r="AY85" s="213" t="s">
        <v>130</v>
      </c>
      <c r="BK85" s="215">
        <f>BK86+BK106+BK116+BK121</f>
        <v>0</v>
      </c>
    </row>
    <row r="86" s="12" customFormat="1" ht="22.8" customHeight="1">
      <c r="A86" s="12"/>
      <c r="B86" s="202"/>
      <c r="C86" s="203"/>
      <c r="D86" s="204" t="s">
        <v>69</v>
      </c>
      <c r="E86" s="216" t="s">
        <v>78</v>
      </c>
      <c r="F86" s="216" t="s">
        <v>131</v>
      </c>
      <c r="G86" s="203"/>
      <c r="H86" s="203"/>
      <c r="I86" s="206"/>
      <c r="J86" s="217">
        <f>BK86</f>
        <v>0</v>
      </c>
      <c r="K86" s="203"/>
      <c r="L86" s="208"/>
      <c r="M86" s="209"/>
      <c r="N86" s="210"/>
      <c r="O86" s="210"/>
      <c r="P86" s="211">
        <f>SUM(P87:P105)</f>
        <v>0</v>
      </c>
      <c r="Q86" s="210"/>
      <c r="R86" s="211">
        <f>SUM(R87:R105)</f>
        <v>0</v>
      </c>
      <c r="S86" s="210"/>
      <c r="T86" s="212">
        <f>SUM(T87:T105)</f>
        <v>179.81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3" t="s">
        <v>78</v>
      </c>
      <c r="AT86" s="214" t="s">
        <v>69</v>
      </c>
      <c r="AU86" s="214" t="s">
        <v>78</v>
      </c>
      <c r="AY86" s="213" t="s">
        <v>130</v>
      </c>
      <c r="BK86" s="215">
        <f>SUM(BK87:BK105)</f>
        <v>0</v>
      </c>
    </row>
    <row r="87" s="2" customFormat="1" ht="16.5" customHeight="1">
      <c r="A87" s="38"/>
      <c r="B87" s="39"/>
      <c r="C87" s="218" t="s">
        <v>78</v>
      </c>
      <c r="D87" s="218" t="s">
        <v>132</v>
      </c>
      <c r="E87" s="219" t="s">
        <v>133</v>
      </c>
      <c r="F87" s="220" t="s">
        <v>134</v>
      </c>
      <c r="G87" s="221" t="s">
        <v>135</v>
      </c>
      <c r="H87" s="222">
        <v>36</v>
      </c>
      <c r="I87" s="223"/>
      <c r="J87" s="224">
        <f>ROUND(I87*H87,2)</f>
        <v>0</v>
      </c>
      <c r="K87" s="220" t="s">
        <v>136</v>
      </c>
      <c r="L87" s="44"/>
      <c r="M87" s="225" t="s">
        <v>19</v>
      </c>
      <c r="N87" s="226" t="s">
        <v>41</v>
      </c>
      <c r="O87" s="84"/>
      <c r="P87" s="227">
        <f>O87*H87</f>
        <v>0</v>
      </c>
      <c r="Q87" s="227">
        <v>0</v>
      </c>
      <c r="R87" s="227">
        <f>Q87*H87</f>
        <v>0</v>
      </c>
      <c r="S87" s="227">
        <v>0</v>
      </c>
      <c r="T87" s="228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29" t="s">
        <v>137</v>
      </c>
      <c r="AT87" s="229" t="s">
        <v>132</v>
      </c>
      <c r="AU87" s="229" t="s">
        <v>80</v>
      </c>
      <c r="AY87" s="17" t="s">
        <v>130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17" t="s">
        <v>78</v>
      </c>
      <c r="BK87" s="230">
        <f>ROUND(I87*H87,2)</f>
        <v>0</v>
      </c>
      <c r="BL87" s="17" t="s">
        <v>137</v>
      </c>
      <c r="BM87" s="229" t="s">
        <v>138</v>
      </c>
    </row>
    <row r="88" s="2" customFormat="1">
      <c r="A88" s="38"/>
      <c r="B88" s="39"/>
      <c r="C88" s="40"/>
      <c r="D88" s="231" t="s">
        <v>139</v>
      </c>
      <c r="E88" s="40"/>
      <c r="F88" s="232" t="s">
        <v>140</v>
      </c>
      <c r="G88" s="40"/>
      <c r="H88" s="40"/>
      <c r="I88" s="136"/>
      <c r="J88" s="40"/>
      <c r="K88" s="40"/>
      <c r="L88" s="44"/>
      <c r="M88" s="233"/>
      <c r="N88" s="23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139</v>
      </c>
      <c r="AU88" s="17" t="s">
        <v>80</v>
      </c>
    </row>
    <row r="89" s="2" customFormat="1">
      <c r="A89" s="38"/>
      <c r="B89" s="39"/>
      <c r="C89" s="40"/>
      <c r="D89" s="231" t="s">
        <v>141</v>
      </c>
      <c r="E89" s="40"/>
      <c r="F89" s="235" t="s">
        <v>142</v>
      </c>
      <c r="G89" s="40"/>
      <c r="H89" s="40"/>
      <c r="I89" s="136"/>
      <c r="J89" s="40"/>
      <c r="K89" s="40"/>
      <c r="L89" s="44"/>
      <c r="M89" s="233"/>
      <c r="N89" s="23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141</v>
      </c>
      <c r="AU89" s="17" t="s">
        <v>80</v>
      </c>
    </row>
    <row r="90" s="13" customFormat="1">
      <c r="A90" s="13"/>
      <c r="B90" s="236"/>
      <c r="C90" s="237"/>
      <c r="D90" s="231" t="s">
        <v>143</v>
      </c>
      <c r="E90" s="238" t="s">
        <v>19</v>
      </c>
      <c r="F90" s="239" t="s">
        <v>144</v>
      </c>
      <c r="G90" s="237"/>
      <c r="H90" s="240">
        <v>36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143</v>
      </c>
      <c r="AU90" s="246" t="s">
        <v>80</v>
      </c>
      <c r="AV90" s="13" t="s">
        <v>80</v>
      </c>
      <c r="AW90" s="13" t="s">
        <v>32</v>
      </c>
      <c r="AX90" s="13" t="s">
        <v>78</v>
      </c>
      <c r="AY90" s="246" t="s">
        <v>130</v>
      </c>
    </row>
    <row r="91" s="2" customFormat="1" ht="16.5" customHeight="1">
      <c r="A91" s="38"/>
      <c r="B91" s="39"/>
      <c r="C91" s="218" t="s">
        <v>80</v>
      </c>
      <c r="D91" s="218" t="s">
        <v>132</v>
      </c>
      <c r="E91" s="219" t="s">
        <v>145</v>
      </c>
      <c r="F91" s="220" t="s">
        <v>146</v>
      </c>
      <c r="G91" s="221" t="s">
        <v>135</v>
      </c>
      <c r="H91" s="222">
        <v>185</v>
      </c>
      <c r="I91" s="223"/>
      <c r="J91" s="224">
        <f>ROUND(I91*H91,2)</f>
        <v>0</v>
      </c>
      <c r="K91" s="220" t="s">
        <v>136</v>
      </c>
      <c r="L91" s="44"/>
      <c r="M91" s="225" t="s">
        <v>19</v>
      </c>
      <c r="N91" s="226" t="s">
        <v>41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0.316</v>
      </c>
      <c r="T91" s="228">
        <f>S91*H91</f>
        <v>58.460000000000001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9" t="s">
        <v>137</v>
      </c>
      <c r="AT91" s="229" t="s">
        <v>132</v>
      </c>
      <c r="AU91" s="229" t="s">
        <v>80</v>
      </c>
      <c r="AY91" s="17" t="s">
        <v>130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7" t="s">
        <v>78</v>
      </c>
      <c r="BK91" s="230">
        <f>ROUND(I91*H91,2)</f>
        <v>0</v>
      </c>
      <c r="BL91" s="17" t="s">
        <v>137</v>
      </c>
      <c r="BM91" s="229" t="s">
        <v>147</v>
      </c>
    </row>
    <row r="92" s="2" customFormat="1">
      <c r="A92" s="38"/>
      <c r="B92" s="39"/>
      <c r="C92" s="40"/>
      <c r="D92" s="231" t="s">
        <v>139</v>
      </c>
      <c r="E92" s="40"/>
      <c r="F92" s="232" t="s">
        <v>148</v>
      </c>
      <c r="G92" s="40"/>
      <c r="H92" s="40"/>
      <c r="I92" s="136"/>
      <c r="J92" s="40"/>
      <c r="K92" s="40"/>
      <c r="L92" s="44"/>
      <c r="M92" s="233"/>
      <c r="N92" s="23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139</v>
      </c>
      <c r="AU92" s="17" t="s">
        <v>80</v>
      </c>
    </row>
    <row r="93" s="2" customFormat="1" ht="16.5" customHeight="1">
      <c r="A93" s="38"/>
      <c r="B93" s="39"/>
      <c r="C93" s="218" t="s">
        <v>149</v>
      </c>
      <c r="D93" s="218" t="s">
        <v>132</v>
      </c>
      <c r="E93" s="219" t="s">
        <v>150</v>
      </c>
      <c r="F93" s="220" t="s">
        <v>151</v>
      </c>
      <c r="G93" s="221" t="s">
        <v>135</v>
      </c>
      <c r="H93" s="222">
        <v>95.5</v>
      </c>
      <c r="I93" s="223"/>
      <c r="J93" s="224">
        <f>ROUND(I93*H93,2)</f>
        <v>0</v>
      </c>
      <c r="K93" s="220" t="s">
        <v>136</v>
      </c>
      <c r="L93" s="44"/>
      <c r="M93" s="225" t="s">
        <v>19</v>
      </c>
      <c r="N93" s="226" t="s">
        <v>41</v>
      </c>
      <c r="O93" s="84"/>
      <c r="P93" s="227">
        <f>O93*H93</f>
        <v>0</v>
      </c>
      <c r="Q93" s="227">
        <v>0</v>
      </c>
      <c r="R93" s="227">
        <f>Q93*H93</f>
        <v>0</v>
      </c>
      <c r="S93" s="227">
        <v>0.17000000000000001</v>
      </c>
      <c r="T93" s="228">
        <f>S93*H93</f>
        <v>16.234999999999999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29" t="s">
        <v>137</v>
      </c>
      <c r="AT93" s="229" t="s">
        <v>132</v>
      </c>
      <c r="AU93" s="229" t="s">
        <v>80</v>
      </c>
      <c r="AY93" s="17" t="s">
        <v>130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17" t="s">
        <v>78</v>
      </c>
      <c r="BK93" s="230">
        <f>ROUND(I93*H93,2)</f>
        <v>0</v>
      </c>
      <c r="BL93" s="17" t="s">
        <v>137</v>
      </c>
      <c r="BM93" s="229" t="s">
        <v>152</v>
      </c>
    </row>
    <row r="94" s="2" customFormat="1">
      <c r="A94" s="38"/>
      <c r="B94" s="39"/>
      <c r="C94" s="40"/>
      <c r="D94" s="231" t="s">
        <v>139</v>
      </c>
      <c r="E94" s="40"/>
      <c r="F94" s="232" t="s">
        <v>153</v>
      </c>
      <c r="G94" s="40"/>
      <c r="H94" s="40"/>
      <c r="I94" s="136"/>
      <c r="J94" s="40"/>
      <c r="K94" s="40"/>
      <c r="L94" s="44"/>
      <c r="M94" s="233"/>
      <c r="N94" s="234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139</v>
      </c>
      <c r="AU94" s="17" t="s">
        <v>80</v>
      </c>
    </row>
    <row r="95" s="13" customFormat="1">
      <c r="A95" s="13"/>
      <c r="B95" s="236"/>
      <c r="C95" s="237"/>
      <c r="D95" s="231" t="s">
        <v>143</v>
      </c>
      <c r="E95" s="238" t="s">
        <v>19</v>
      </c>
      <c r="F95" s="239" t="s">
        <v>154</v>
      </c>
      <c r="G95" s="237"/>
      <c r="H95" s="240">
        <v>95.5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143</v>
      </c>
      <c r="AU95" s="246" t="s">
        <v>80</v>
      </c>
      <c r="AV95" s="13" t="s">
        <v>80</v>
      </c>
      <c r="AW95" s="13" t="s">
        <v>32</v>
      </c>
      <c r="AX95" s="13" t="s">
        <v>78</v>
      </c>
      <c r="AY95" s="246" t="s">
        <v>130</v>
      </c>
    </row>
    <row r="96" s="2" customFormat="1" ht="16.5" customHeight="1">
      <c r="A96" s="38"/>
      <c r="B96" s="39"/>
      <c r="C96" s="218" t="s">
        <v>137</v>
      </c>
      <c r="D96" s="218" t="s">
        <v>132</v>
      </c>
      <c r="E96" s="219" t="s">
        <v>155</v>
      </c>
      <c r="F96" s="220" t="s">
        <v>156</v>
      </c>
      <c r="G96" s="221" t="s">
        <v>135</v>
      </c>
      <c r="H96" s="222">
        <v>89.5</v>
      </c>
      <c r="I96" s="223"/>
      <c r="J96" s="224">
        <f>ROUND(I96*H96,2)</f>
        <v>0</v>
      </c>
      <c r="K96" s="220" t="s">
        <v>136</v>
      </c>
      <c r="L96" s="44"/>
      <c r="M96" s="225" t="s">
        <v>19</v>
      </c>
      <c r="N96" s="226" t="s">
        <v>41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0.44</v>
      </c>
      <c r="T96" s="228">
        <f>S96*H96</f>
        <v>39.380000000000003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137</v>
      </c>
      <c r="AT96" s="229" t="s">
        <v>132</v>
      </c>
      <c r="AU96" s="229" t="s">
        <v>80</v>
      </c>
      <c r="AY96" s="17" t="s">
        <v>130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78</v>
      </c>
      <c r="BK96" s="230">
        <f>ROUND(I96*H96,2)</f>
        <v>0</v>
      </c>
      <c r="BL96" s="17" t="s">
        <v>137</v>
      </c>
      <c r="BM96" s="229" t="s">
        <v>157</v>
      </c>
    </row>
    <row r="97" s="2" customFormat="1">
      <c r="A97" s="38"/>
      <c r="B97" s="39"/>
      <c r="C97" s="40"/>
      <c r="D97" s="231" t="s">
        <v>139</v>
      </c>
      <c r="E97" s="40"/>
      <c r="F97" s="232" t="s">
        <v>158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139</v>
      </c>
      <c r="AU97" s="17" t="s">
        <v>80</v>
      </c>
    </row>
    <row r="98" s="13" customFormat="1">
      <c r="A98" s="13"/>
      <c r="B98" s="236"/>
      <c r="C98" s="237"/>
      <c r="D98" s="231" t="s">
        <v>143</v>
      </c>
      <c r="E98" s="238" t="s">
        <v>19</v>
      </c>
      <c r="F98" s="239" t="s">
        <v>159</v>
      </c>
      <c r="G98" s="237"/>
      <c r="H98" s="240">
        <v>85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143</v>
      </c>
      <c r="AU98" s="246" t="s">
        <v>80</v>
      </c>
      <c r="AV98" s="13" t="s">
        <v>80</v>
      </c>
      <c r="AW98" s="13" t="s">
        <v>32</v>
      </c>
      <c r="AX98" s="13" t="s">
        <v>70</v>
      </c>
      <c r="AY98" s="246" t="s">
        <v>130</v>
      </c>
    </row>
    <row r="99" s="13" customFormat="1">
      <c r="A99" s="13"/>
      <c r="B99" s="236"/>
      <c r="C99" s="237"/>
      <c r="D99" s="231" t="s">
        <v>143</v>
      </c>
      <c r="E99" s="238" t="s">
        <v>19</v>
      </c>
      <c r="F99" s="239" t="s">
        <v>160</v>
      </c>
      <c r="G99" s="237"/>
      <c r="H99" s="240">
        <v>4.5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143</v>
      </c>
      <c r="AU99" s="246" t="s">
        <v>80</v>
      </c>
      <c r="AV99" s="13" t="s">
        <v>80</v>
      </c>
      <c r="AW99" s="13" t="s">
        <v>32</v>
      </c>
      <c r="AX99" s="13" t="s">
        <v>70</v>
      </c>
      <c r="AY99" s="246" t="s">
        <v>130</v>
      </c>
    </row>
    <row r="100" s="14" customFormat="1">
      <c r="A100" s="14"/>
      <c r="B100" s="247"/>
      <c r="C100" s="248"/>
      <c r="D100" s="231" t="s">
        <v>143</v>
      </c>
      <c r="E100" s="249" t="s">
        <v>19</v>
      </c>
      <c r="F100" s="250" t="s">
        <v>161</v>
      </c>
      <c r="G100" s="248"/>
      <c r="H100" s="251">
        <v>89.5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143</v>
      </c>
      <c r="AU100" s="257" t="s">
        <v>80</v>
      </c>
      <c r="AV100" s="14" t="s">
        <v>137</v>
      </c>
      <c r="AW100" s="14" t="s">
        <v>32</v>
      </c>
      <c r="AX100" s="14" t="s">
        <v>78</v>
      </c>
      <c r="AY100" s="257" t="s">
        <v>130</v>
      </c>
    </row>
    <row r="101" s="2" customFormat="1" ht="16.5" customHeight="1">
      <c r="A101" s="38"/>
      <c r="B101" s="39"/>
      <c r="C101" s="218" t="s">
        <v>162</v>
      </c>
      <c r="D101" s="218" t="s">
        <v>132</v>
      </c>
      <c r="E101" s="219" t="s">
        <v>163</v>
      </c>
      <c r="F101" s="220" t="s">
        <v>164</v>
      </c>
      <c r="G101" s="221" t="s">
        <v>135</v>
      </c>
      <c r="H101" s="222">
        <v>179</v>
      </c>
      <c r="I101" s="223"/>
      <c r="J101" s="224">
        <f>ROUND(I101*H101,2)</f>
        <v>0</v>
      </c>
      <c r="K101" s="220" t="s">
        <v>136</v>
      </c>
      <c r="L101" s="44"/>
      <c r="M101" s="225" t="s">
        <v>19</v>
      </c>
      <c r="N101" s="226" t="s">
        <v>41</v>
      </c>
      <c r="O101" s="84"/>
      <c r="P101" s="227">
        <f>O101*H101</f>
        <v>0</v>
      </c>
      <c r="Q101" s="227">
        <v>0</v>
      </c>
      <c r="R101" s="227">
        <f>Q101*H101</f>
        <v>0</v>
      </c>
      <c r="S101" s="227">
        <v>0.255</v>
      </c>
      <c r="T101" s="228">
        <f>S101*H101</f>
        <v>45.645000000000003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9" t="s">
        <v>137</v>
      </c>
      <c r="AT101" s="229" t="s">
        <v>132</v>
      </c>
      <c r="AU101" s="229" t="s">
        <v>80</v>
      </c>
      <c r="AY101" s="17" t="s">
        <v>130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7" t="s">
        <v>78</v>
      </c>
      <c r="BK101" s="230">
        <f>ROUND(I101*H101,2)</f>
        <v>0</v>
      </c>
      <c r="BL101" s="17" t="s">
        <v>137</v>
      </c>
      <c r="BM101" s="229" t="s">
        <v>165</v>
      </c>
    </row>
    <row r="102" s="2" customFormat="1">
      <c r="A102" s="38"/>
      <c r="B102" s="39"/>
      <c r="C102" s="40"/>
      <c r="D102" s="231" t="s">
        <v>139</v>
      </c>
      <c r="E102" s="40"/>
      <c r="F102" s="232" t="s">
        <v>166</v>
      </c>
      <c r="G102" s="40"/>
      <c r="H102" s="40"/>
      <c r="I102" s="136"/>
      <c r="J102" s="40"/>
      <c r="K102" s="40"/>
      <c r="L102" s="44"/>
      <c r="M102" s="233"/>
      <c r="N102" s="23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139</v>
      </c>
      <c r="AU102" s="17" t="s">
        <v>80</v>
      </c>
    </row>
    <row r="103" s="13" customFormat="1">
      <c r="A103" s="13"/>
      <c r="B103" s="236"/>
      <c r="C103" s="237"/>
      <c r="D103" s="231" t="s">
        <v>143</v>
      </c>
      <c r="E103" s="238" t="s">
        <v>19</v>
      </c>
      <c r="F103" s="239" t="s">
        <v>167</v>
      </c>
      <c r="G103" s="237"/>
      <c r="H103" s="240">
        <v>179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143</v>
      </c>
      <c r="AU103" s="246" t="s">
        <v>80</v>
      </c>
      <c r="AV103" s="13" t="s">
        <v>80</v>
      </c>
      <c r="AW103" s="13" t="s">
        <v>32</v>
      </c>
      <c r="AX103" s="13" t="s">
        <v>78</v>
      </c>
      <c r="AY103" s="246" t="s">
        <v>130</v>
      </c>
    </row>
    <row r="104" s="2" customFormat="1" ht="16.5" customHeight="1">
      <c r="A104" s="38"/>
      <c r="B104" s="39"/>
      <c r="C104" s="218" t="s">
        <v>168</v>
      </c>
      <c r="D104" s="218" t="s">
        <v>132</v>
      </c>
      <c r="E104" s="219" t="s">
        <v>169</v>
      </c>
      <c r="F104" s="220" t="s">
        <v>170</v>
      </c>
      <c r="G104" s="221" t="s">
        <v>171</v>
      </c>
      <c r="H104" s="222">
        <v>98</v>
      </c>
      <c r="I104" s="223"/>
      <c r="J104" s="224">
        <f>ROUND(I104*H104,2)</f>
        <v>0</v>
      </c>
      <c r="K104" s="220" t="s">
        <v>136</v>
      </c>
      <c r="L104" s="44"/>
      <c r="M104" s="225" t="s">
        <v>19</v>
      </c>
      <c r="N104" s="226" t="s">
        <v>41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0.20499999999999999</v>
      </c>
      <c r="T104" s="228">
        <f>S104*H104</f>
        <v>20.09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137</v>
      </c>
      <c r="AT104" s="229" t="s">
        <v>132</v>
      </c>
      <c r="AU104" s="229" t="s">
        <v>80</v>
      </c>
      <c r="AY104" s="17" t="s">
        <v>130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78</v>
      </c>
      <c r="BK104" s="230">
        <f>ROUND(I104*H104,2)</f>
        <v>0</v>
      </c>
      <c r="BL104" s="17" t="s">
        <v>137</v>
      </c>
      <c r="BM104" s="229" t="s">
        <v>172</v>
      </c>
    </row>
    <row r="105" s="2" customFormat="1">
      <c r="A105" s="38"/>
      <c r="B105" s="39"/>
      <c r="C105" s="40"/>
      <c r="D105" s="231" t="s">
        <v>139</v>
      </c>
      <c r="E105" s="40"/>
      <c r="F105" s="232" t="s">
        <v>173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139</v>
      </c>
      <c r="AU105" s="17" t="s">
        <v>80</v>
      </c>
    </row>
    <row r="106" s="12" customFormat="1" ht="22.8" customHeight="1">
      <c r="A106" s="12"/>
      <c r="B106" s="202"/>
      <c r="C106" s="203"/>
      <c r="D106" s="204" t="s">
        <v>69</v>
      </c>
      <c r="E106" s="216" t="s">
        <v>174</v>
      </c>
      <c r="F106" s="216" t="s">
        <v>175</v>
      </c>
      <c r="G106" s="203"/>
      <c r="H106" s="203"/>
      <c r="I106" s="206"/>
      <c r="J106" s="217">
        <f>BK106</f>
        <v>0</v>
      </c>
      <c r="K106" s="203"/>
      <c r="L106" s="208"/>
      <c r="M106" s="209"/>
      <c r="N106" s="210"/>
      <c r="O106" s="210"/>
      <c r="P106" s="211">
        <f>SUM(P107:P115)</f>
        <v>0</v>
      </c>
      <c r="Q106" s="210"/>
      <c r="R106" s="211">
        <f>SUM(R107:R115)</f>
        <v>0</v>
      </c>
      <c r="S106" s="210"/>
      <c r="T106" s="212">
        <f>SUM(T107:T115)</f>
        <v>1.1764000000000001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3" t="s">
        <v>78</v>
      </c>
      <c r="AT106" s="214" t="s">
        <v>69</v>
      </c>
      <c r="AU106" s="214" t="s">
        <v>78</v>
      </c>
      <c r="AY106" s="213" t="s">
        <v>130</v>
      </c>
      <c r="BK106" s="215">
        <f>SUM(BK107:BK115)</f>
        <v>0</v>
      </c>
    </row>
    <row r="107" s="2" customFormat="1" ht="16.5" customHeight="1">
      <c r="A107" s="38"/>
      <c r="B107" s="39"/>
      <c r="C107" s="218" t="s">
        <v>176</v>
      </c>
      <c r="D107" s="218" t="s">
        <v>132</v>
      </c>
      <c r="E107" s="219" t="s">
        <v>177</v>
      </c>
      <c r="F107" s="220" t="s">
        <v>178</v>
      </c>
      <c r="G107" s="221" t="s">
        <v>179</v>
      </c>
      <c r="H107" s="222">
        <v>0.64000000000000001</v>
      </c>
      <c r="I107" s="223"/>
      <c r="J107" s="224">
        <f>ROUND(I107*H107,2)</f>
        <v>0</v>
      </c>
      <c r="K107" s="220" t="s">
        <v>136</v>
      </c>
      <c r="L107" s="44"/>
      <c r="M107" s="225" t="s">
        <v>19</v>
      </c>
      <c r="N107" s="226" t="s">
        <v>41</v>
      </c>
      <c r="O107" s="84"/>
      <c r="P107" s="227">
        <f>O107*H107</f>
        <v>0</v>
      </c>
      <c r="Q107" s="227">
        <v>0</v>
      </c>
      <c r="R107" s="227">
        <f>Q107*H107</f>
        <v>0</v>
      </c>
      <c r="S107" s="227">
        <v>1.76</v>
      </c>
      <c r="T107" s="228">
        <f>S107*H107</f>
        <v>1.1264000000000001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137</v>
      </c>
      <c r="AT107" s="229" t="s">
        <v>132</v>
      </c>
      <c r="AU107" s="229" t="s">
        <v>80</v>
      </c>
      <c r="AY107" s="17" t="s">
        <v>130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78</v>
      </c>
      <c r="BK107" s="230">
        <f>ROUND(I107*H107,2)</f>
        <v>0</v>
      </c>
      <c r="BL107" s="17" t="s">
        <v>137</v>
      </c>
      <c r="BM107" s="229" t="s">
        <v>180</v>
      </c>
    </row>
    <row r="108" s="2" customFormat="1">
      <c r="A108" s="38"/>
      <c r="B108" s="39"/>
      <c r="C108" s="40"/>
      <c r="D108" s="231" t="s">
        <v>139</v>
      </c>
      <c r="E108" s="40"/>
      <c r="F108" s="232" t="s">
        <v>181</v>
      </c>
      <c r="G108" s="40"/>
      <c r="H108" s="40"/>
      <c r="I108" s="136"/>
      <c r="J108" s="40"/>
      <c r="K108" s="40"/>
      <c r="L108" s="44"/>
      <c r="M108" s="233"/>
      <c r="N108" s="23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139</v>
      </c>
      <c r="AU108" s="17" t="s">
        <v>80</v>
      </c>
    </row>
    <row r="109" s="2" customFormat="1">
      <c r="A109" s="38"/>
      <c r="B109" s="39"/>
      <c r="C109" s="40"/>
      <c r="D109" s="231" t="s">
        <v>141</v>
      </c>
      <c r="E109" s="40"/>
      <c r="F109" s="235" t="s">
        <v>182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141</v>
      </c>
      <c r="AU109" s="17" t="s">
        <v>80</v>
      </c>
    </row>
    <row r="110" s="13" customFormat="1">
      <c r="A110" s="13"/>
      <c r="B110" s="236"/>
      <c r="C110" s="237"/>
      <c r="D110" s="231" t="s">
        <v>143</v>
      </c>
      <c r="E110" s="238" t="s">
        <v>19</v>
      </c>
      <c r="F110" s="239" t="s">
        <v>183</v>
      </c>
      <c r="G110" s="237"/>
      <c r="H110" s="240">
        <v>0.64000000000000001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143</v>
      </c>
      <c r="AU110" s="246" t="s">
        <v>80</v>
      </c>
      <c r="AV110" s="13" t="s">
        <v>80</v>
      </c>
      <c r="AW110" s="13" t="s">
        <v>32</v>
      </c>
      <c r="AX110" s="13" t="s">
        <v>70</v>
      </c>
      <c r="AY110" s="246" t="s">
        <v>130</v>
      </c>
    </row>
    <row r="111" s="14" customFormat="1">
      <c r="A111" s="14"/>
      <c r="B111" s="247"/>
      <c r="C111" s="248"/>
      <c r="D111" s="231" t="s">
        <v>143</v>
      </c>
      <c r="E111" s="249" t="s">
        <v>19</v>
      </c>
      <c r="F111" s="250" t="s">
        <v>161</v>
      </c>
      <c r="G111" s="248"/>
      <c r="H111" s="251">
        <v>0.64000000000000001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7" t="s">
        <v>143</v>
      </c>
      <c r="AU111" s="257" t="s">
        <v>80</v>
      </c>
      <c r="AV111" s="14" t="s">
        <v>137</v>
      </c>
      <c r="AW111" s="14" t="s">
        <v>32</v>
      </c>
      <c r="AX111" s="14" t="s">
        <v>78</v>
      </c>
      <c r="AY111" s="257" t="s">
        <v>130</v>
      </c>
    </row>
    <row r="112" s="2" customFormat="1" ht="16.5" customHeight="1">
      <c r="A112" s="38"/>
      <c r="B112" s="39"/>
      <c r="C112" s="218" t="s">
        <v>174</v>
      </c>
      <c r="D112" s="218" t="s">
        <v>132</v>
      </c>
      <c r="E112" s="219" t="s">
        <v>184</v>
      </c>
      <c r="F112" s="220" t="s">
        <v>185</v>
      </c>
      <c r="G112" s="221" t="s">
        <v>186</v>
      </c>
      <c r="H112" s="222">
        <v>1</v>
      </c>
      <c r="I112" s="223"/>
      <c r="J112" s="224">
        <f>ROUND(I112*H112,2)</f>
        <v>0</v>
      </c>
      <c r="K112" s="220" t="s">
        <v>136</v>
      </c>
      <c r="L112" s="44"/>
      <c r="M112" s="225" t="s">
        <v>19</v>
      </c>
      <c r="N112" s="226" t="s">
        <v>41</v>
      </c>
      <c r="O112" s="84"/>
      <c r="P112" s="227">
        <f>O112*H112</f>
        <v>0</v>
      </c>
      <c r="Q112" s="227">
        <v>0</v>
      </c>
      <c r="R112" s="227">
        <f>Q112*H112</f>
        <v>0</v>
      </c>
      <c r="S112" s="227">
        <v>0.050000000000000003</v>
      </c>
      <c r="T112" s="228">
        <f>S112*H112</f>
        <v>0.050000000000000003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137</v>
      </c>
      <c r="AT112" s="229" t="s">
        <v>132</v>
      </c>
      <c r="AU112" s="229" t="s">
        <v>80</v>
      </c>
      <c r="AY112" s="17" t="s">
        <v>130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78</v>
      </c>
      <c r="BK112" s="230">
        <f>ROUND(I112*H112,2)</f>
        <v>0</v>
      </c>
      <c r="BL112" s="17" t="s">
        <v>137</v>
      </c>
      <c r="BM112" s="229" t="s">
        <v>187</v>
      </c>
    </row>
    <row r="113" s="2" customFormat="1">
      <c r="A113" s="38"/>
      <c r="B113" s="39"/>
      <c r="C113" s="40"/>
      <c r="D113" s="231" t="s">
        <v>139</v>
      </c>
      <c r="E113" s="40"/>
      <c r="F113" s="232" t="s">
        <v>188</v>
      </c>
      <c r="G113" s="40"/>
      <c r="H113" s="40"/>
      <c r="I113" s="136"/>
      <c r="J113" s="40"/>
      <c r="K113" s="40"/>
      <c r="L113" s="44"/>
      <c r="M113" s="233"/>
      <c r="N113" s="23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139</v>
      </c>
      <c r="AU113" s="17" t="s">
        <v>80</v>
      </c>
    </row>
    <row r="114" s="13" customFormat="1">
      <c r="A114" s="13"/>
      <c r="B114" s="236"/>
      <c r="C114" s="237"/>
      <c r="D114" s="231" t="s">
        <v>143</v>
      </c>
      <c r="E114" s="238" t="s">
        <v>19</v>
      </c>
      <c r="F114" s="239" t="s">
        <v>189</v>
      </c>
      <c r="G114" s="237"/>
      <c r="H114" s="240">
        <v>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143</v>
      </c>
      <c r="AU114" s="246" t="s">
        <v>80</v>
      </c>
      <c r="AV114" s="13" t="s">
        <v>80</v>
      </c>
      <c r="AW114" s="13" t="s">
        <v>32</v>
      </c>
      <c r="AX114" s="13" t="s">
        <v>70</v>
      </c>
      <c r="AY114" s="246" t="s">
        <v>130</v>
      </c>
    </row>
    <row r="115" s="14" customFormat="1">
      <c r="A115" s="14"/>
      <c r="B115" s="247"/>
      <c r="C115" s="248"/>
      <c r="D115" s="231" t="s">
        <v>143</v>
      </c>
      <c r="E115" s="249" t="s">
        <v>19</v>
      </c>
      <c r="F115" s="250" t="s">
        <v>161</v>
      </c>
      <c r="G115" s="248"/>
      <c r="H115" s="251">
        <v>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143</v>
      </c>
      <c r="AU115" s="257" t="s">
        <v>80</v>
      </c>
      <c r="AV115" s="14" t="s">
        <v>137</v>
      </c>
      <c r="AW115" s="14" t="s">
        <v>32</v>
      </c>
      <c r="AX115" s="14" t="s">
        <v>78</v>
      </c>
      <c r="AY115" s="257" t="s">
        <v>130</v>
      </c>
    </row>
    <row r="116" s="12" customFormat="1" ht="22.8" customHeight="1">
      <c r="A116" s="12"/>
      <c r="B116" s="202"/>
      <c r="C116" s="203"/>
      <c r="D116" s="204" t="s">
        <v>69</v>
      </c>
      <c r="E116" s="216" t="s">
        <v>190</v>
      </c>
      <c r="F116" s="216" t="s">
        <v>191</v>
      </c>
      <c r="G116" s="203"/>
      <c r="H116" s="203"/>
      <c r="I116" s="206"/>
      <c r="J116" s="217">
        <f>BK116</f>
        <v>0</v>
      </c>
      <c r="K116" s="203"/>
      <c r="L116" s="208"/>
      <c r="M116" s="209"/>
      <c r="N116" s="210"/>
      <c r="O116" s="210"/>
      <c r="P116" s="211">
        <f>SUM(P117:P120)</f>
        <v>0</v>
      </c>
      <c r="Q116" s="210"/>
      <c r="R116" s="211">
        <f>SUM(R117:R120)</f>
        <v>0.0016800000000000001</v>
      </c>
      <c r="S116" s="210"/>
      <c r="T116" s="212">
        <f>SUM(T117:T120)</f>
        <v>0.37799999999999995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3" t="s">
        <v>78</v>
      </c>
      <c r="AT116" s="214" t="s">
        <v>69</v>
      </c>
      <c r="AU116" s="214" t="s">
        <v>78</v>
      </c>
      <c r="AY116" s="213" t="s">
        <v>130</v>
      </c>
      <c r="BK116" s="215">
        <f>SUM(BK117:BK120)</f>
        <v>0</v>
      </c>
    </row>
    <row r="117" s="2" customFormat="1" ht="16.5" customHeight="1">
      <c r="A117" s="38"/>
      <c r="B117" s="39"/>
      <c r="C117" s="218" t="s">
        <v>190</v>
      </c>
      <c r="D117" s="218" t="s">
        <v>132</v>
      </c>
      <c r="E117" s="219" t="s">
        <v>192</v>
      </c>
      <c r="F117" s="220" t="s">
        <v>193</v>
      </c>
      <c r="G117" s="221" t="s">
        <v>171</v>
      </c>
      <c r="H117" s="222">
        <v>80</v>
      </c>
      <c r="I117" s="223"/>
      <c r="J117" s="224">
        <f>ROUND(I117*H117,2)</f>
        <v>0</v>
      </c>
      <c r="K117" s="220" t="s">
        <v>136</v>
      </c>
      <c r="L117" s="44"/>
      <c r="M117" s="225" t="s">
        <v>19</v>
      </c>
      <c r="N117" s="226" t="s">
        <v>41</v>
      </c>
      <c r="O117" s="84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9" t="s">
        <v>137</v>
      </c>
      <c r="AT117" s="229" t="s">
        <v>132</v>
      </c>
      <c r="AU117" s="229" t="s">
        <v>80</v>
      </c>
      <c r="AY117" s="17" t="s">
        <v>130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7" t="s">
        <v>78</v>
      </c>
      <c r="BK117" s="230">
        <f>ROUND(I117*H117,2)</f>
        <v>0</v>
      </c>
      <c r="BL117" s="17" t="s">
        <v>137</v>
      </c>
      <c r="BM117" s="229" t="s">
        <v>194</v>
      </c>
    </row>
    <row r="118" s="2" customFormat="1">
      <c r="A118" s="38"/>
      <c r="B118" s="39"/>
      <c r="C118" s="40"/>
      <c r="D118" s="231" t="s">
        <v>139</v>
      </c>
      <c r="E118" s="40"/>
      <c r="F118" s="232" t="s">
        <v>195</v>
      </c>
      <c r="G118" s="40"/>
      <c r="H118" s="40"/>
      <c r="I118" s="136"/>
      <c r="J118" s="40"/>
      <c r="K118" s="40"/>
      <c r="L118" s="44"/>
      <c r="M118" s="233"/>
      <c r="N118" s="23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139</v>
      </c>
      <c r="AU118" s="17" t="s">
        <v>80</v>
      </c>
    </row>
    <row r="119" s="2" customFormat="1" ht="16.5" customHeight="1">
      <c r="A119" s="38"/>
      <c r="B119" s="39"/>
      <c r="C119" s="218" t="s">
        <v>196</v>
      </c>
      <c r="D119" s="218" t="s">
        <v>132</v>
      </c>
      <c r="E119" s="219" t="s">
        <v>197</v>
      </c>
      <c r="F119" s="220" t="s">
        <v>198</v>
      </c>
      <c r="G119" s="221" t="s">
        <v>171</v>
      </c>
      <c r="H119" s="222">
        <v>21</v>
      </c>
      <c r="I119" s="223"/>
      <c r="J119" s="224">
        <f>ROUND(I119*H119,2)</f>
        <v>0</v>
      </c>
      <c r="K119" s="220" t="s">
        <v>136</v>
      </c>
      <c r="L119" s="44"/>
      <c r="M119" s="225" t="s">
        <v>19</v>
      </c>
      <c r="N119" s="226" t="s">
        <v>41</v>
      </c>
      <c r="O119" s="84"/>
      <c r="P119" s="227">
        <f>O119*H119</f>
        <v>0</v>
      </c>
      <c r="Q119" s="227">
        <v>8.0000000000000007E-05</v>
      </c>
      <c r="R119" s="227">
        <f>Q119*H119</f>
        <v>0.0016800000000000001</v>
      </c>
      <c r="S119" s="227">
        <v>0.017999999999999999</v>
      </c>
      <c r="T119" s="228">
        <f>S119*H119</f>
        <v>0.37799999999999995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137</v>
      </c>
      <c r="AT119" s="229" t="s">
        <v>132</v>
      </c>
      <c r="AU119" s="229" t="s">
        <v>80</v>
      </c>
      <c r="AY119" s="17" t="s">
        <v>130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78</v>
      </c>
      <c r="BK119" s="230">
        <f>ROUND(I119*H119,2)</f>
        <v>0</v>
      </c>
      <c r="BL119" s="17" t="s">
        <v>137</v>
      </c>
      <c r="BM119" s="229" t="s">
        <v>199</v>
      </c>
    </row>
    <row r="120" s="2" customFormat="1">
      <c r="A120" s="38"/>
      <c r="B120" s="39"/>
      <c r="C120" s="40"/>
      <c r="D120" s="231" t="s">
        <v>139</v>
      </c>
      <c r="E120" s="40"/>
      <c r="F120" s="232" t="s">
        <v>200</v>
      </c>
      <c r="G120" s="40"/>
      <c r="H120" s="40"/>
      <c r="I120" s="136"/>
      <c r="J120" s="40"/>
      <c r="K120" s="40"/>
      <c r="L120" s="44"/>
      <c r="M120" s="233"/>
      <c r="N120" s="23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139</v>
      </c>
      <c r="AU120" s="17" t="s">
        <v>80</v>
      </c>
    </row>
    <row r="121" s="12" customFormat="1" ht="22.8" customHeight="1">
      <c r="A121" s="12"/>
      <c r="B121" s="202"/>
      <c r="C121" s="203"/>
      <c r="D121" s="204" t="s">
        <v>69</v>
      </c>
      <c r="E121" s="216" t="s">
        <v>201</v>
      </c>
      <c r="F121" s="216" t="s">
        <v>202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SUM(P122:P150)</f>
        <v>0</v>
      </c>
      <c r="Q121" s="210"/>
      <c r="R121" s="211">
        <f>SUM(R122:R150)</f>
        <v>0</v>
      </c>
      <c r="S121" s="210"/>
      <c r="T121" s="212">
        <f>SUM(T122:T150)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78</v>
      </c>
      <c r="AT121" s="214" t="s">
        <v>69</v>
      </c>
      <c r="AU121" s="214" t="s">
        <v>78</v>
      </c>
      <c r="AY121" s="213" t="s">
        <v>130</v>
      </c>
      <c r="BK121" s="215">
        <f>SUM(BK122:BK150)</f>
        <v>0</v>
      </c>
    </row>
    <row r="122" s="2" customFormat="1" ht="16.5" customHeight="1">
      <c r="A122" s="38"/>
      <c r="B122" s="39"/>
      <c r="C122" s="218" t="s">
        <v>203</v>
      </c>
      <c r="D122" s="218" t="s">
        <v>132</v>
      </c>
      <c r="E122" s="219" t="s">
        <v>204</v>
      </c>
      <c r="F122" s="220" t="s">
        <v>205</v>
      </c>
      <c r="G122" s="221" t="s">
        <v>206</v>
      </c>
      <c r="H122" s="222">
        <v>114.075</v>
      </c>
      <c r="I122" s="223"/>
      <c r="J122" s="224">
        <f>ROUND(I122*H122,2)</f>
        <v>0</v>
      </c>
      <c r="K122" s="220" t="s">
        <v>136</v>
      </c>
      <c r="L122" s="44"/>
      <c r="M122" s="225" t="s">
        <v>19</v>
      </c>
      <c r="N122" s="226" t="s">
        <v>41</v>
      </c>
      <c r="O122" s="84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137</v>
      </c>
      <c r="AT122" s="229" t="s">
        <v>132</v>
      </c>
      <c r="AU122" s="229" t="s">
        <v>80</v>
      </c>
      <c r="AY122" s="17" t="s">
        <v>130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78</v>
      </c>
      <c r="BK122" s="230">
        <f>ROUND(I122*H122,2)</f>
        <v>0</v>
      </c>
      <c r="BL122" s="17" t="s">
        <v>137</v>
      </c>
      <c r="BM122" s="229" t="s">
        <v>207</v>
      </c>
    </row>
    <row r="123" s="2" customFormat="1">
      <c r="A123" s="38"/>
      <c r="B123" s="39"/>
      <c r="C123" s="40"/>
      <c r="D123" s="231" t="s">
        <v>139</v>
      </c>
      <c r="E123" s="40"/>
      <c r="F123" s="232" t="s">
        <v>208</v>
      </c>
      <c r="G123" s="40"/>
      <c r="H123" s="40"/>
      <c r="I123" s="136"/>
      <c r="J123" s="40"/>
      <c r="K123" s="40"/>
      <c r="L123" s="44"/>
      <c r="M123" s="233"/>
      <c r="N123" s="23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139</v>
      </c>
      <c r="AU123" s="17" t="s">
        <v>80</v>
      </c>
    </row>
    <row r="124" s="13" customFormat="1">
      <c r="A124" s="13"/>
      <c r="B124" s="236"/>
      <c r="C124" s="237"/>
      <c r="D124" s="231" t="s">
        <v>143</v>
      </c>
      <c r="E124" s="238" t="s">
        <v>19</v>
      </c>
      <c r="F124" s="239" t="s">
        <v>209</v>
      </c>
      <c r="G124" s="237"/>
      <c r="H124" s="240">
        <v>55.615000000000002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143</v>
      </c>
      <c r="AU124" s="246" t="s">
        <v>80</v>
      </c>
      <c r="AV124" s="13" t="s">
        <v>80</v>
      </c>
      <c r="AW124" s="13" t="s">
        <v>32</v>
      </c>
      <c r="AX124" s="13" t="s">
        <v>70</v>
      </c>
      <c r="AY124" s="246" t="s">
        <v>130</v>
      </c>
    </row>
    <row r="125" s="13" customFormat="1">
      <c r="A125" s="13"/>
      <c r="B125" s="236"/>
      <c r="C125" s="237"/>
      <c r="D125" s="231" t="s">
        <v>143</v>
      </c>
      <c r="E125" s="238" t="s">
        <v>19</v>
      </c>
      <c r="F125" s="239" t="s">
        <v>210</v>
      </c>
      <c r="G125" s="237"/>
      <c r="H125" s="240">
        <v>58.460000000000001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143</v>
      </c>
      <c r="AU125" s="246" t="s">
        <v>80</v>
      </c>
      <c r="AV125" s="13" t="s">
        <v>80</v>
      </c>
      <c r="AW125" s="13" t="s">
        <v>32</v>
      </c>
      <c r="AX125" s="13" t="s">
        <v>70</v>
      </c>
      <c r="AY125" s="246" t="s">
        <v>130</v>
      </c>
    </row>
    <row r="126" s="14" customFormat="1">
      <c r="A126" s="14"/>
      <c r="B126" s="247"/>
      <c r="C126" s="248"/>
      <c r="D126" s="231" t="s">
        <v>143</v>
      </c>
      <c r="E126" s="249" t="s">
        <v>19</v>
      </c>
      <c r="F126" s="250" t="s">
        <v>161</v>
      </c>
      <c r="G126" s="248"/>
      <c r="H126" s="251">
        <v>114.075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143</v>
      </c>
      <c r="AU126" s="257" t="s">
        <v>80</v>
      </c>
      <c r="AV126" s="14" t="s">
        <v>137</v>
      </c>
      <c r="AW126" s="14" t="s">
        <v>32</v>
      </c>
      <c r="AX126" s="14" t="s">
        <v>78</v>
      </c>
      <c r="AY126" s="257" t="s">
        <v>130</v>
      </c>
    </row>
    <row r="127" s="2" customFormat="1" ht="16.5" customHeight="1">
      <c r="A127" s="38"/>
      <c r="B127" s="39"/>
      <c r="C127" s="218" t="s">
        <v>211</v>
      </c>
      <c r="D127" s="218" t="s">
        <v>132</v>
      </c>
      <c r="E127" s="219" t="s">
        <v>212</v>
      </c>
      <c r="F127" s="220" t="s">
        <v>213</v>
      </c>
      <c r="G127" s="221" t="s">
        <v>206</v>
      </c>
      <c r="H127" s="222">
        <v>856.51700000000005</v>
      </c>
      <c r="I127" s="223"/>
      <c r="J127" s="224">
        <f>ROUND(I127*H127,2)</f>
        <v>0</v>
      </c>
      <c r="K127" s="220" t="s">
        <v>136</v>
      </c>
      <c r="L127" s="44"/>
      <c r="M127" s="225" t="s">
        <v>19</v>
      </c>
      <c r="N127" s="226" t="s">
        <v>41</v>
      </c>
      <c r="O127" s="84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137</v>
      </c>
      <c r="AT127" s="229" t="s">
        <v>132</v>
      </c>
      <c r="AU127" s="229" t="s">
        <v>80</v>
      </c>
      <c r="AY127" s="17" t="s">
        <v>130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78</v>
      </c>
      <c r="BK127" s="230">
        <f>ROUND(I127*H127,2)</f>
        <v>0</v>
      </c>
      <c r="BL127" s="17" t="s">
        <v>137</v>
      </c>
      <c r="BM127" s="229" t="s">
        <v>214</v>
      </c>
    </row>
    <row r="128" s="2" customFormat="1">
      <c r="A128" s="38"/>
      <c r="B128" s="39"/>
      <c r="C128" s="40"/>
      <c r="D128" s="231" t="s">
        <v>139</v>
      </c>
      <c r="E128" s="40"/>
      <c r="F128" s="232" t="s">
        <v>215</v>
      </c>
      <c r="G128" s="40"/>
      <c r="H128" s="40"/>
      <c r="I128" s="136"/>
      <c r="J128" s="40"/>
      <c r="K128" s="40"/>
      <c r="L128" s="44"/>
      <c r="M128" s="233"/>
      <c r="N128" s="23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139</v>
      </c>
      <c r="AU128" s="17" t="s">
        <v>80</v>
      </c>
    </row>
    <row r="129" s="13" customFormat="1">
      <c r="A129" s="13"/>
      <c r="B129" s="236"/>
      <c r="C129" s="237"/>
      <c r="D129" s="231" t="s">
        <v>143</v>
      </c>
      <c r="E129" s="238" t="s">
        <v>19</v>
      </c>
      <c r="F129" s="239" t="s">
        <v>216</v>
      </c>
      <c r="G129" s="237"/>
      <c r="H129" s="240">
        <v>55.615000000000002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143</v>
      </c>
      <c r="AU129" s="246" t="s">
        <v>80</v>
      </c>
      <c r="AV129" s="13" t="s">
        <v>80</v>
      </c>
      <c r="AW129" s="13" t="s">
        <v>32</v>
      </c>
      <c r="AX129" s="13" t="s">
        <v>70</v>
      </c>
      <c r="AY129" s="246" t="s">
        <v>130</v>
      </c>
    </row>
    <row r="130" s="13" customFormat="1">
      <c r="A130" s="13"/>
      <c r="B130" s="236"/>
      <c r="C130" s="237"/>
      <c r="D130" s="231" t="s">
        <v>143</v>
      </c>
      <c r="E130" s="238" t="s">
        <v>19</v>
      </c>
      <c r="F130" s="239" t="s">
        <v>217</v>
      </c>
      <c r="G130" s="237"/>
      <c r="H130" s="240">
        <v>800.90200000000004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143</v>
      </c>
      <c r="AU130" s="246" t="s">
        <v>80</v>
      </c>
      <c r="AV130" s="13" t="s">
        <v>80</v>
      </c>
      <c r="AW130" s="13" t="s">
        <v>32</v>
      </c>
      <c r="AX130" s="13" t="s">
        <v>70</v>
      </c>
      <c r="AY130" s="246" t="s">
        <v>130</v>
      </c>
    </row>
    <row r="131" s="14" customFormat="1">
      <c r="A131" s="14"/>
      <c r="B131" s="247"/>
      <c r="C131" s="248"/>
      <c r="D131" s="231" t="s">
        <v>143</v>
      </c>
      <c r="E131" s="249" t="s">
        <v>19</v>
      </c>
      <c r="F131" s="250" t="s">
        <v>161</v>
      </c>
      <c r="G131" s="248"/>
      <c r="H131" s="251">
        <v>856.51700000000005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143</v>
      </c>
      <c r="AU131" s="257" t="s">
        <v>80</v>
      </c>
      <c r="AV131" s="14" t="s">
        <v>137</v>
      </c>
      <c r="AW131" s="14" t="s">
        <v>32</v>
      </c>
      <c r="AX131" s="14" t="s">
        <v>78</v>
      </c>
      <c r="AY131" s="257" t="s">
        <v>130</v>
      </c>
    </row>
    <row r="132" s="2" customFormat="1" ht="16.5" customHeight="1">
      <c r="A132" s="38"/>
      <c r="B132" s="39"/>
      <c r="C132" s="218" t="s">
        <v>218</v>
      </c>
      <c r="D132" s="218" t="s">
        <v>132</v>
      </c>
      <c r="E132" s="219" t="s">
        <v>219</v>
      </c>
      <c r="F132" s="220" t="s">
        <v>220</v>
      </c>
      <c r="G132" s="221" t="s">
        <v>206</v>
      </c>
      <c r="H132" s="222">
        <v>28.145</v>
      </c>
      <c r="I132" s="223"/>
      <c r="J132" s="224">
        <f>ROUND(I132*H132,2)</f>
        <v>0</v>
      </c>
      <c r="K132" s="220" t="s">
        <v>136</v>
      </c>
      <c r="L132" s="44"/>
      <c r="M132" s="225" t="s">
        <v>19</v>
      </c>
      <c r="N132" s="226" t="s">
        <v>41</v>
      </c>
      <c r="O132" s="84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137</v>
      </c>
      <c r="AT132" s="229" t="s">
        <v>132</v>
      </c>
      <c r="AU132" s="229" t="s">
        <v>80</v>
      </c>
      <c r="AY132" s="17" t="s">
        <v>130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78</v>
      </c>
      <c r="BK132" s="230">
        <f>ROUND(I132*H132,2)</f>
        <v>0</v>
      </c>
      <c r="BL132" s="17" t="s">
        <v>137</v>
      </c>
      <c r="BM132" s="229" t="s">
        <v>221</v>
      </c>
    </row>
    <row r="133" s="2" customFormat="1">
      <c r="A133" s="38"/>
      <c r="B133" s="39"/>
      <c r="C133" s="40"/>
      <c r="D133" s="231" t="s">
        <v>139</v>
      </c>
      <c r="E133" s="40"/>
      <c r="F133" s="232" t="s">
        <v>222</v>
      </c>
      <c r="G133" s="40"/>
      <c r="H133" s="40"/>
      <c r="I133" s="136"/>
      <c r="J133" s="40"/>
      <c r="K133" s="40"/>
      <c r="L133" s="44"/>
      <c r="M133" s="233"/>
      <c r="N133" s="23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139</v>
      </c>
      <c r="AU133" s="17" t="s">
        <v>80</v>
      </c>
    </row>
    <row r="134" s="13" customFormat="1">
      <c r="A134" s="13"/>
      <c r="B134" s="236"/>
      <c r="C134" s="237"/>
      <c r="D134" s="231" t="s">
        <v>143</v>
      </c>
      <c r="E134" s="238" t="s">
        <v>19</v>
      </c>
      <c r="F134" s="239" t="s">
        <v>223</v>
      </c>
      <c r="G134" s="237"/>
      <c r="H134" s="240">
        <v>20.09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143</v>
      </c>
      <c r="AU134" s="246" t="s">
        <v>80</v>
      </c>
      <c r="AV134" s="13" t="s">
        <v>80</v>
      </c>
      <c r="AW134" s="13" t="s">
        <v>32</v>
      </c>
      <c r="AX134" s="13" t="s">
        <v>70</v>
      </c>
      <c r="AY134" s="246" t="s">
        <v>130</v>
      </c>
    </row>
    <row r="135" s="13" customFormat="1">
      <c r="A135" s="13"/>
      <c r="B135" s="236"/>
      <c r="C135" s="237"/>
      <c r="D135" s="231" t="s">
        <v>143</v>
      </c>
      <c r="E135" s="238" t="s">
        <v>19</v>
      </c>
      <c r="F135" s="239" t="s">
        <v>224</v>
      </c>
      <c r="G135" s="237"/>
      <c r="H135" s="240">
        <v>8.0549999999999997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143</v>
      </c>
      <c r="AU135" s="246" t="s">
        <v>80</v>
      </c>
      <c r="AV135" s="13" t="s">
        <v>80</v>
      </c>
      <c r="AW135" s="13" t="s">
        <v>32</v>
      </c>
      <c r="AX135" s="13" t="s">
        <v>70</v>
      </c>
      <c r="AY135" s="246" t="s">
        <v>130</v>
      </c>
    </row>
    <row r="136" s="14" customFormat="1">
      <c r="A136" s="14"/>
      <c r="B136" s="247"/>
      <c r="C136" s="248"/>
      <c r="D136" s="231" t="s">
        <v>143</v>
      </c>
      <c r="E136" s="249" t="s">
        <v>19</v>
      </c>
      <c r="F136" s="250" t="s">
        <v>161</v>
      </c>
      <c r="G136" s="248"/>
      <c r="H136" s="251">
        <v>28.145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143</v>
      </c>
      <c r="AU136" s="257" t="s">
        <v>80</v>
      </c>
      <c r="AV136" s="14" t="s">
        <v>137</v>
      </c>
      <c r="AW136" s="14" t="s">
        <v>32</v>
      </c>
      <c r="AX136" s="14" t="s">
        <v>78</v>
      </c>
      <c r="AY136" s="257" t="s">
        <v>130</v>
      </c>
    </row>
    <row r="137" s="2" customFormat="1" ht="16.5" customHeight="1">
      <c r="A137" s="38"/>
      <c r="B137" s="39"/>
      <c r="C137" s="218" t="s">
        <v>225</v>
      </c>
      <c r="D137" s="218" t="s">
        <v>132</v>
      </c>
      <c r="E137" s="219" t="s">
        <v>226</v>
      </c>
      <c r="F137" s="220" t="s">
        <v>227</v>
      </c>
      <c r="G137" s="221" t="s">
        <v>206</v>
      </c>
      <c r="H137" s="222">
        <v>385.58699999999999</v>
      </c>
      <c r="I137" s="223"/>
      <c r="J137" s="224">
        <f>ROUND(I137*H137,2)</f>
        <v>0</v>
      </c>
      <c r="K137" s="220" t="s">
        <v>136</v>
      </c>
      <c r="L137" s="44"/>
      <c r="M137" s="225" t="s">
        <v>19</v>
      </c>
      <c r="N137" s="226" t="s">
        <v>41</v>
      </c>
      <c r="O137" s="84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137</v>
      </c>
      <c r="AT137" s="229" t="s">
        <v>132</v>
      </c>
      <c r="AU137" s="229" t="s">
        <v>80</v>
      </c>
      <c r="AY137" s="17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78</v>
      </c>
      <c r="BK137" s="230">
        <f>ROUND(I137*H137,2)</f>
        <v>0</v>
      </c>
      <c r="BL137" s="17" t="s">
        <v>137</v>
      </c>
      <c r="BM137" s="229" t="s">
        <v>228</v>
      </c>
    </row>
    <row r="138" s="2" customFormat="1">
      <c r="A138" s="38"/>
      <c r="B138" s="39"/>
      <c r="C138" s="40"/>
      <c r="D138" s="231" t="s">
        <v>139</v>
      </c>
      <c r="E138" s="40"/>
      <c r="F138" s="232" t="s">
        <v>215</v>
      </c>
      <c r="G138" s="40"/>
      <c r="H138" s="40"/>
      <c r="I138" s="136"/>
      <c r="J138" s="40"/>
      <c r="K138" s="40"/>
      <c r="L138" s="44"/>
      <c r="M138" s="233"/>
      <c r="N138" s="23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139</v>
      </c>
      <c r="AU138" s="17" t="s">
        <v>80</v>
      </c>
    </row>
    <row r="139" s="13" customFormat="1">
      <c r="A139" s="13"/>
      <c r="B139" s="236"/>
      <c r="C139" s="237"/>
      <c r="D139" s="231" t="s">
        <v>143</v>
      </c>
      <c r="E139" s="238" t="s">
        <v>19</v>
      </c>
      <c r="F139" s="239" t="s">
        <v>229</v>
      </c>
      <c r="G139" s="237"/>
      <c r="H139" s="240">
        <v>385.58699999999999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143</v>
      </c>
      <c r="AU139" s="246" t="s">
        <v>80</v>
      </c>
      <c r="AV139" s="13" t="s">
        <v>80</v>
      </c>
      <c r="AW139" s="13" t="s">
        <v>32</v>
      </c>
      <c r="AX139" s="13" t="s">
        <v>78</v>
      </c>
      <c r="AY139" s="246" t="s">
        <v>130</v>
      </c>
    </row>
    <row r="140" s="2" customFormat="1" ht="16.5" customHeight="1">
      <c r="A140" s="38"/>
      <c r="B140" s="39"/>
      <c r="C140" s="218" t="s">
        <v>8</v>
      </c>
      <c r="D140" s="218" t="s">
        <v>132</v>
      </c>
      <c r="E140" s="219" t="s">
        <v>230</v>
      </c>
      <c r="F140" s="220" t="s">
        <v>231</v>
      </c>
      <c r="G140" s="221" t="s">
        <v>206</v>
      </c>
      <c r="H140" s="222">
        <v>21.350000000000001</v>
      </c>
      <c r="I140" s="223"/>
      <c r="J140" s="224">
        <f>ROUND(I140*H140,2)</f>
        <v>0</v>
      </c>
      <c r="K140" s="220" t="s">
        <v>136</v>
      </c>
      <c r="L140" s="44"/>
      <c r="M140" s="225" t="s">
        <v>19</v>
      </c>
      <c r="N140" s="226" t="s">
        <v>41</v>
      </c>
      <c r="O140" s="84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137</v>
      </c>
      <c r="AT140" s="229" t="s">
        <v>132</v>
      </c>
      <c r="AU140" s="229" t="s">
        <v>80</v>
      </c>
      <c r="AY140" s="17" t="s">
        <v>130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78</v>
      </c>
      <c r="BK140" s="230">
        <f>ROUND(I140*H140,2)</f>
        <v>0</v>
      </c>
      <c r="BL140" s="17" t="s">
        <v>137</v>
      </c>
      <c r="BM140" s="229" t="s">
        <v>232</v>
      </c>
    </row>
    <row r="141" s="2" customFormat="1">
      <c r="A141" s="38"/>
      <c r="B141" s="39"/>
      <c r="C141" s="40"/>
      <c r="D141" s="231" t="s">
        <v>139</v>
      </c>
      <c r="E141" s="40"/>
      <c r="F141" s="232" t="s">
        <v>233</v>
      </c>
      <c r="G141" s="40"/>
      <c r="H141" s="40"/>
      <c r="I141" s="136"/>
      <c r="J141" s="40"/>
      <c r="K141" s="40"/>
      <c r="L141" s="44"/>
      <c r="M141" s="233"/>
      <c r="N141" s="23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139</v>
      </c>
      <c r="AU141" s="17" t="s">
        <v>80</v>
      </c>
    </row>
    <row r="142" s="2" customFormat="1">
      <c r="A142" s="38"/>
      <c r="B142" s="39"/>
      <c r="C142" s="40"/>
      <c r="D142" s="231" t="s">
        <v>141</v>
      </c>
      <c r="E142" s="40"/>
      <c r="F142" s="235" t="s">
        <v>234</v>
      </c>
      <c r="G142" s="40"/>
      <c r="H142" s="40"/>
      <c r="I142" s="136"/>
      <c r="J142" s="40"/>
      <c r="K142" s="40"/>
      <c r="L142" s="44"/>
      <c r="M142" s="233"/>
      <c r="N142" s="234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141</v>
      </c>
      <c r="AU142" s="17" t="s">
        <v>80</v>
      </c>
    </row>
    <row r="143" s="13" customFormat="1">
      <c r="A143" s="13"/>
      <c r="B143" s="236"/>
      <c r="C143" s="237"/>
      <c r="D143" s="231" t="s">
        <v>143</v>
      </c>
      <c r="E143" s="238" t="s">
        <v>19</v>
      </c>
      <c r="F143" s="239" t="s">
        <v>235</v>
      </c>
      <c r="G143" s="237"/>
      <c r="H143" s="240">
        <v>20.09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143</v>
      </c>
      <c r="AU143" s="246" t="s">
        <v>80</v>
      </c>
      <c r="AV143" s="13" t="s">
        <v>80</v>
      </c>
      <c r="AW143" s="13" t="s">
        <v>32</v>
      </c>
      <c r="AX143" s="13" t="s">
        <v>70</v>
      </c>
      <c r="AY143" s="246" t="s">
        <v>130</v>
      </c>
    </row>
    <row r="144" s="13" customFormat="1">
      <c r="A144" s="13"/>
      <c r="B144" s="236"/>
      <c r="C144" s="237"/>
      <c r="D144" s="231" t="s">
        <v>143</v>
      </c>
      <c r="E144" s="238" t="s">
        <v>19</v>
      </c>
      <c r="F144" s="239" t="s">
        <v>236</v>
      </c>
      <c r="G144" s="237"/>
      <c r="H144" s="240">
        <v>1.26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143</v>
      </c>
      <c r="AU144" s="246" t="s">
        <v>80</v>
      </c>
      <c r="AV144" s="13" t="s">
        <v>80</v>
      </c>
      <c r="AW144" s="13" t="s">
        <v>32</v>
      </c>
      <c r="AX144" s="13" t="s">
        <v>70</v>
      </c>
      <c r="AY144" s="246" t="s">
        <v>130</v>
      </c>
    </row>
    <row r="145" s="14" customFormat="1">
      <c r="A145" s="14"/>
      <c r="B145" s="247"/>
      <c r="C145" s="248"/>
      <c r="D145" s="231" t="s">
        <v>143</v>
      </c>
      <c r="E145" s="249" t="s">
        <v>19</v>
      </c>
      <c r="F145" s="250" t="s">
        <v>161</v>
      </c>
      <c r="G145" s="248"/>
      <c r="H145" s="251">
        <v>21.350000000000001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7" t="s">
        <v>143</v>
      </c>
      <c r="AU145" s="257" t="s">
        <v>80</v>
      </c>
      <c r="AV145" s="14" t="s">
        <v>137</v>
      </c>
      <c r="AW145" s="14" t="s">
        <v>32</v>
      </c>
      <c r="AX145" s="14" t="s">
        <v>78</v>
      </c>
      <c r="AY145" s="257" t="s">
        <v>130</v>
      </c>
    </row>
    <row r="146" s="2" customFormat="1" ht="16.5" customHeight="1">
      <c r="A146" s="38"/>
      <c r="B146" s="39"/>
      <c r="C146" s="218" t="s">
        <v>237</v>
      </c>
      <c r="D146" s="218" t="s">
        <v>132</v>
      </c>
      <c r="E146" s="219" t="s">
        <v>238</v>
      </c>
      <c r="F146" s="220" t="s">
        <v>239</v>
      </c>
      <c r="G146" s="221" t="s">
        <v>206</v>
      </c>
      <c r="H146" s="222">
        <v>58.460000000000001</v>
      </c>
      <c r="I146" s="223"/>
      <c r="J146" s="224">
        <f>ROUND(I146*H146,2)</f>
        <v>0</v>
      </c>
      <c r="K146" s="220" t="s">
        <v>136</v>
      </c>
      <c r="L146" s="44"/>
      <c r="M146" s="225" t="s">
        <v>19</v>
      </c>
      <c r="N146" s="226" t="s">
        <v>41</v>
      </c>
      <c r="O146" s="84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137</v>
      </c>
      <c r="AT146" s="229" t="s">
        <v>132</v>
      </c>
      <c r="AU146" s="229" t="s">
        <v>80</v>
      </c>
      <c r="AY146" s="17" t="s">
        <v>130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78</v>
      </c>
      <c r="BK146" s="230">
        <f>ROUND(I146*H146,2)</f>
        <v>0</v>
      </c>
      <c r="BL146" s="17" t="s">
        <v>137</v>
      </c>
      <c r="BM146" s="229" t="s">
        <v>240</v>
      </c>
    </row>
    <row r="147" s="2" customFormat="1">
      <c r="A147" s="38"/>
      <c r="B147" s="39"/>
      <c r="C147" s="40"/>
      <c r="D147" s="231" t="s">
        <v>139</v>
      </c>
      <c r="E147" s="40"/>
      <c r="F147" s="232" t="s">
        <v>241</v>
      </c>
      <c r="G147" s="40"/>
      <c r="H147" s="40"/>
      <c r="I147" s="136"/>
      <c r="J147" s="40"/>
      <c r="K147" s="40"/>
      <c r="L147" s="44"/>
      <c r="M147" s="233"/>
      <c r="N147" s="234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139</v>
      </c>
      <c r="AU147" s="17" t="s">
        <v>80</v>
      </c>
    </row>
    <row r="148" s="2" customFormat="1">
      <c r="A148" s="38"/>
      <c r="B148" s="39"/>
      <c r="C148" s="40"/>
      <c r="D148" s="231" t="s">
        <v>141</v>
      </c>
      <c r="E148" s="40"/>
      <c r="F148" s="235" t="s">
        <v>234</v>
      </c>
      <c r="G148" s="40"/>
      <c r="H148" s="40"/>
      <c r="I148" s="136"/>
      <c r="J148" s="40"/>
      <c r="K148" s="40"/>
      <c r="L148" s="44"/>
      <c r="M148" s="233"/>
      <c r="N148" s="23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141</v>
      </c>
      <c r="AU148" s="17" t="s">
        <v>80</v>
      </c>
    </row>
    <row r="149" s="13" customFormat="1">
      <c r="A149" s="13"/>
      <c r="B149" s="236"/>
      <c r="C149" s="237"/>
      <c r="D149" s="231" t="s">
        <v>143</v>
      </c>
      <c r="E149" s="238" t="s">
        <v>19</v>
      </c>
      <c r="F149" s="239" t="s">
        <v>242</v>
      </c>
      <c r="G149" s="237"/>
      <c r="H149" s="240">
        <v>58.460000000000001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143</v>
      </c>
      <c r="AU149" s="246" t="s">
        <v>80</v>
      </c>
      <c r="AV149" s="13" t="s">
        <v>80</v>
      </c>
      <c r="AW149" s="13" t="s">
        <v>32</v>
      </c>
      <c r="AX149" s="13" t="s">
        <v>70</v>
      </c>
      <c r="AY149" s="246" t="s">
        <v>130</v>
      </c>
    </row>
    <row r="150" s="14" customFormat="1">
      <c r="A150" s="14"/>
      <c r="B150" s="247"/>
      <c r="C150" s="248"/>
      <c r="D150" s="231" t="s">
        <v>143</v>
      </c>
      <c r="E150" s="249" t="s">
        <v>19</v>
      </c>
      <c r="F150" s="250" t="s">
        <v>161</v>
      </c>
      <c r="G150" s="248"/>
      <c r="H150" s="251">
        <v>58.460000000000001</v>
      </c>
      <c r="I150" s="252"/>
      <c r="J150" s="248"/>
      <c r="K150" s="248"/>
      <c r="L150" s="253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143</v>
      </c>
      <c r="AU150" s="257" t="s">
        <v>80</v>
      </c>
      <c r="AV150" s="14" t="s">
        <v>137</v>
      </c>
      <c r="AW150" s="14" t="s">
        <v>32</v>
      </c>
      <c r="AX150" s="14" t="s">
        <v>78</v>
      </c>
      <c r="AY150" s="257" t="s">
        <v>130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166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T3jhCBYVjZwcwb/QXiPAP5WpQ7hqxYzCSkXdybOQ12GvSHldMp6jU0Fs7yyDdtlRiGOgOe+t7udMUpD4bQ+LBw==" hashValue="AP/YiyUX1+nT25J55yoC2+wq7CNFTPb3Tjfx/AQmICKMGjODZeWbXouPHdL5zhyiL/q3e2ap9049n2ugp/6qSQ==" algorithmName="SHA-512" password="CC35"/>
  <autoFilter ref="C83:K15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80</v>
      </c>
    </row>
    <row r="4" s="1" customFormat="1" ht="24.96" customHeight="1">
      <c r="B4" s="20"/>
      <c r="D4" s="132" t="s">
        <v>99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Stavební úpravy křižovatky Sokolovská, Truhlářská_ KnO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100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243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102</v>
      </c>
      <c r="G12" s="38"/>
      <c r="H12" s="38"/>
      <c r="I12" s="140" t="s">
        <v>23</v>
      </c>
      <c r="J12" s="141" t="str">
        <f>'Rekapitulace stavby'!AN8</f>
        <v>10. 1. 2020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103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104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105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">
        <v>104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105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34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36</v>
      </c>
      <c r="E30" s="38"/>
      <c r="F30" s="38"/>
      <c r="G30" s="38"/>
      <c r="H30" s="38"/>
      <c r="I30" s="136"/>
      <c r="J30" s="150">
        <f>ROUND(J83,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38</v>
      </c>
      <c r="G32" s="38"/>
      <c r="H32" s="38"/>
      <c r="I32" s="152" t="s">
        <v>37</v>
      </c>
      <c r="J32" s="151" t="s">
        <v>39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34" t="s">
        <v>41</v>
      </c>
      <c r="F33" s="154">
        <f>ROUND((SUM(BE83:BE139)),  2)</f>
        <v>0</v>
      </c>
      <c r="G33" s="38"/>
      <c r="H33" s="38"/>
      <c r="I33" s="155">
        <v>0.20999999999999999</v>
      </c>
      <c r="J33" s="154">
        <f>ROUND(((SUM(BE83:BE139))*I33),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42</v>
      </c>
      <c r="F34" s="154">
        <f>ROUND((SUM(BF83:BF139)),  2)</f>
        <v>0</v>
      </c>
      <c r="G34" s="38"/>
      <c r="H34" s="38"/>
      <c r="I34" s="155">
        <v>0.14999999999999999</v>
      </c>
      <c r="J34" s="154">
        <f>ROUND(((SUM(BF83:BF139))*I34),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43</v>
      </c>
      <c r="F35" s="154">
        <f>ROUND((SUM(BG83:BG139)),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44</v>
      </c>
      <c r="F36" s="154">
        <f>ROUND((SUM(BH83:BH139)),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45</v>
      </c>
      <c r="F37" s="154">
        <f>ROUND((SUM(BI83:BI139)),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Stavební úpravy křižovatky Sokolovská, Truhlářská_ KnO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002 - Bourací práce (převzatá část stavby)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140" t="s">
        <v>23</v>
      </c>
      <c r="J52" s="72" t="str">
        <f>IF(J12="","",J12)</f>
        <v>10. 1. 2020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140" t="s">
        <v>31</v>
      </c>
      <c r="J54" s="36" t="str">
        <f>E21</f>
        <v>DSVA s.r.o.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>DSVA s.r.o.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68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76"/>
      <c r="C60" s="177"/>
      <c r="D60" s="178" t="s">
        <v>110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111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113</v>
      </c>
      <c r="E62" s="186"/>
      <c r="F62" s="186"/>
      <c r="G62" s="186"/>
      <c r="H62" s="186"/>
      <c r="I62" s="187"/>
      <c r="J62" s="188">
        <f>J119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114</v>
      </c>
      <c r="E63" s="186"/>
      <c r="F63" s="186"/>
      <c r="G63" s="186"/>
      <c r="H63" s="186"/>
      <c r="I63" s="187"/>
      <c r="J63" s="188">
        <f>J122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137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115</v>
      </c>
      <c r="D70" s="40"/>
      <c r="E70" s="40"/>
      <c r="F70" s="40"/>
      <c r="G70" s="40"/>
      <c r="H70" s="40"/>
      <c r="I70" s="136"/>
      <c r="J70" s="40"/>
      <c r="K70" s="4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0" t="str">
        <f>E7</f>
        <v>Stavební úpravy křižovatky Sokolovská, Truhlářská_ KnO</v>
      </c>
      <c r="F73" s="32"/>
      <c r="G73" s="32"/>
      <c r="H73" s="32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100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002 - Bourací práce (převzatá část stavby)</v>
      </c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Kynšperk nad Ohří</v>
      </c>
      <c r="G77" s="40"/>
      <c r="H77" s="40"/>
      <c r="I77" s="140" t="s">
        <v>23</v>
      </c>
      <c r="J77" s="72" t="str">
        <f>IF(J12="","",J12)</f>
        <v>10. 1. 2020</v>
      </c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Město Kynšperk nad Ohří</v>
      </c>
      <c r="G79" s="40"/>
      <c r="H79" s="40"/>
      <c r="I79" s="140" t="s">
        <v>31</v>
      </c>
      <c r="J79" s="36" t="str">
        <f>E21</f>
        <v>DSVA s.r.o.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140" t="s">
        <v>33</v>
      </c>
      <c r="J80" s="36" t="str">
        <f>E24</f>
        <v>DSVA s.r.o.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0"/>
      <c r="B82" s="191"/>
      <c r="C82" s="192" t="s">
        <v>116</v>
      </c>
      <c r="D82" s="193" t="s">
        <v>55</v>
      </c>
      <c r="E82" s="193" t="s">
        <v>51</v>
      </c>
      <c r="F82" s="193" t="s">
        <v>52</v>
      </c>
      <c r="G82" s="193" t="s">
        <v>117</v>
      </c>
      <c r="H82" s="193" t="s">
        <v>118</v>
      </c>
      <c r="I82" s="194" t="s">
        <v>119</v>
      </c>
      <c r="J82" s="193" t="s">
        <v>108</v>
      </c>
      <c r="K82" s="195" t="s">
        <v>120</v>
      </c>
      <c r="L82" s="196"/>
      <c r="M82" s="92" t="s">
        <v>19</v>
      </c>
      <c r="N82" s="93" t="s">
        <v>40</v>
      </c>
      <c r="O82" s="93" t="s">
        <v>121</v>
      </c>
      <c r="P82" s="93" t="s">
        <v>122</v>
      </c>
      <c r="Q82" s="93" t="s">
        <v>123</v>
      </c>
      <c r="R82" s="93" t="s">
        <v>124</v>
      </c>
      <c r="S82" s="93" t="s">
        <v>125</v>
      </c>
      <c r="T82" s="94" t="s">
        <v>126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8"/>
      <c r="B83" s="39"/>
      <c r="C83" s="99" t="s">
        <v>127</v>
      </c>
      <c r="D83" s="40"/>
      <c r="E83" s="40"/>
      <c r="F83" s="40"/>
      <c r="G83" s="40"/>
      <c r="H83" s="40"/>
      <c r="I83" s="136"/>
      <c r="J83" s="197">
        <f>BK83</f>
        <v>0</v>
      </c>
      <c r="K83" s="40"/>
      <c r="L83" s="44"/>
      <c r="M83" s="95"/>
      <c r="N83" s="198"/>
      <c r="O83" s="96"/>
      <c r="P83" s="199">
        <f>P84</f>
        <v>0</v>
      </c>
      <c r="Q83" s="96"/>
      <c r="R83" s="199">
        <f>R84</f>
        <v>0</v>
      </c>
      <c r="S83" s="96"/>
      <c r="T83" s="200">
        <f>T84</f>
        <v>94.930999999999983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109</v>
      </c>
      <c r="BK83" s="201">
        <f>BK84</f>
        <v>0</v>
      </c>
    </row>
    <row r="84" s="12" customFormat="1" ht="25.92" customHeight="1">
      <c r="A84" s="12"/>
      <c r="B84" s="202"/>
      <c r="C84" s="203"/>
      <c r="D84" s="204" t="s">
        <v>69</v>
      </c>
      <c r="E84" s="205" t="s">
        <v>128</v>
      </c>
      <c r="F84" s="205" t="s">
        <v>129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P85+P119+P122</f>
        <v>0</v>
      </c>
      <c r="Q84" s="210"/>
      <c r="R84" s="211">
        <f>R85+R119+R122</f>
        <v>0</v>
      </c>
      <c r="S84" s="210"/>
      <c r="T84" s="212">
        <f>T85+T119+T122</f>
        <v>94.930999999999983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78</v>
      </c>
      <c r="AT84" s="214" t="s">
        <v>69</v>
      </c>
      <c r="AU84" s="214" t="s">
        <v>70</v>
      </c>
      <c r="AY84" s="213" t="s">
        <v>130</v>
      </c>
      <c r="BK84" s="215">
        <f>BK85+BK119+BK122</f>
        <v>0</v>
      </c>
    </row>
    <row r="85" s="12" customFormat="1" ht="22.8" customHeight="1">
      <c r="A85" s="12"/>
      <c r="B85" s="202"/>
      <c r="C85" s="203"/>
      <c r="D85" s="204" t="s">
        <v>69</v>
      </c>
      <c r="E85" s="216" t="s">
        <v>78</v>
      </c>
      <c r="F85" s="216" t="s">
        <v>131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SUM(P86:P118)</f>
        <v>0</v>
      </c>
      <c r="Q85" s="210"/>
      <c r="R85" s="211">
        <f>SUM(R86:R118)</f>
        <v>0</v>
      </c>
      <c r="S85" s="210"/>
      <c r="T85" s="212">
        <f>SUM(T86:T118)</f>
        <v>94.930999999999983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78</v>
      </c>
      <c r="AT85" s="214" t="s">
        <v>69</v>
      </c>
      <c r="AU85" s="214" t="s">
        <v>78</v>
      </c>
      <c r="AY85" s="213" t="s">
        <v>130</v>
      </c>
      <c r="BK85" s="215">
        <f>SUM(BK86:BK118)</f>
        <v>0</v>
      </c>
    </row>
    <row r="86" s="2" customFormat="1" ht="16.5" customHeight="1">
      <c r="A86" s="38"/>
      <c r="B86" s="39"/>
      <c r="C86" s="218" t="s">
        <v>78</v>
      </c>
      <c r="D86" s="218" t="s">
        <v>132</v>
      </c>
      <c r="E86" s="219" t="s">
        <v>244</v>
      </c>
      <c r="F86" s="220" t="s">
        <v>245</v>
      </c>
      <c r="G86" s="221" t="s">
        <v>186</v>
      </c>
      <c r="H86" s="222">
        <v>3</v>
      </c>
      <c r="I86" s="223"/>
      <c r="J86" s="224">
        <f>ROUND(I86*H86,2)</f>
        <v>0</v>
      </c>
      <c r="K86" s="220" t="s">
        <v>136</v>
      </c>
      <c r="L86" s="44"/>
      <c r="M86" s="225" t="s">
        <v>19</v>
      </c>
      <c r="N86" s="226" t="s">
        <v>41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9" t="s">
        <v>137</v>
      </c>
      <c r="AT86" s="229" t="s">
        <v>132</v>
      </c>
      <c r="AU86" s="229" t="s">
        <v>80</v>
      </c>
      <c r="AY86" s="17" t="s">
        <v>130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7" t="s">
        <v>78</v>
      </c>
      <c r="BK86" s="230">
        <f>ROUND(I86*H86,2)</f>
        <v>0</v>
      </c>
      <c r="BL86" s="17" t="s">
        <v>137</v>
      </c>
      <c r="BM86" s="229" t="s">
        <v>246</v>
      </c>
    </row>
    <row r="87" s="2" customFormat="1">
      <c r="A87" s="38"/>
      <c r="B87" s="39"/>
      <c r="C87" s="40"/>
      <c r="D87" s="231" t="s">
        <v>139</v>
      </c>
      <c r="E87" s="40"/>
      <c r="F87" s="232" t="s">
        <v>247</v>
      </c>
      <c r="G87" s="40"/>
      <c r="H87" s="40"/>
      <c r="I87" s="136"/>
      <c r="J87" s="40"/>
      <c r="K87" s="40"/>
      <c r="L87" s="44"/>
      <c r="M87" s="233"/>
      <c r="N87" s="23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139</v>
      </c>
      <c r="AU87" s="17" t="s">
        <v>80</v>
      </c>
    </row>
    <row r="88" s="2" customFormat="1">
      <c r="A88" s="38"/>
      <c r="B88" s="39"/>
      <c r="C88" s="40"/>
      <c r="D88" s="231" t="s">
        <v>248</v>
      </c>
      <c r="E88" s="40"/>
      <c r="F88" s="235" t="s">
        <v>249</v>
      </c>
      <c r="G88" s="40"/>
      <c r="H88" s="40"/>
      <c r="I88" s="136"/>
      <c r="J88" s="40"/>
      <c r="K88" s="40"/>
      <c r="L88" s="44"/>
      <c r="M88" s="233"/>
      <c r="N88" s="23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248</v>
      </c>
      <c r="AU88" s="17" t="s">
        <v>80</v>
      </c>
    </row>
    <row r="89" s="13" customFormat="1">
      <c r="A89" s="13"/>
      <c r="B89" s="236"/>
      <c r="C89" s="237"/>
      <c r="D89" s="231" t="s">
        <v>143</v>
      </c>
      <c r="E89" s="238" t="s">
        <v>19</v>
      </c>
      <c r="F89" s="239" t="s">
        <v>250</v>
      </c>
      <c r="G89" s="237"/>
      <c r="H89" s="240">
        <v>3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143</v>
      </c>
      <c r="AU89" s="246" t="s">
        <v>80</v>
      </c>
      <c r="AV89" s="13" t="s">
        <v>80</v>
      </c>
      <c r="AW89" s="13" t="s">
        <v>32</v>
      </c>
      <c r="AX89" s="13" t="s">
        <v>78</v>
      </c>
      <c r="AY89" s="246" t="s">
        <v>130</v>
      </c>
    </row>
    <row r="90" s="2" customFormat="1" ht="16.5" customHeight="1">
      <c r="A90" s="38"/>
      <c r="B90" s="39"/>
      <c r="C90" s="218" t="s">
        <v>80</v>
      </c>
      <c r="D90" s="218" t="s">
        <v>132</v>
      </c>
      <c r="E90" s="219" t="s">
        <v>251</v>
      </c>
      <c r="F90" s="220" t="s">
        <v>252</v>
      </c>
      <c r="G90" s="221" t="s">
        <v>186</v>
      </c>
      <c r="H90" s="222">
        <v>4</v>
      </c>
      <c r="I90" s="223"/>
      <c r="J90" s="224">
        <f>ROUND(I90*H90,2)</f>
        <v>0</v>
      </c>
      <c r="K90" s="220" t="s">
        <v>136</v>
      </c>
      <c r="L90" s="44"/>
      <c r="M90" s="225" t="s">
        <v>19</v>
      </c>
      <c r="N90" s="226" t="s">
        <v>41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9" t="s">
        <v>137</v>
      </c>
      <c r="AT90" s="229" t="s">
        <v>132</v>
      </c>
      <c r="AU90" s="229" t="s">
        <v>80</v>
      </c>
      <c r="AY90" s="17" t="s">
        <v>130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7" t="s">
        <v>78</v>
      </c>
      <c r="BK90" s="230">
        <f>ROUND(I90*H90,2)</f>
        <v>0</v>
      </c>
      <c r="BL90" s="17" t="s">
        <v>137</v>
      </c>
      <c r="BM90" s="229" t="s">
        <v>253</v>
      </c>
    </row>
    <row r="91" s="2" customFormat="1">
      <c r="A91" s="38"/>
      <c r="B91" s="39"/>
      <c r="C91" s="40"/>
      <c r="D91" s="231" t="s">
        <v>139</v>
      </c>
      <c r="E91" s="40"/>
      <c r="F91" s="232" t="s">
        <v>254</v>
      </c>
      <c r="G91" s="40"/>
      <c r="H91" s="40"/>
      <c r="I91" s="136"/>
      <c r="J91" s="40"/>
      <c r="K91" s="40"/>
      <c r="L91" s="44"/>
      <c r="M91" s="233"/>
      <c r="N91" s="23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139</v>
      </c>
      <c r="AU91" s="17" t="s">
        <v>80</v>
      </c>
    </row>
    <row r="92" s="13" customFormat="1">
      <c r="A92" s="13"/>
      <c r="B92" s="236"/>
      <c r="C92" s="237"/>
      <c r="D92" s="231" t="s">
        <v>143</v>
      </c>
      <c r="E92" s="238" t="s">
        <v>19</v>
      </c>
      <c r="F92" s="239" t="s">
        <v>255</v>
      </c>
      <c r="G92" s="237"/>
      <c r="H92" s="240">
        <v>3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143</v>
      </c>
      <c r="AU92" s="246" t="s">
        <v>80</v>
      </c>
      <c r="AV92" s="13" t="s">
        <v>80</v>
      </c>
      <c r="AW92" s="13" t="s">
        <v>32</v>
      </c>
      <c r="AX92" s="13" t="s">
        <v>70</v>
      </c>
      <c r="AY92" s="246" t="s">
        <v>130</v>
      </c>
    </row>
    <row r="93" s="13" customFormat="1">
      <c r="A93" s="13"/>
      <c r="B93" s="236"/>
      <c r="C93" s="237"/>
      <c r="D93" s="231" t="s">
        <v>143</v>
      </c>
      <c r="E93" s="238" t="s">
        <v>19</v>
      </c>
      <c r="F93" s="239" t="s">
        <v>256</v>
      </c>
      <c r="G93" s="237"/>
      <c r="H93" s="240">
        <v>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143</v>
      </c>
      <c r="AU93" s="246" t="s">
        <v>80</v>
      </c>
      <c r="AV93" s="13" t="s">
        <v>80</v>
      </c>
      <c r="AW93" s="13" t="s">
        <v>32</v>
      </c>
      <c r="AX93" s="13" t="s">
        <v>70</v>
      </c>
      <c r="AY93" s="246" t="s">
        <v>130</v>
      </c>
    </row>
    <row r="94" s="14" customFormat="1">
      <c r="A94" s="14"/>
      <c r="B94" s="247"/>
      <c r="C94" s="248"/>
      <c r="D94" s="231" t="s">
        <v>143</v>
      </c>
      <c r="E94" s="249" t="s">
        <v>19</v>
      </c>
      <c r="F94" s="250" t="s">
        <v>161</v>
      </c>
      <c r="G94" s="248"/>
      <c r="H94" s="251">
        <v>4</v>
      </c>
      <c r="I94" s="252"/>
      <c r="J94" s="248"/>
      <c r="K94" s="248"/>
      <c r="L94" s="253"/>
      <c r="M94" s="254"/>
      <c r="N94" s="255"/>
      <c r="O94" s="255"/>
      <c r="P94" s="255"/>
      <c r="Q94" s="255"/>
      <c r="R94" s="255"/>
      <c r="S94" s="255"/>
      <c r="T94" s="25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7" t="s">
        <v>143</v>
      </c>
      <c r="AU94" s="257" t="s">
        <v>80</v>
      </c>
      <c r="AV94" s="14" t="s">
        <v>137</v>
      </c>
      <c r="AW94" s="14" t="s">
        <v>32</v>
      </c>
      <c r="AX94" s="14" t="s">
        <v>78</v>
      </c>
      <c r="AY94" s="257" t="s">
        <v>130</v>
      </c>
    </row>
    <row r="95" s="2" customFormat="1" ht="16.5" customHeight="1">
      <c r="A95" s="38"/>
      <c r="B95" s="39"/>
      <c r="C95" s="218" t="s">
        <v>149</v>
      </c>
      <c r="D95" s="218" t="s">
        <v>132</v>
      </c>
      <c r="E95" s="219" t="s">
        <v>257</v>
      </c>
      <c r="F95" s="220" t="s">
        <v>258</v>
      </c>
      <c r="G95" s="221" t="s">
        <v>135</v>
      </c>
      <c r="H95" s="222">
        <v>130</v>
      </c>
      <c r="I95" s="223"/>
      <c r="J95" s="224">
        <f>ROUND(I95*H95,2)</f>
        <v>0</v>
      </c>
      <c r="K95" s="220" t="s">
        <v>136</v>
      </c>
      <c r="L95" s="44"/>
      <c r="M95" s="225" t="s">
        <v>19</v>
      </c>
      <c r="N95" s="226" t="s">
        <v>41</v>
      </c>
      <c r="O95" s="84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29" t="s">
        <v>137</v>
      </c>
      <c r="AT95" s="229" t="s">
        <v>132</v>
      </c>
      <c r="AU95" s="229" t="s">
        <v>80</v>
      </c>
      <c r="AY95" s="17" t="s">
        <v>130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17" t="s">
        <v>78</v>
      </c>
      <c r="BK95" s="230">
        <f>ROUND(I95*H95,2)</f>
        <v>0</v>
      </c>
      <c r="BL95" s="17" t="s">
        <v>137</v>
      </c>
      <c r="BM95" s="229" t="s">
        <v>259</v>
      </c>
    </row>
    <row r="96" s="2" customFormat="1">
      <c r="A96" s="38"/>
      <c r="B96" s="39"/>
      <c r="C96" s="40"/>
      <c r="D96" s="231" t="s">
        <v>139</v>
      </c>
      <c r="E96" s="40"/>
      <c r="F96" s="232" t="s">
        <v>260</v>
      </c>
      <c r="G96" s="40"/>
      <c r="H96" s="40"/>
      <c r="I96" s="136"/>
      <c r="J96" s="40"/>
      <c r="K96" s="40"/>
      <c r="L96" s="44"/>
      <c r="M96" s="233"/>
      <c r="N96" s="23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139</v>
      </c>
      <c r="AU96" s="17" t="s">
        <v>80</v>
      </c>
    </row>
    <row r="97" s="2" customFormat="1">
      <c r="A97" s="38"/>
      <c r="B97" s="39"/>
      <c r="C97" s="40"/>
      <c r="D97" s="231" t="s">
        <v>141</v>
      </c>
      <c r="E97" s="40"/>
      <c r="F97" s="235" t="s">
        <v>142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141</v>
      </c>
      <c r="AU97" s="17" t="s">
        <v>80</v>
      </c>
    </row>
    <row r="98" s="13" customFormat="1">
      <c r="A98" s="13"/>
      <c r="B98" s="236"/>
      <c r="C98" s="237"/>
      <c r="D98" s="231" t="s">
        <v>143</v>
      </c>
      <c r="E98" s="238" t="s">
        <v>19</v>
      </c>
      <c r="F98" s="239" t="s">
        <v>261</v>
      </c>
      <c r="G98" s="237"/>
      <c r="H98" s="240">
        <v>130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143</v>
      </c>
      <c r="AU98" s="246" t="s">
        <v>80</v>
      </c>
      <c r="AV98" s="13" t="s">
        <v>80</v>
      </c>
      <c r="AW98" s="13" t="s">
        <v>32</v>
      </c>
      <c r="AX98" s="13" t="s">
        <v>70</v>
      </c>
      <c r="AY98" s="246" t="s">
        <v>130</v>
      </c>
    </row>
    <row r="99" s="14" customFormat="1">
      <c r="A99" s="14"/>
      <c r="B99" s="247"/>
      <c r="C99" s="248"/>
      <c r="D99" s="231" t="s">
        <v>143</v>
      </c>
      <c r="E99" s="249" t="s">
        <v>19</v>
      </c>
      <c r="F99" s="250" t="s">
        <v>161</v>
      </c>
      <c r="G99" s="248"/>
      <c r="H99" s="251">
        <v>130</v>
      </c>
      <c r="I99" s="252"/>
      <c r="J99" s="248"/>
      <c r="K99" s="248"/>
      <c r="L99" s="253"/>
      <c r="M99" s="254"/>
      <c r="N99" s="255"/>
      <c r="O99" s="255"/>
      <c r="P99" s="255"/>
      <c r="Q99" s="255"/>
      <c r="R99" s="255"/>
      <c r="S99" s="255"/>
      <c r="T99" s="25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7" t="s">
        <v>143</v>
      </c>
      <c r="AU99" s="257" t="s">
        <v>80</v>
      </c>
      <c r="AV99" s="14" t="s">
        <v>137</v>
      </c>
      <c r="AW99" s="14" t="s">
        <v>32</v>
      </c>
      <c r="AX99" s="14" t="s">
        <v>78</v>
      </c>
      <c r="AY99" s="257" t="s">
        <v>130</v>
      </c>
    </row>
    <row r="100" s="2" customFormat="1" ht="16.5" customHeight="1">
      <c r="A100" s="38"/>
      <c r="B100" s="39"/>
      <c r="C100" s="218" t="s">
        <v>137</v>
      </c>
      <c r="D100" s="218" t="s">
        <v>132</v>
      </c>
      <c r="E100" s="219" t="s">
        <v>262</v>
      </c>
      <c r="F100" s="220" t="s">
        <v>263</v>
      </c>
      <c r="G100" s="221" t="s">
        <v>179</v>
      </c>
      <c r="H100" s="222">
        <v>32.399999999999999</v>
      </c>
      <c r="I100" s="223"/>
      <c r="J100" s="224">
        <f>ROUND(I100*H100,2)</f>
        <v>0</v>
      </c>
      <c r="K100" s="220" t="s">
        <v>136</v>
      </c>
      <c r="L100" s="44"/>
      <c r="M100" s="225" t="s">
        <v>19</v>
      </c>
      <c r="N100" s="226" t="s">
        <v>41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137</v>
      </c>
      <c r="AT100" s="229" t="s">
        <v>132</v>
      </c>
      <c r="AU100" s="229" t="s">
        <v>80</v>
      </c>
      <c r="AY100" s="17" t="s">
        <v>130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78</v>
      </c>
      <c r="BK100" s="230">
        <f>ROUND(I100*H100,2)</f>
        <v>0</v>
      </c>
      <c r="BL100" s="17" t="s">
        <v>137</v>
      </c>
      <c r="BM100" s="229" t="s">
        <v>264</v>
      </c>
    </row>
    <row r="101" s="2" customFormat="1">
      <c r="A101" s="38"/>
      <c r="B101" s="39"/>
      <c r="C101" s="40"/>
      <c r="D101" s="231" t="s">
        <v>139</v>
      </c>
      <c r="E101" s="40"/>
      <c r="F101" s="232" t="s">
        <v>265</v>
      </c>
      <c r="G101" s="40"/>
      <c r="H101" s="40"/>
      <c r="I101" s="136"/>
      <c r="J101" s="40"/>
      <c r="K101" s="40"/>
      <c r="L101" s="44"/>
      <c r="M101" s="233"/>
      <c r="N101" s="23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139</v>
      </c>
      <c r="AU101" s="17" t="s">
        <v>80</v>
      </c>
    </row>
    <row r="102" s="2" customFormat="1">
      <c r="A102" s="38"/>
      <c r="B102" s="39"/>
      <c r="C102" s="40"/>
      <c r="D102" s="231" t="s">
        <v>141</v>
      </c>
      <c r="E102" s="40"/>
      <c r="F102" s="235" t="s">
        <v>266</v>
      </c>
      <c r="G102" s="40"/>
      <c r="H102" s="40"/>
      <c r="I102" s="136"/>
      <c r="J102" s="40"/>
      <c r="K102" s="40"/>
      <c r="L102" s="44"/>
      <c r="M102" s="233"/>
      <c r="N102" s="23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141</v>
      </c>
      <c r="AU102" s="17" t="s">
        <v>80</v>
      </c>
    </row>
    <row r="103" s="13" customFormat="1">
      <c r="A103" s="13"/>
      <c r="B103" s="236"/>
      <c r="C103" s="237"/>
      <c r="D103" s="231" t="s">
        <v>143</v>
      </c>
      <c r="E103" s="238" t="s">
        <v>19</v>
      </c>
      <c r="F103" s="239" t="s">
        <v>267</v>
      </c>
      <c r="G103" s="237"/>
      <c r="H103" s="240">
        <v>18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143</v>
      </c>
      <c r="AU103" s="246" t="s">
        <v>80</v>
      </c>
      <c r="AV103" s="13" t="s">
        <v>80</v>
      </c>
      <c r="AW103" s="13" t="s">
        <v>32</v>
      </c>
      <c r="AX103" s="13" t="s">
        <v>70</v>
      </c>
      <c r="AY103" s="246" t="s">
        <v>130</v>
      </c>
    </row>
    <row r="104" s="13" customFormat="1">
      <c r="A104" s="13"/>
      <c r="B104" s="236"/>
      <c r="C104" s="237"/>
      <c r="D104" s="231" t="s">
        <v>143</v>
      </c>
      <c r="E104" s="238" t="s">
        <v>19</v>
      </c>
      <c r="F104" s="239" t="s">
        <v>268</v>
      </c>
      <c r="G104" s="237"/>
      <c r="H104" s="240">
        <v>14.4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143</v>
      </c>
      <c r="AU104" s="246" t="s">
        <v>80</v>
      </c>
      <c r="AV104" s="13" t="s">
        <v>80</v>
      </c>
      <c r="AW104" s="13" t="s">
        <v>32</v>
      </c>
      <c r="AX104" s="13" t="s">
        <v>70</v>
      </c>
      <c r="AY104" s="246" t="s">
        <v>130</v>
      </c>
    </row>
    <row r="105" s="14" customFormat="1">
      <c r="A105" s="14"/>
      <c r="B105" s="247"/>
      <c r="C105" s="248"/>
      <c r="D105" s="231" t="s">
        <v>143</v>
      </c>
      <c r="E105" s="249" t="s">
        <v>19</v>
      </c>
      <c r="F105" s="250" t="s">
        <v>161</v>
      </c>
      <c r="G105" s="248"/>
      <c r="H105" s="251">
        <v>32.399999999999999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143</v>
      </c>
      <c r="AU105" s="257" t="s">
        <v>80</v>
      </c>
      <c r="AV105" s="14" t="s">
        <v>137</v>
      </c>
      <c r="AW105" s="14" t="s">
        <v>32</v>
      </c>
      <c r="AX105" s="14" t="s">
        <v>78</v>
      </c>
      <c r="AY105" s="257" t="s">
        <v>130</v>
      </c>
    </row>
    <row r="106" s="2" customFormat="1" ht="16.5" customHeight="1">
      <c r="A106" s="38"/>
      <c r="B106" s="39"/>
      <c r="C106" s="218" t="s">
        <v>162</v>
      </c>
      <c r="D106" s="218" t="s">
        <v>132</v>
      </c>
      <c r="E106" s="219" t="s">
        <v>269</v>
      </c>
      <c r="F106" s="220" t="s">
        <v>270</v>
      </c>
      <c r="G106" s="221" t="s">
        <v>135</v>
      </c>
      <c r="H106" s="222">
        <v>130</v>
      </c>
      <c r="I106" s="223"/>
      <c r="J106" s="224">
        <f>ROUND(I106*H106,2)</f>
        <v>0</v>
      </c>
      <c r="K106" s="220" t="s">
        <v>136</v>
      </c>
      <c r="L106" s="44"/>
      <c r="M106" s="225" t="s">
        <v>19</v>
      </c>
      <c r="N106" s="226" t="s">
        <v>41</v>
      </c>
      <c r="O106" s="84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9" t="s">
        <v>137</v>
      </c>
      <c r="AT106" s="229" t="s">
        <v>132</v>
      </c>
      <c r="AU106" s="229" t="s">
        <v>80</v>
      </c>
      <c r="AY106" s="17" t="s">
        <v>130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7" t="s">
        <v>78</v>
      </c>
      <c r="BK106" s="230">
        <f>ROUND(I106*H106,2)</f>
        <v>0</v>
      </c>
      <c r="BL106" s="17" t="s">
        <v>137</v>
      </c>
      <c r="BM106" s="229" t="s">
        <v>271</v>
      </c>
    </row>
    <row r="107" s="2" customFormat="1">
      <c r="A107" s="38"/>
      <c r="B107" s="39"/>
      <c r="C107" s="40"/>
      <c r="D107" s="231" t="s">
        <v>139</v>
      </c>
      <c r="E107" s="40"/>
      <c r="F107" s="232" t="s">
        <v>272</v>
      </c>
      <c r="G107" s="40"/>
      <c r="H107" s="40"/>
      <c r="I107" s="136"/>
      <c r="J107" s="40"/>
      <c r="K107" s="40"/>
      <c r="L107" s="44"/>
      <c r="M107" s="233"/>
      <c r="N107" s="23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139</v>
      </c>
      <c r="AU107" s="17" t="s">
        <v>80</v>
      </c>
    </row>
    <row r="108" s="2" customFormat="1" ht="16.5" customHeight="1">
      <c r="A108" s="38"/>
      <c r="B108" s="39"/>
      <c r="C108" s="218" t="s">
        <v>168</v>
      </c>
      <c r="D108" s="218" t="s">
        <v>132</v>
      </c>
      <c r="E108" s="219" t="s">
        <v>273</v>
      </c>
      <c r="F108" s="220" t="s">
        <v>274</v>
      </c>
      <c r="G108" s="221" t="s">
        <v>135</v>
      </c>
      <c r="H108" s="222">
        <v>72</v>
      </c>
      <c r="I108" s="223"/>
      <c r="J108" s="224">
        <f>ROUND(I108*H108,2)</f>
        <v>0</v>
      </c>
      <c r="K108" s="220" t="s">
        <v>136</v>
      </c>
      <c r="L108" s="44"/>
      <c r="M108" s="225" t="s">
        <v>19</v>
      </c>
      <c r="N108" s="226" t="s">
        <v>41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0.28999999999999998</v>
      </c>
      <c r="T108" s="228">
        <f>S108*H108</f>
        <v>20.879999999999999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137</v>
      </c>
      <c r="AT108" s="229" t="s">
        <v>132</v>
      </c>
      <c r="AU108" s="229" t="s">
        <v>80</v>
      </c>
      <c r="AY108" s="17" t="s">
        <v>130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78</v>
      </c>
      <c r="BK108" s="230">
        <f>ROUND(I108*H108,2)</f>
        <v>0</v>
      </c>
      <c r="BL108" s="17" t="s">
        <v>137</v>
      </c>
      <c r="BM108" s="229" t="s">
        <v>275</v>
      </c>
    </row>
    <row r="109" s="2" customFormat="1">
      <c r="A109" s="38"/>
      <c r="B109" s="39"/>
      <c r="C109" s="40"/>
      <c r="D109" s="231" t="s">
        <v>139</v>
      </c>
      <c r="E109" s="40"/>
      <c r="F109" s="232" t="s">
        <v>276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139</v>
      </c>
      <c r="AU109" s="17" t="s">
        <v>80</v>
      </c>
    </row>
    <row r="110" s="13" customFormat="1">
      <c r="A110" s="13"/>
      <c r="B110" s="236"/>
      <c r="C110" s="237"/>
      <c r="D110" s="231" t="s">
        <v>143</v>
      </c>
      <c r="E110" s="238" t="s">
        <v>19</v>
      </c>
      <c r="F110" s="239" t="s">
        <v>277</v>
      </c>
      <c r="G110" s="237"/>
      <c r="H110" s="240">
        <v>72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143</v>
      </c>
      <c r="AU110" s="246" t="s">
        <v>80</v>
      </c>
      <c r="AV110" s="13" t="s">
        <v>80</v>
      </c>
      <c r="AW110" s="13" t="s">
        <v>32</v>
      </c>
      <c r="AX110" s="13" t="s">
        <v>78</v>
      </c>
      <c r="AY110" s="246" t="s">
        <v>130</v>
      </c>
    </row>
    <row r="111" s="2" customFormat="1" ht="16.5" customHeight="1">
      <c r="A111" s="38"/>
      <c r="B111" s="39"/>
      <c r="C111" s="218" t="s">
        <v>176</v>
      </c>
      <c r="D111" s="218" t="s">
        <v>132</v>
      </c>
      <c r="E111" s="219" t="s">
        <v>145</v>
      </c>
      <c r="F111" s="220" t="s">
        <v>146</v>
      </c>
      <c r="G111" s="221" t="s">
        <v>135</v>
      </c>
      <c r="H111" s="222">
        <v>96</v>
      </c>
      <c r="I111" s="223"/>
      <c r="J111" s="224">
        <f>ROUND(I111*H111,2)</f>
        <v>0</v>
      </c>
      <c r="K111" s="220" t="s">
        <v>136</v>
      </c>
      <c r="L111" s="44"/>
      <c r="M111" s="225" t="s">
        <v>19</v>
      </c>
      <c r="N111" s="226" t="s">
        <v>41</v>
      </c>
      <c r="O111" s="84"/>
      <c r="P111" s="227">
        <f>O111*H111</f>
        <v>0</v>
      </c>
      <c r="Q111" s="227">
        <v>0</v>
      </c>
      <c r="R111" s="227">
        <f>Q111*H111</f>
        <v>0</v>
      </c>
      <c r="S111" s="227">
        <v>0.316</v>
      </c>
      <c r="T111" s="228">
        <f>S111*H111</f>
        <v>30.335999999999999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9" t="s">
        <v>137</v>
      </c>
      <c r="AT111" s="229" t="s">
        <v>132</v>
      </c>
      <c r="AU111" s="229" t="s">
        <v>80</v>
      </c>
      <c r="AY111" s="17" t="s">
        <v>130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7" t="s">
        <v>78</v>
      </c>
      <c r="BK111" s="230">
        <f>ROUND(I111*H111,2)</f>
        <v>0</v>
      </c>
      <c r="BL111" s="17" t="s">
        <v>137</v>
      </c>
      <c r="BM111" s="229" t="s">
        <v>278</v>
      </c>
    </row>
    <row r="112" s="2" customFormat="1">
      <c r="A112" s="38"/>
      <c r="B112" s="39"/>
      <c r="C112" s="40"/>
      <c r="D112" s="231" t="s">
        <v>139</v>
      </c>
      <c r="E112" s="40"/>
      <c r="F112" s="232" t="s">
        <v>148</v>
      </c>
      <c r="G112" s="40"/>
      <c r="H112" s="40"/>
      <c r="I112" s="136"/>
      <c r="J112" s="40"/>
      <c r="K112" s="40"/>
      <c r="L112" s="44"/>
      <c r="M112" s="233"/>
      <c r="N112" s="23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139</v>
      </c>
      <c r="AU112" s="17" t="s">
        <v>80</v>
      </c>
    </row>
    <row r="113" s="2" customFormat="1" ht="16.5" customHeight="1">
      <c r="A113" s="38"/>
      <c r="B113" s="39"/>
      <c r="C113" s="218" t="s">
        <v>174</v>
      </c>
      <c r="D113" s="218" t="s">
        <v>132</v>
      </c>
      <c r="E113" s="219" t="s">
        <v>155</v>
      </c>
      <c r="F113" s="220" t="s">
        <v>156</v>
      </c>
      <c r="G113" s="221" t="s">
        <v>135</v>
      </c>
      <c r="H113" s="222">
        <v>96</v>
      </c>
      <c r="I113" s="223"/>
      <c r="J113" s="224">
        <f>ROUND(I113*H113,2)</f>
        <v>0</v>
      </c>
      <c r="K113" s="220" t="s">
        <v>136</v>
      </c>
      <c r="L113" s="44"/>
      <c r="M113" s="225" t="s">
        <v>19</v>
      </c>
      <c r="N113" s="226" t="s">
        <v>41</v>
      </c>
      <c r="O113" s="84"/>
      <c r="P113" s="227">
        <f>O113*H113</f>
        <v>0</v>
      </c>
      <c r="Q113" s="227">
        <v>0</v>
      </c>
      <c r="R113" s="227">
        <f>Q113*H113</f>
        <v>0</v>
      </c>
      <c r="S113" s="227">
        <v>0.44</v>
      </c>
      <c r="T113" s="228">
        <f>S113*H113</f>
        <v>42.240000000000002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9" t="s">
        <v>137</v>
      </c>
      <c r="AT113" s="229" t="s">
        <v>132</v>
      </c>
      <c r="AU113" s="229" t="s">
        <v>80</v>
      </c>
      <c r="AY113" s="17" t="s">
        <v>130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7" t="s">
        <v>78</v>
      </c>
      <c r="BK113" s="230">
        <f>ROUND(I113*H113,2)</f>
        <v>0</v>
      </c>
      <c r="BL113" s="17" t="s">
        <v>137</v>
      </c>
      <c r="BM113" s="229" t="s">
        <v>279</v>
      </c>
    </row>
    <row r="114" s="2" customFormat="1">
      <c r="A114" s="38"/>
      <c r="B114" s="39"/>
      <c r="C114" s="40"/>
      <c r="D114" s="231" t="s">
        <v>139</v>
      </c>
      <c r="E114" s="40"/>
      <c r="F114" s="232" t="s">
        <v>158</v>
      </c>
      <c r="G114" s="40"/>
      <c r="H114" s="40"/>
      <c r="I114" s="136"/>
      <c r="J114" s="40"/>
      <c r="K114" s="40"/>
      <c r="L114" s="44"/>
      <c r="M114" s="233"/>
      <c r="N114" s="23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139</v>
      </c>
      <c r="AU114" s="17" t="s">
        <v>80</v>
      </c>
    </row>
    <row r="115" s="2" customFormat="1" ht="16.5" customHeight="1">
      <c r="A115" s="38"/>
      <c r="B115" s="39"/>
      <c r="C115" s="218" t="s">
        <v>190</v>
      </c>
      <c r="D115" s="218" t="s">
        <v>132</v>
      </c>
      <c r="E115" s="219" t="s">
        <v>280</v>
      </c>
      <c r="F115" s="220" t="s">
        <v>281</v>
      </c>
      <c r="G115" s="221" t="s">
        <v>135</v>
      </c>
      <c r="H115" s="222">
        <v>5</v>
      </c>
      <c r="I115" s="223"/>
      <c r="J115" s="224">
        <f>ROUND(I115*H115,2)</f>
        <v>0</v>
      </c>
      <c r="K115" s="220" t="s">
        <v>136</v>
      </c>
      <c r="L115" s="44"/>
      <c r="M115" s="225" t="s">
        <v>19</v>
      </c>
      <c r="N115" s="226" t="s">
        <v>41</v>
      </c>
      <c r="O115" s="84"/>
      <c r="P115" s="227">
        <f>O115*H115</f>
        <v>0</v>
      </c>
      <c r="Q115" s="227">
        <v>0</v>
      </c>
      <c r="R115" s="227">
        <f>Q115*H115</f>
        <v>0</v>
      </c>
      <c r="S115" s="227">
        <v>0.29499999999999998</v>
      </c>
      <c r="T115" s="228">
        <f>S115*H115</f>
        <v>1.4749999999999999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9" t="s">
        <v>137</v>
      </c>
      <c r="AT115" s="229" t="s">
        <v>132</v>
      </c>
      <c r="AU115" s="229" t="s">
        <v>80</v>
      </c>
      <c r="AY115" s="17" t="s">
        <v>130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7" t="s">
        <v>78</v>
      </c>
      <c r="BK115" s="230">
        <f>ROUND(I115*H115,2)</f>
        <v>0</v>
      </c>
      <c r="BL115" s="17" t="s">
        <v>137</v>
      </c>
      <c r="BM115" s="229" t="s">
        <v>282</v>
      </c>
    </row>
    <row r="116" s="2" customFormat="1">
      <c r="A116" s="38"/>
      <c r="B116" s="39"/>
      <c r="C116" s="40"/>
      <c r="D116" s="231" t="s">
        <v>139</v>
      </c>
      <c r="E116" s="40"/>
      <c r="F116" s="232" t="s">
        <v>283</v>
      </c>
      <c r="G116" s="40"/>
      <c r="H116" s="40"/>
      <c r="I116" s="136"/>
      <c r="J116" s="40"/>
      <c r="K116" s="40"/>
      <c r="L116" s="44"/>
      <c r="M116" s="233"/>
      <c r="N116" s="23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139</v>
      </c>
      <c r="AU116" s="17" t="s">
        <v>80</v>
      </c>
    </row>
    <row r="117" s="2" customFormat="1">
      <c r="A117" s="38"/>
      <c r="B117" s="39"/>
      <c r="C117" s="40"/>
      <c r="D117" s="231" t="s">
        <v>248</v>
      </c>
      <c r="E117" s="40"/>
      <c r="F117" s="235" t="s">
        <v>284</v>
      </c>
      <c r="G117" s="40"/>
      <c r="H117" s="40"/>
      <c r="I117" s="136"/>
      <c r="J117" s="40"/>
      <c r="K117" s="40"/>
      <c r="L117" s="44"/>
      <c r="M117" s="233"/>
      <c r="N117" s="23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248</v>
      </c>
      <c r="AU117" s="17" t="s">
        <v>80</v>
      </c>
    </row>
    <row r="118" s="13" customFormat="1">
      <c r="A118" s="13"/>
      <c r="B118" s="236"/>
      <c r="C118" s="237"/>
      <c r="D118" s="231" t="s">
        <v>143</v>
      </c>
      <c r="E118" s="238" t="s">
        <v>19</v>
      </c>
      <c r="F118" s="239" t="s">
        <v>285</v>
      </c>
      <c r="G118" s="237"/>
      <c r="H118" s="240">
        <v>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143</v>
      </c>
      <c r="AU118" s="246" t="s">
        <v>80</v>
      </c>
      <c r="AV118" s="13" t="s">
        <v>80</v>
      </c>
      <c r="AW118" s="13" t="s">
        <v>32</v>
      </c>
      <c r="AX118" s="13" t="s">
        <v>78</v>
      </c>
      <c r="AY118" s="246" t="s">
        <v>130</v>
      </c>
    </row>
    <row r="119" s="12" customFormat="1" ht="22.8" customHeight="1">
      <c r="A119" s="12"/>
      <c r="B119" s="202"/>
      <c r="C119" s="203"/>
      <c r="D119" s="204" t="s">
        <v>69</v>
      </c>
      <c r="E119" s="216" t="s">
        <v>190</v>
      </c>
      <c r="F119" s="216" t="s">
        <v>191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SUM(P120:P121)</f>
        <v>0</v>
      </c>
      <c r="Q119" s="210"/>
      <c r="R119" s="211">
        <f>SUM(R120:R121)</f>
        <v>0</v>
      </c>
      <c r="S119" s="210"/>
      <c r="T119" s="212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78</v>
      </c>
      <c r="AT119" s="214" t="s">
        <v>69</v>
      </c>
      <c r="AU119" s="214" t="s">
        <v>78</v>
      </c>
      <c r="AY119" s="213" t="s">
        <v>130</v>
      </c>
      <c r="BK119" s="215">
        <f>SUM(BK120:BK121)</f>
        <v>0</v>
      </c>
    </row>
    <row r="120" s="2" customFormat="1" ht="16.5" customHeight="1">
      <c r="A120" s="38"/>
      <c r="B120" s="39"/>
      <c r="C120" s="218" t="s">
        <v>196</v>
      </c>
      <c r="D120" s="218" t="s">
        <v>132</v>
      </c>
      <c r="E120" s="219" t="s">
        <v>192</v>
      </c>
      <c r="F120" s="220" t="s">
        <v>193</v>
      </c>
      <c r="G120" s="221" t="s">
        <v>171</v>
      </c>
      <c r="H120" s="222">
        <v>98</v>
      </c>
      <c r="I120" s="223"/>
      <c r="J120" s="224">
        <f>ROUND(I120*H120,2)</f>
        <v>0</v>
      </c>
      <c r="K120" s="220" t="s">
        <v>136</v>
      </c>
      <c r="L120" s="44"/>
      <c r="M120" s="225" t="s">
        <v>19</v>
      </c>
      <c r="N120" s="226" t="s">
        <v>41</v>
      </c>
      <c r="O120" s="84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9" t="s">
        <v>137</v>
      </c>
      <c r="AT120" s="229" t="s">
        <v>132</v>
      </c>
      <c r="AU120" s="229" t="s">
        <v>80</v>
      </c>
      <c r="AY120" s="17" t="s">
        <v>130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17" t="s">
        <v>78</v>
      </c>
      <c r="BK120" s="230">
        <f>ROUND(I120*H120,2)</f>
        <v>0</v>
      </c>
      <c r="BL120" s="17" t="s">
        <v>137</v>
      </c>
      <c r="BM120" s="229" t="s">
        <v>286</v>
      </c>
    </row>
    <row r="121" s="2" customFormat="1">
      <c r="A121" s="38"/>
      <c r="B121" s="39"/>
      <c r="C121" s="40"/>
      <c r="D121" s="231" t="s">
        <v>139</v>
      </c>
      <c r="E121" s="40"/>
      <c r="F121" s="232" t="s">
        <v>195</v>
      </c>
      <c r="G121" s="40"/>
      <c r="H121" s="40"/>
      <c r="I121" s="136"/>
      <c r="J121" s="40"/>
      <c r="K121" s="40"/>
      <c r="L121" s="44"/>
      <c r="M121" s="233"/>
      <c r="N121" s="23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139</v>
      </c>
      <c r="AU121" s="17" t="s">
        <v>80</v>
      </c>
    </row>
    <row r="122" s="12" customFormat="1" ht="22.8" customHeight="1">
      <c r="A122" s="12"/>
      <c r="B122" s="202"/>
      <c r="C122" s="203"/>
      <c r="D122" s="204" t="s">
        <v>69</v>
      </c>
      <c r="E122" s="216" t="s">
        <v>201</v>
      </c>
      <c r="F122" s="216" t="s">
        <v>202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SUM(P123:P139)</f>
        <v>0</v>
      </c>
      <c r="Q122" s="210"/>
      <c r="R122" s="211">
        <f>SUM(R123:R139)</f>
        <v>0</v>
      </c>
      <c r="S122" s="210"/>
      <c r="T122" s="212">
        <f>SUM(T123:T139)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78</v>
      </c>
      <c r="AT122" s="214" t="s">
        <v>69</v>
      </c>
      <c r="AU122" s="214" t="s">
        <v>78</v>
      </c>
      <c r="AY122" s="213" t="s">
        <v>130</v>
      </c>
      <c r="BK122" s="215">
        <f>SUM(BK123:BK139)</f>
        <v>0</v>
      </c>
    </row>
    <row r="123" s="2" customFormat="1" ht="16.5" customHeight="1">
      <c r="A123" s="38"/>
      <c r="B123" s="39"/>
      <c r="C123" s="218" t="s">
        <v>203</v>
      </c>
      <c r="D123" s="218" t="s">
        <v>132</v>
      </c>
      <c r="E123" s="219" t="s">
        <v>204</v>
      </c>
      <c r="F123" s="220" t="s">
        <v>205</v>
      </c>
      <c r="G123" s="221" t="s">
        <v>206</v>
      </c>
      <c r="H123" s="222">
        <v>151.77600000000001</v>
      </c>
      <c r="I123" s="223"/>
      <c r="J123" s="224">
        <f>ROUND(I123*H123,2)</f>
        <v>0</v>
      </c>
      <c r="K123" s="220" t="s">
        <v>136</v>
      </c>
      <c r="L123" s="44"/>
      <c r="M123" s="225" t="s">
        <v>19</v>
      </c>
      <c r="N123" s="226" t="s">
        <v>41</v>
      </c>
      <c r="O123" s="84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137</v>
      </c>
      <c r="AT123" s="229" t="s">
        <v>132</v>
      </c>
      <c r="AU123" s="229" t="s">
        <v>80</v>
      </c>
      <c r="AY123" s="17" t="s">
        <v>130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78</v>
      </c>
      <c r="BK123" s="230">
        <f>ROUND(I123*H123,2)</f>
        <v>0</v>
      </c>
      <c r="BL123" s="17" t="s">
        <v>137</v>
      </c>
      <c r="BM123" s="229" t="s">
        <v>287</v>
      </c>
    </row>
    <row r="124" s="2" customFormat="1">
      <c r="A124" s="38"/>
      <c r="B124" s="39"/>
      <c r="C124" s="40"/>
      <c r="D124" s="231" t="s">
        <v>139</v>
      </c>
      <c r="E124" s="40"/>
      <c r="F124" s="232" t="s">
        <v>208</v>
      </c>
      <c r="G124" s="40"/>
      <c r="H124" s="40"/>
      <c r="I124" s="136"/>
      <c r="J124" s="40"/>
      <c r="K124" s="40"/>
      <c r="L124" s="44"/>
      <c r="M124" s="233"/>
      <c r="N124" s="23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139</v>
      </c>
      <c r="AU124" s="17" t="s">
        <v>80</v>
      </c>
    </row>
    <row r="125" s="13" customFormat="1">
      <c r="A125" s="13"/>
      <c r="B125" s="236"/>
      <c r="C125" s="237"/>
      <c r="D125" s="231" t="s">
        <v>143</v>
      </c>
      <c r="E125" s="238" t="s">
        <v>19</v>
      </c>
      <c r="F125" s="239" t="s">
        <v>288</v>
      </c>
      <c r="G125" s="237"/>
      <c r="H125" s="240">
        <v>63.119999999999997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143</v>
      </c>
      <c r="AU125" s="246" t="s">
        <v>80</v>
      </c>
      <c r="AV125" s="13" t="s">
        <v>80</v>
      </c>
      <c r="AW125" s="13" t="s">
        <v>32</v>
      </c>
      <c r="AX125" s="13" t="s">
        <v>70</v>
      </c>
      <c r="AY125" s="246" t="s">
        <v>130</v>
      </c>
    </row>
    <row r="126" s="13" customFormat="1">
      <c r="A126" s="13"/>
      <c r="B126" s="236"/>
      <c r="C126" s="237"/>
      <c r="D126" s="231" t="s">
        <v>143</v>
      </c>
      <c r="E126" s="238" t="s">
        <v>19</v>
      </c>
      <c r="F126" s="239" t="s">
        <v>289</v>
      </c>
      <c r="G126" s="237"/>
      <c r="H126" s="240">
        <v>58.32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143</v>
      </c>
      <c r="AU126" s="246" t="s">
        <v>80</v>
      </c>
      <c r="AV126" s="13" t="s">
        <v>80</v>
      </c>
      <c r="AW126" s="13" t="s">
        <v>32</v>
      </c>
      <c r="AX126" s="13" t="s">
        <v>70</v>
      </c>
      <c r="AY126" s="246" t="s">
        <v>130</v>
      </c>
    </row>
    <row r="127" s="13" customFormat="1">
      <c r="A127" s="13"/>
      <c r="B127" s="236"/>
      <c r="C127" s="237"/>
      <c r="D127" s="231" t="s">
        <v>143</v>
      </c>
      <c r="E127" s="238" t="s">
        <v>19</v>
      </c>
      <c r="F127" s="239" t="s">
        <v>290</v>
      </c>
      <c r="G127" s="237"/>
      <c r="H127" s="240">
        <v>30.335999999999999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143</v>
      </c>
      <c r="AU127" s="246" t="s">
        <v>80</v>
      </c>
      <c r="AV127" s="13" t="s">
        <v>80</v>
      </c>
      <c r="AW127" s="13" t="s">
        <v>32</v>
      </c>
      <c r="AX127" s="13" t="s">
        <v>70</v>
      </c>
      <c r="AY127" s="246" t="s">
        <v>130</v>
      </c>
    </row>
    <row r="128" s="14" customFormat="1">
      <c r="A128" s="14"/>
      <c r="B128" s="247"/>
      <c r="C128" s="248"/>
      <c r="D128" s="231" t="s">
        <v>143</v>
      </c>
      <c r="E128" s="249" t="s">
        <v>19</v>
      </c>
      <c r="F128" s="250" t="s">
        <v>161</v>
      </c>
      <c r="G128" s="248"/>
      <c r="H128" s="251">
        <v>151.77600000000001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143</v>
      </c>
      <c r="AU128" s="257" t="s">
        <v>80</v>
      </c>
      <c r="AV128" s="14" t="s">
        <v>137</v>
      </c>
      <c r="AW128" s="14" t="s">
        <v>32</v>
      </c>
      <c r="AX128" s="14" t="s">
        <v>78</v>
      </c>
      <c r="AY128" s="257" t="s">
        <v>130</v>
      </c>
    </row>
    <row r="129" s="2" customFormat="1" ht="16.5" customHeight="1">
      <c r="A129" s="38"/>
      <c r="B129" s="39"/>
      <c r="C129" s="218" t="s">
        <v>211</v>
      </c>
      <c r="D129" s="218" t="s">
        <v>132</v>
      </c>
      <c r="E129" s="219" t="s">
        <v>212</v>
      </c>
      <c r="F129" s="220" t="s">
        <v>213</v>
      </c>
      <c r="G129" s="221" t="s">
        <v>206</v>
      </c>
      <c r="H129" s="222">
        <v>537.04300000000001</v>
      </c>
      <c r="I129" s="223"/>
      <c r="J129" s="224">
        <f>ROUND(I129*H129,2)</f>
        <v>0</v>
      </c>
      <c r="K129" s="220" t="s">
        <v>136</v>
      </c>
      <c r="L129" s="44"/>
      <c r="M129" s="225" t="s">
        <v>19</v>
      </c>
      <c r="N129" s="226" t="s">
        <v>41</v>
      </c>
      <c r="O129" s="84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137</v>
      </c>
      <c r="AT129" s="229" t="s">
        <v>132</v>
      </c>
      <c r="AU129" s="229" t="s">
        <v>80</v>
      </c>
      <c r="AY129" s="17" t="s">
        <v>130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78</v>
      </c>
      <c r="BK129" s="230">
        <f>ROUND(I129*H129,2)</f>
        <v>0</v>
      </c>
      <c r="BL129" s="17" t="s">
        <v>137</v>
      </c>
      <c r="BM129" s="229" t="s">
        <v>291</v>
      </c>
    </row>
    <row r="130" s="2" customFormat="1">
      <c r="A130" s="38"/>
      <c r="B130" s="39"/>
      <c r="C130" s="40"/>
      <c r="D130" s="231" t="s">
        <v>139</v>
      </c>
      <c r="E130" s="40"/>
      <c r="F130" s="232" t="s">
        <v>215</v>
      </c>
      <c r="G130" s="40"/>
      <c r="H130" s="40"/>
      <c r="I130" s="136"/>
      <c r="J130" s="40"/>
      <c r="K130" s="40"/>
      <c r="L130" s="44"/>
      <c r="M130" s="233"/>
      <c r="N130" s="234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139</v>
      </c>
      <c r="AU130" s="17" t="s">
        <v>80</v>
      </c>
    </row>
    <row r="131" s="13" customFormat="1">
      <c r="A131" s="13"/>
      <c r="B131" s="236"/>
      <c r="C131" s="237"/>
      <c r="D131" s="231" t="s">
        <v>143</v>
      </c>
      <c r="E131" s="238" t="s">
        <v>19</v>
      </c>
      <c r="F131" s="239" t="s">
        <v>292</v>
      </c>
      <c r="G131" s="237"/>
      <c r="H131" s="240">
        <v>63.119999999999997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143</v>
      </c>
      <c r="AU131" s="246" t="s">
        <v>80</v>
      </c>
      <c r="AV131" s="13" t="s">
        <v>80</v>
      </c>
      <c r="AW131" s="13" t="s">
        <v>32</v>
      </c>
      <c r="AX131" s="13" t="s">
        <v>70</v>
      </c>
      <c r="AY131" s="246" t="s">
        <v>130</v>
      </c>
    </row>
    <row r="132" s="13" customFormat="1">
      <c r="A132" s="13"/>
      <c r="B132" s="236"/>
      <c r="C132" s="237"/>
      <c r="D132" s="231" t="s">
        <v>143</v>
      </c>
      <c r="E132" s="238" t="s">
        <v>19</v>
      </c>
      <c r="F132" s="239" t="s">
        <v>293</v>
      </c>
      <c r="G132" s="237"/>
      <c r="H132" s="240">
        <v>58.32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143</v>
      </c>
      <c r="AU132" s="246" t="s">
        <v>80</v>
      </c>
      <c r="AV132" s="13" t="s">
        <v>80</v>
      </c>
      <c r="AW132" s="13" t="s">
        <v>32</v>
      </c>
      <c r="AX132" s="13" t="s">
        <v>70</v>
      </c>
      <c r="AY132" s="246" t="s">
        <v>130</v>
      </c>
    </row>
    <row r="133" s="13" customFormat="1">
      <c r="A133" s="13"/>
      <c r="B133" s="236"/>
      <c r="C133" s="237"/>
      <c r="D133" s="231" t="s">
        <v>143</v>
      </c>
      <c r="E133" s="238" t="s">
        <v>19</v>
      </c>
      <c r="F133" s="239" t="s">
        <v>294</v>
      </c>
      <c r="G133" s="237"/>
      <c r="H133" s="240">
        <v>415.60300000000001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143</v>
      </c>
      <c r="AU133" s="246" t="s">
        <v>80</v>
      </c>
      <c r="AV133" s="13" t="s">
        <v>80</v>
      </c>
      <c r="AW133" s="13" t="s">
        <v>32</v>
      </c>
      <c r="AX133" s="13" t="s">
        <v>70</v>
      </c>
      <c r="AY133" s="246" t="s">
        <v>130</v>
      </c>
    </row>
    <row r="134" s="14" customFormat="1">
      <c r="A134" s="14"/>
      <c r="B134" s="247"/>
      <c r="C134" s="248"/>
      <c r="D134" s="231" t="s">
        <v>143</v>
      </c>
      <c r="E134" s="249" t="s">
        <v>19</v>
      </c>
      <c r="F134" s="250" t="s">
        <v>161</v>
      </c>
      <c r="G134" s="248"/>
      <c r="H134" s="251">
        <v>537.04300000000001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143</v>
      </c>
      <c r="AU134" s="257" t="s">
        <v>80</v>
      </c>
      <c r="AV134" s="14" t="s">
        <v>137</v>
      </c>
      <c r="AW134" s="14" t="s">
        <v>32</v>
      </c>
      <c r="AX134" s="14" t="s">
        <v>78</v>
      </c>
      <c r="AY134" s="257" t="s">
        <v>130</v>
      </c>
    </row>
    <row r="135" s="2" customFormat="1" ht="16.5" customHeight="1">
      <c r="A135" s="38"/>
      <c r="B135" s="39"/>
      <c r="C135" s="218" t="s">
        <v>218</v>
      </c>
      <c r="D135" s="218" t="s">
        <v>132</v>
      </c>
      <c r="E135" s="219" t="s">
        <v>238</v>
      </c>
      <c r="F135" s="220" t="s">
        <v>239</v>
      </c>
      <c r="G135" s="221" t="s">
        <v>206</v>
      </c>
      <c r="H135" s="222">
        <v>30.335999999999999</v>
      </c>
      <c r="I135" s="223"/>
      <c r="J135" s="224">
        <f>ROUND(I135*H135,2)</f>
        <v>0</v>
      </c>
      <c r="K135" s="220" t="s">
        <v>136</v>
      </c>
      <c r="L135" s="44"/>
      <c r="M135" s="225" t="s">
        <v>19</v>
      </c>
      <c r="N135" s="226" t="s">
        <v>41</v>
      </c>
      <c r="O135" s="84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137</v>
      </c>
      <c r="AT135" s="229" t="s">
        <v>132</v>
      </c>
      <c r="AU135" s="229" t="s">
        <v>80</v>
      </c>
      <c r="AY135" s="17" t="s">
        <v>130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78</v>
      </c>
      <c r="BK135" s="230">
        <f>ROUND(I135*H135,2)</f>
        <v>0</v>
      </c>
      <c r="BL135" s="17" t="s">
        <v>137</v>
      </c>
      <c r="BM135" s="229" t="s">
        <v>295</v>
      </c>
    </row>
    <row r="136" s="2" customFormat="1">
      <c r="A136" s="38"/>
      <c r="B136" s="39"/>
      <c r="C136" s="40"/>
      <c r="D136" s="231" t="s">
        <v>139</v>
      </c>
      <c r="E136" s="40"/>
      <c r="F136" s="232" t="s">
        <v>241</v>
      </c>
      <c r="G136" s="40"/>
      <c r="H136" s="40"/>
      <c r="I136" s="136"/>
      <c r="J136" s="40"/>
      <c r="K136" s="40"/>
      <c r="L136" s="44"/>
      <c r="M136" s="233"/>
      <c r="N136" s="23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139</v>
      </c>
      <c r="AU136" s="17" t="s">
        <v>80</v>
      </c>
    </row>
    <row r="137" s="2" customFormat="1">
      <c r="A137" s="38"/>
      <c r="B137" s="39"/>
      <c r="C137" s="40"/>
      <c r="D137" s="231" t="s">
        <v>141</v>
      </c>
      <c r="E137" s="40"/>
      <c r="F137" s="235" t="s">
        <v>234</v>
      </c>
      <c r="G137" s="40"/>
      <c r="H137" s="40"/>
      <c r="I137" s="136"/>
      <c r="J137" s="40"/>
      <c r="K137" s="40"/>
      <c r="L137" s="44"/>
      <c r="M137" s="233"/>
      <c r="N137" s="23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141</v>
      </c>
      <c r="AU137" s="17" t="s">
        <v>80</v>
      </c>
    </row>
    <row r="138" s="13" customFormat="1">
      <c r="A138" s="13"/>
      <c r="B138" s="236"/>
      <c r="C138" s="237"/>
      <c r="D138" s="231" t="s">
        <v>143</v>
      </c>
      <c r="E138" s="238" t="s">
        <v>19</v>
      </c>
      <c r="F138" s="239" t="s">
        <v>290</v>
      </c>
      <c r="G138" s="237"/>
      <c r="H138" s="240">
        <v>30.335999999999999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143</v>
      </c>
      <c r="AU138" s="246" t="s">
        <v>80</v>
      </c>
      <c r="AV138" s="13" t="s">
        <v>80</v>
      </c>
      <c r="AW138" s="13" t="s">
        <v>32</v>
      </c>
      <c r="AX138" s="13" t="s">
        <v>70</v>
      </c>
      <c r="AY138" s="246" t="s">
        <v>130</v>
      </c>
    </row>
    <row r="139" s="14" customFormat="1">
      <c r="A139" s="14"/>
      <c r="B139" s="247"/>
      <c r="C139" s="248"/>
      <c r="D139" s="231" t="s">
        <v>143</v>
      </c>
      <c r="E139" s="249" t="s">
        <v>19</v>
      </c>
      <c r="F139" s="250" t="s">
        <v>161</v>
      </c>
      <c r="G139" s="248"/>
      <c r="H139" s="251">
        <v>30.335999999999999</v>
      </c>
      <c r="I139" s="252"/>
      <c r="J139" s="248"/>
      <c r="K139" s="248"/>
      <c r="L139" s="253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143</v>
      </c>
      <c r="AU139" s="257" t="s">
        <v>80</v>
      </c>
      <c r="AV139" s="14" t="s">
        <v>137</v>
      </c>
      <c r="AW139" s="14" t="s">
        <v>32</v>
      </c>
      <c r="AX139" s="14" t="s">
        <v>78</v>
      </c>
      <c r="AY139" s="257" t="s">
        <v>130</v>
      </c>
    </row>
    <row r="140" s="2" customFormat="1" ht="6.96" customHeight="1">
      <c r="A140" s="38"/>
      <c r="B140" s="59"/>
      <c r="C140" s="60"/>
      <c r="D140" s="60"/>
      <c r="E140" s="60"/>
      <c r="F140" s="60"/>
      <c r="G140" s="60"/>
      <c r="H140" s="60"/>
      <c r="I140" s="166"/>
      <c r="J140" s="60"/>
      <c r="K140" s="60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plJL3yQElXzPGe8hmwY33zJM4yXx5tAO5zxCIIfv2+ovVZhKGaiaqbrrRt7tGB0wISlL+XUBZYQCPAkeIp3J4w==" hashValue="Az0EYSIa0xKHMQeDlPseJdQg9I4a4k1KsQmZ8X2LQzalL/STEb6uNQPhIdzKTklAppSDWE9vIjC1qwE6gw47xw==" algorithmName="SHA-512" password="CC35"/>
  <autoFilter ref="C82:K13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80</v>
      </c>
    </row>
    <row r="4" s="1" customFormat="1" ht="24.96" customHeight="1">
      <c r="B4" s="20"/>
      <c r="D4" s="132" t="s">
        <v>99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Stavební úpravy křižovatky Sokolovská, Truhlářská_ KnO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100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296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102</v>
      </c>
      <c r="G12" s="38"/>
      <c r="H12" s="38"/>
      <c r="I12" s="140" t="s">
        <v>23</v>
      </c>
      <c r="J12" s="141" t="str">
        <f>'Rekapitulace stavby'!AN8</f>
        <v>10. 1. 2020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103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104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105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">
        <v>104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105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34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36</v>
      </c>
      <c r="E30" s="38"/>
      <c r="F30" s="38"/>
      <c r="G30" s="38"/>
      <c r="H30" s="38"/>
      <c r="I30" s="136"/>
      <c r="J30" s="150">
        <f>ROUND(J87,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38</v>
      </c>
      <c r="G32" s="38"/>
      <c r="H32" s="38"/>
      <c r="I32" s="152" t="s">
        <v>37</v>
      </c>
      <c r="J32" s="151" t="s">
        <v>39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34" t="s">
        <v>41</v>
      </c>
      <c r="F33" s="154">
        <f>ROUND((SUM(BE87:BE392)),  2)</f>
        <v>0</v>
      </c>
      <c r="G33" s="38"/>
      <c r="H33" s="38"/>
      <c r="I33" s="155">
        <v>0.20999999999999999</v>
      </c>
      <c r="J33" s="154">
        <f>ROUND(((SUM(BE87:BE392))*I33),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42</v>
      </c>
      <c r="F34" s="154">
        <f>ROUND((SUM(BF87:BF392)),  2)</f>
        <v>0</v>
      </c>
      <c r="G34" s="38"/>
      <c r="H34" s="38"/>
      <c r="I34" s="155">
        <v>0.14999999999999999</v>
      </c>
      <c r="J34" s="154">
        <f>ROUND(((SUM(BF87:BF392))*I34),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43</v>
      </c>
      <c r="F35" s="154">
        <f>ROUND((SUM(BG87:BG392)),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44</v>
      </c>
      <c r="F36" s="154">
        <f>ROUND((SUM(BH87:BH392)),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45</v>
      </c>
      <c r="F37" s="154">
        <f>ROUND((SUM(BI87:BI392)),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Stavební úpravy křižovatky Sokolovská, Truhlářská_ KnO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Silnice II/212 (převzatá část stavby)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140" t="s">
        <v>23</v>
      </c>
      <c r="J52" s="72" t="str">
        <f>IF(J12="","",J12)</f>
        <v>10. 1. 2020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140" t="s">
        <v>31</v>
      </c>
      <c r="J54" s="36" t="str">
        <f>E21</f>
        <v>DSVA s.r.o.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>DSVA s.r.o.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68</v>
      </c>
      <c r="D59" s="40"/>
      <c r="E59" s="40"/>
      <c r="F59" s="40"/>
      <c r="G59" s="40"/>
      <c r="H59" s="40"/>
      <c r="I59" s="136"/>
      <c r="J59" s="102">
        <f>J87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76"/>
      <c r="C60" s="177"/>
      <c r="D60" s="178" t="s">
        <v>110</v>
      </c>
      <c r="E60" s="179"/>
      <c r="F60" s="179"/>
      <c r="G60" s="179"/>
      <c r="H60" s="179"/>
      <c r="I60" s="180"/>
      <c r="J60" s="181">
        <f>J88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111</v>
      </c>
      <c r="E61" s="186"/>
      <c r="F61" s="186"/>
      <c r="G61" s="186"/>
      <c r="H61" s="186"/>
      <c r="I61" s="187"/>
      <c r="J61" s="188">
        <f>J89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297</v>
      </c>
      <c r="E62" s="186"/>
      <c r="F62" s="186"/>
      <c r="G62" s="186"/>
      <c r="H62" s="186"/>
      <c r="I62" s="187"/>
      <c r="J62" s="188">
        <f>J175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298</v>
      </c>
      <c r="E63" s="186"/>
      <c r="F63" s="186"/>
      <c r="G63" s="186"/>
      <c r="H63" s="186"/>
      <c r="I63" s="187"/>
      <c r="J63" s="188">
        <f>J180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299</v>
      </c>
      <c r="E64" s="186"/>
      <c r="F64" s="186"/>
      <c r="G64" s="186"/>
      <c r="H64" s="186"/>
      <c r="I64" s="187"/>
      <c r="J64" s="188">
        <f>J184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84"/>
      <c r="D65" s="185" t="s">
        <v>300</v>
      </c>
      <c r="E65" s="186"/>
      <c r="F65" s="186"/>
      <c r="G65" s="186"/>
      <c r="H65" s="186"/>
      <c r="I65" s="187"/>
      <c r="J65" s="188">
        <f>J263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84"/>
      <c r="D66" s="185" t="s">
        <v>113</v>
      </c>
      <c r="E66" s="186"/>
      <c r="F66" s="186"/>
      <c r="G66" s="186"/>
      <c r="H66" s="186"/>
      <c r="I66" s="187"/>
      <c r="J66" s="188">
        <f>J284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84"/>
      <c r="D67" s="185" t="s">
        <v>301</v>
      </c>
      <c r="E67" s="186"/>
      <c r="F67" s="186"/>
      <c r="G67" s="186"/>
      <c r="H67" s="186"/>
      <c r="I67" s="187"/>
      <c r="J67" s="188">
        <f>J390</f>
        <v>0</v>
      </c>
      <c r="K67" s="184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8"/>
      <c r="B68" s="39"/>
      <c r="C68" s="40"/>
      <c r="D68" s="40"/>
      <c r="E68" s="40"/>
      <c r="F68" s="40"/>
      <c r="G68" s="40"/>
      <c r="H68" s="40"/>
      <c r="I68" s="136"/>
      <c r="J68" s="40"/>
      <c r="K68" s="40"/>
      <c r="L68" s="13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59"/>
      <c r="C69" s="60"/>
      <c r="D69" s="60"/>
      <c r="E69" s="60"/>
      <c r="F69" s="60"/>
      <c r="G69" s="60"/>
      <c r="H69" s="60"/>
      <c r="I69" s="166"/>
      <c r="J69" s="60"/>
      <c r="K69" s="60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3" s="2" customFormat="1" ht="6.96" customHeight="1">
      <c r="A73" s="38"/>
      <c r="B73" s="61"/>
      <c r="C73" s="62"/>
      <c r="D73" s="62"/>
      <c r="E73" s="62"/>
      <c r="F73" s="62"/>
      <c r="G73" s="62"/>
      <c r="H73" s="62"/>
      <c r="I73" s="169"/>
      <c r="J73" s="62"/>
      <c r="K73" s="62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24.96" customHeight="1">
      <c r="A74" s="38"/>
      <c r="B74" s="39"/>
      <c r="C74" s="23" t="s">
        <v>115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16</v>
      </c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170" t="str">
        <f>E7</f>
        <v>Stavební úpravy křižovatky Sokolovská, Truhlářská_ KnO</v>
      </c>
      <c r="F77" s="32"/>
      <c r="G77" s="32"/>
      <c r="H77" s="32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100</v>
      </c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69" t="str">
        <f>E9</f>
        <v>SO 101 - Silnice II/212 (převzatá část stavby)</v>
      </c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21</v>
      </c>
      <c r="D81" s="40"/>
      <c r="E81" s="40"/>
      <c r="F81" s="27" t="str">
        <f>F12</f>
        <v>Kynšperk nad Ohří</v>
      </c>
      <c r="G81" s="40"/>
      <c r="H81" s="40"/>
      <c r="I81" s="140" t="s">
        <v>23</v>
      </c>
      <c r="J81" s="72" t="str">
        <f>IF(J12="","",J12)</f>
        <v>10. 1. 2020</v>
      </c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25</v>
      </c>
      <c r="D83" s="40"/>
      <c r="E83" s="40"/>
      <c r="F83" s="27" t="str">
        <f>E15</f>
        <v>Město Kynšperk nad Ohří</v>
      </c>
      <c r="G83" s="40"/>
      <c r="H83" s="40"/>
      <c r="I83" s="140" t="s">
        <v>31</v>
      </c>
      <c r="J83" s="36" t="str">
        <f>E21</f>
        <v>DSVA s.r.o.</v>
      </c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29</v>
      </c>
      <c r="D84" s="40"/>
      <c r="E84" s="40"/>
      <c r="F84" s="27" t="str">
        <f>IF(E18="","",E18)</f>
        <v>Vyplň údaj</v>
      </c>
      <c r="G84" s="40"/>
      <c r="H84" s="40"/>
      <c r="I84" s="140" t="s">
        <v>33</v>
      </c>
      <c r="J84" s="36" t="str">
        <f>E24</f>
        <v>DSVA s.r.o.</v>
      </c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0.32" customHeight="1">
      <c r="A85" s="38"/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137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1" customFormat="1" ht="29.28" customHeight="1">
      <c r="A86" s="190"/>
      <c r="B86" s="191"/>
      <c r="C86" s="192" t="s">
        <v>116</v>
      </c>
      <c r="D86" s="193" t="s">
        <v>55</v>
      </c>
      <c r="E86" s="193" t="s">
        <v>51</v>
      </c>
      <c r="F86" s="193" t="s">
        <v>52</v>
      </c>
      <c r="G86" s="193" t="s">
        <v>117</v>
      </c>
      <c r="H86" s="193" t="s">
        <v>118</v>
      </c>
      <c r="I86" s="194" t="s">
        <v>119</v>
      </c>
      <c r="J86" s="193" t="s">
        <v>108</v>
      </c>
      <c r="K86" s="195" t="s">
        <v>120</v>
      </c>
      <c r="L86" s="196"/>
      <c r="M86" s="92" t="s">
        <v>19</v>
      </c>
      <c r="N86" s="93" t="s">
        <v>40</v>
      </c>
      <c r="O86" s="93" t="s">
        <v>121</v>
      </c>
      <c r="P86" s="93" t="s">
        <v>122</v>
      </c>
      <c r="Q86" s="93" t="s">
        <v>123</v>
      </c>
      <c r="R86" s="93" t="s">
        <v>124</v>
      </c>
      <c r="S86" s="93" t="s">
        <v>125</v>
      </c>
      <c r="T86" s="94" t="s">
        <v>126</v>
      </c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</row>
    <row r="87" s="2" customFormat="1" ht="22.8" customHeight="1">
      <c r="A87" s="38"/>
      <c r="B87" s="39"/>
      <c r="C87" s="99" t="s">
        <v>127</v>
      </c>
      <c r="D87" s="40"/>
      <c r="E87" s="40"/>
      <c r="F87" s="40"/>
      <c r="G87" s="40"/>
      <c r="H87" s="40"/>
      <c r="I87" s="136"/>
      <c r="J87" s="197">
        <f>BK87</f>
        <v>0</v>
      </c>
      <c r="K87" s="40"/>
      <c r="L87" s="44"/>
      <c r="M87" s="95"/>
      <c r="N87" s="198"/>
      <c r="O87" s="96"/>
      <c r="P87" s="199">
        <f>P88</f>
        <v>0</v>
      </c>
      <c r="Q87" s="96"/>
      <c r="R87" s="199">
        <f>R88</f>
        <v>60.093063000000001</v>
      </c>
      <c r="S87" s="96"/>
      <c r="T87" s="200">
        <f>T88</f>
        <v>28.492000000000001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69</v>
      </c>
      <c r="AU87" s="17" t="s">
        <v>109</v>
      </c>
      <c r="BK87" s="201">
        <f>BK88</f>
        <v>0</v>
      </c>
    </row>
    <row r="88" s="12" customFormat="1" ht="25.92" customHeight="1">
      <c r="A88" s="12"/>
      <c r="B88" s="202"/>
      <c r="C88" s="203"/>
      <c r="D88" s="204" t="s">
        <v>69</v>
      </c>
      <c r="E88" s="205" t="s">
        <v>128</v>
      </c>
      <c r="F88" s="205" t="s">
        <v>129</v>
      </c>
      <c r="G88" s="203"/>
      <c r="H88" s="203"/>
      <c r="I88" s="206"/>
      <c r="J88" s="207">
        <f>BK88</f>
        <v>0</v>
      </c>
      <c r="K88" s="203"/>
      <c r="L88" s="208"/>
      <c r="M88" s="209"/>
      <c r="N88" s="210"/>
      <c r="O88" s="210"/>
      <c r="P88" s="211">
        <f>P89+P175+P180+P184+P263+P284+P390</f>
        <v>0</v>
      </c>
      <c r="Q88" s="210"/>
      <c r="R88" s="211">
        <f>R89+R175+R180+R184+R263+R284+R390</f>
        <v>60.093063000000001</v>
      </c>
      <c r="S88" s="210"/>
      <c r="T88" s="212">
        <f>T89+T175+T180+T184+T263+T284+T390</f>
        <v>28.492000000000001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78</v>
      </c>
      <c r="AT88" s="214" t="s">
        <v>69</v>
      </c>
      <c r="AU88" s="214" t="s">
        <v>70</v>
      </c>
      <c r="AY88" s="213" t="s">
        <v>130</v>
      </c>
      <c r="BK88" s="215">
        <f>BK89+BK175+BK180+BK184+BK263+BK284+BK390</f>
        <v>0</v>
      </c>
    </row>
    <row r="89" s="12" customFormat="1" ht="22.8" customHeight="1">
      <c r="A89" s="12"/>
      <c r="B89" s="202"/>
      <c r="C89" s="203"/>
      <c r="D89" s="204" t="s">
        <v>69</v>
      </c>
      <c r="E89" s="216" t="s">
        <v>78</v>
      </c>
      <c r="F89" s="216" t="s">
        <v>131</v>
      </c>
      <c r="G89" s="203"/>
      <c r="H89" s="203"/>
      <c r="I89" s="206"/>
      <c r="J89" s="217">
        <f>BK89</f>
        <v>0</v>
      </c>
      <c r="K89" s="203"/>
      <c r="L89" s="208"/>
      <c r="M89" s="209"/>
      <c r="N89" s="210"/>
      <c r="O89" s="210"/>
      <c r="P89" s="211">
        <f>SUM(P90:P174)</f>
        <v>0</v>
      </c>
      <c r="Q89" s="210"/>
      <c r="R89" s="211">
        <f>SUM(R90:R174)</f>
        <v>4.7183600000000006</v>
      </c>
      <c r="S89" s="210"/>
      <c r="T89" s="212">
        <f>SUM(T90:T174)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3" t="s">
        <v>78</v>
      </c>
      <c r="AT89" s="214" t="s">
        <v>69</v>
      </c>
      <c r="AU89" s="214" t="s">
        <v>78</v>
      </c>
      <c r="AY89" s="213" t="s">
        <v>130</v>
      </c>
      <c r="BK89" s="215">
        <f>SUM(BK90:BK174)</f>
        <v>0</v>
      </c>
    </row>
    <row r="90" s="2" customFormat="1" ht="16.5" customHeight="1">
      <c r="A90" s="38"/>
      <c r="B90" s="39"/>
      <c r="C90" s="218" t="s">
        <v>78</v>
      </c>
      <c r="D90" s="218" t="s">
        <v>132</v>
      </c>
      <c r="E90" s="219" t="s">
        <v>302</v>
      </c>
      <c r="F90" s="220" t="s">
        <v>303</v>
      </c>
      <c r="G90" s="221" t="s">
        <v>179</v>
      </c>
      <c r="H90" s="222">
        <v>19.620000000000001</v>
      </c>
      <c r="I90" s="223"/>
      <c r="J90" s="224">
        <f>ROUND(I90*H90,2)</f>
        <v>0</v>
      </c>
      <c r="K90" s="220" t="s">
        <v>136</v>
      </c>
      <c r="L90" s="44"/>
      <c r="M90" s="225" t="s">
        <v>19</v>
      </c>
      <c r="N90" s="226" t="s">
        <v>41</v>
      </c>
      <c r="O90" s="84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29" t="s">
        <v>137</v>
      </c>
      <c r="AT90" s="229" t="s">
        <v>132</v>
      </c>
      <c r="AU90" s="229" t="s">
        <v>80</v>
      </c>
      <c r="AY90" s="17" t="s">
        <v>130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17" t="s">
        <v>78</v>
      </c>
      <c r="BK90" s="230">
        <f>ROUND(I90*H90,2)</f>
        <v>0</v>
      </c>
      <c r="BL90" s="17" t="s">
        <v>137</v>
      </c>
      <c r="BM90" s="229" t="s">
        <v>304</v>
      </c>
    </row>
    <row r="91" s="2" customFormat="1">
      <c r="A91" s="38"/>
      <c r="B91" s="39"/>
      <c r="C91" s="40"/>
      <c r="D91" s="231" t="s">
        <v>139</v>
      </c>
      <c r="E91" s="40"/>
      <c r="F91" s="232" t="s">
        <v>305</v>
      </c>
      <c r="G91" s="40"/>
      <c r="H91" s="40"/>
      <c r="I91" s="136"/>
      <c r="J91" s="40"/>
      <c r="K91" s="40"/>
      <c r="L91" s="44"/>
      <c r="M91" s="233"/>
      <c r="N91" s="23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139</v>
      </c>
      <c r="AU91" s="17" t="s">
        <v>80</v>
      </c>
    </row>
    <row r="92" s="2" customFormat="1">
      <c r="A92" s="38"/>
      <c r="B92" s="39"/>
      <c r="C92" s="40"/>
      <c r="D92" s="231" t="s">
        <v>141</v>
      </c>
      <c r="E92" s="40"/>
      <c r="F92" s="235" t="s">
        <v>306</v>
      </c>
      <c r="G92" s="40"/>
      <c r="H92" s="40"/>
      <c r="I92" s="136"/>
      <c r="J92" s="40"/>
      <c r="K92" s="40"/>
      <c r="L92" s="44"/>
      <c r="M92" s="233"/>
      <c r="N92" s="23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141</v>
      </c>
      <c r="AU92" s="17" t="s">
        <v>80</v>
      </c>
    </row>
    <row r="93" s="13" customFormat="1">
      <c r="A93" s="13"/>
      <c r="B93" s="236"/>
      <c r="C93" s="237"/>
      <c r="D93" s="231" t="s">
        <v>143</v>
      </c>
      <c r="E93" s="238" t="s">
        <v>19</v>
      </c>
      <c r="F93" s="239" t="s">
        <v>307</v>
      </c>
      <c r="G93" s="237"/>
      <c r="H93" s="240">
        <v>11.699999999999999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143</v>
      </c>
      <c r="AU93" s="246" t="s">
        <v>80</v>
      </c>
      <c r="AV93" s="13" t="s">
        <v>80</v>
      </c>
      <c r="AW93" s="13" t="s">
        <v>32</v>
      </c>
      <c r="AX93" s="13" t="s">
        <v>70</v>
      </c>
      <c r="AY93" s="246" t="s">
        <v>130</v>
      </c>
    </row>
    <row r="94" s="13" customFormat="1">
      <c r="A94" s="13"/>
      <c r="B94" s="236"/>
      <c r="C94" s="237"/>
      <c r="D94" s="231" t="s">
        <v>143</v>
      </c>
      <c r="E94" s="238" t="s">
        <v>19</v>
      </c>
      <c r="F94" s="239" t="s">
        <v>308</v>
      </c>
      <c r="G94" s="237"/>
      <c r="H94" s="240">
        <v>7.9199999999999999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143</v>
      </c>
      <c r="AU94" s="246" t="s">
        <v>80</v>
      </c>
      <c r="AV94" s="13" t="s">
        <v>80</v>
      </c>
      <c r="AW94" s="13" t="s">
        <v>32</v>
      </c>
      <c r="AX94" s="13" t="s">
        <v>70</v>
      </c>
      <c r="AY94" s="246" t="s">
        <v>130</v>
      </c>
    </row>
    <row r="95" s="14" customFormat="1">
      <c r="A95" s="14"/>
      <c r="B95" s="247"/>
      <c r="C95" s="248"/>
      <c r="D95" s="231" t="s">
        <v>143</v>
      </c>
      <c r="E95" s="249" t="s">
        <v>19</v>
      </c>
      <c r="F95" s="250" t="s">
        <v>161</v>
      </c>
      <c r="G95" s="248"/>
      <c r="H95" s="251">
        <v>19.620000000000001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143</v>
      </c>
      <c r="AU95" s="257" t="s">
        <v>80</v>
      </c>
      <c r="AV95" s="14" t="s">
        <v>137</v>
      </c>
      <c r="AW95" s="14" t="s">
        <v>32</v>
      </c>
      <c r="AX95" s="14" t="s">
        <v>78</v>
      </c>
      <c r="AY95" s="257" t="s">
        <v>130</v>
      </c>
    </row>
    <row r="96" s="2" customFormat="1" ht="16.5" customHeight="1">
      <c r="A96" s="38"/>
      <c r="B96" s="39"/>
      <c r="C96" s="218" t="s">
        <v>80</v>
      </c>
      <c r="D96" s="218" t="s">
        <v>132</v>
      </c>
      <c r="E96" s="219" t="s">
        <v>309</v>
      </c>
      <c r="F96" s="220" t="s">
        <v>310</v>
      </c>
      <c r="G96" s="221" t="s">
        <v>179</v>
      </c>
      <c r="H96" s="222">
        <v>7.0199999999999996</v>
      </c>
      <c r="I96" s="223"/>
      <c r="J96" s="224">
        <f>ROUND(I96*H96,2)</f>
        <v>0</v>
      </c>
      <c r="K96" s="220" t="s">
        <v>136</v>
      </c>
      <c r="L96" s="44"/>
      <c r="M96" s="225" t="s">
        <v>19</v>
      </c>
      <c r="N96" s="226" t="s">
        <v>41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137</v>
      </c>
      <c r="AT96" s="229" t="s">
        <v>132</v>
      </c>
      <c r="AU96" s="229" t="s">
        <v>80</v>
      </c>
      <c r="AY96" s="17" t="s">
        <v>130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78</v>
      </c>
      <c r="BK96" s="230">
        <f>ROUND(I96*H96,2)</f>
        <v>0</v>
      </c>
      <c r="BL96" s="17" t="s">
        <v>137</v>
      </c>
      <c r="BM96" s="229" t="s">
        <v>311</v>
      </c>
    </row>
    <row r="97" s="2" customFormat="1">
      <c r="A97" s="38"/>
      <c r="B97" s="39"/>
      <c r="C97" s="40"/>
      <c r="D97" s="231" t="s">
        <v>139</v>
      </c>
      <c r="E97" s="40"/>
      <c r="F97" s="232" t="s">
        <v>312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139</v>
      </c>
      <c r="AU97" s="17" t="s">
        <v>80</v>
      </c>
    </row>
    <row r="98" s="2" customFormat="1">
      <c r="A98" s="38"/>
      <c r="B98" s="39"/>
      <c r="C98" s="40"/>
      <c r="D98" s="231" t="s">
        <v>141</v>
      </c>
      <c r="E98" s="40"/>
      <c r="F98" s="235" t="s">
        <v>313</v>
      </c>
      <c r="G98" s="40"/>
      <c r="H98" s="40"/>
      <c r="I98" s="136"/>
      <c r="J98" s="40"/>
      <c r="K98" s="40"/>
      <c r="L98" s="44"/>
      <c r="M98" s="233"/>
      <c r="N98" s="23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141</v>
      </c>
      <c r="AU98" s="17" t="s">
        <v>80</v>
      </c>
    </row>
    <row r="99" s="13" customFormat="1">
      <c r="A99" s="13"/>
      <c r="B99" s="236"/>
      <c r="C99" s="237"/>
      <c r="D99" s="231" t="s">
        <v>143</v>
      </c>
      <c r="E99" s="238" t="s">
        <v>19</v>
      </c>
      <c r="F99" s="239" t="s">
        <v>314</v>
      </c>
      <c r="G99" s="237"/>
      <c r="H99" s="240">
        <v>7.0199999999999996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143</v>
      </c>
      <c r="AU99" s="246" t="s">
        <v>80</v>
      </c>
      <c r="AV99" s="13" t="s">
        <v>80</v>
      </c>
      <c r="AW99" s="13" t="s">
        <v>32</v>
      </c>
      <c r="AX99" s="13" t="s">
        <v>78</v>
      </c>
      <c r="AY99" s="246" t="s">
        <v>130</v>
      </c>
    </row>
    <row r="100" s="2" customFormat="1" ht="16.5" customHeight="1">
      <c r="A100" s="38"/>
      <c r="B100" s="39"/>
      <c r="C100" s="218" t="s">
        <v>149</v>
      </c>
      <c r="D100" s="218" t="s">
        <v>132</v>
      </c>
      <c r="E100" s="219" t="s">
        <v>315</v>
      </c>
      <c r="F100" s="220" t="s">
        <v>316</v>
      </c>
      <c r="G100" s="221" t="s">
        <v>179</v>
      </c>
      <c r="H100" s="222">
        <v>3.8999999999999999</v>
      </c>
      <c r="I100" s="223"/>
      <c r="J100" s="224">
        <f>ROUND(I100*H100,2)</f>
        <v>0</v>
      </c>
      <c r="K100" s="220" t="s">
        <v>136</v>
      </c>
      <c r="L100" s="44"/>
      <c r="M100" s="225" t="s">
        <v>19</v>
      </c>
      <c r="N100" s="226" t="s">
        <v>41</v>
      </c>
      <c r="O100" s="84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29" t="s">
        <v>137</v>
      </c>
      <c r="AT100" s="229" t="s">
        <v>132</v>
      </c>
      <c r="AU100" s="229" t="s">
        <v>80</v>
      </c>
      <c r="AY100" s="17" t="s">
        <v>130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17" t="s">
        <v>78</v>
      </c>
      <c r="BK100" s="230">
        <f>ROUND(I100*H100,2)</f>
        <v>0</v>
      </c>
      <c r="BL100" s="17" t="s">
        <v>137</v>
      </c>
      <c r="BM100" s="229" t="s">
        <v>317</v>
      </c>
    </row>
    <row r="101" s="2" customFormat="1">
      <c r="A101" s="38"/>
      <c r="B101" s="39"/>
      <c r="C101" s="40"/>
      <c r="D101" s="231" t="s">
        <v>139</v>
      </c>
      <c r="E101" s="40"/>
      <c r="F101" s="232" t="s">
        <v>318</v>
      </c>
      <c r="G101" s="40"/>
      <c r="H101" s="40"/>
      <c r="I101" s="136"/>
      <c r="J101" s="40"/>
      <c r="K101" s="40"/>
      <c r="L101" s="44"/>
      <c r="M101" s="233"/>
      <c r="N101" s="23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139</v>
      </c>
      <c r="AU101" s="17" t="s">
        <v>80</v>
      </c>
    </row>
    <row r="102" s="13" customFormat="1">
      <c r="A102" s="13"/>
      <c r="B102" s="236"/>
      <c r="C102" s="237"/>
      <c r="D102" s="231" t="s">
        <v>143</v>
      </c>
      <c r="E102" s="238" t="s">
        <v>19</v>
      </c>
      <c r="F102" s="239" t="s">
        <v>319</v>
      </c>
      <c r="G102" s="237"/>
      <c r="H102" s="240">
        <v>3.8999999999999999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143</v>
      </c>
      <c r="AU102" s="246" t="s">
        <v>80</v>
      </c>
      <c r="AV102" s="13" t="s">
        <v>80</v>
      </c>
      <c r="AW102" s="13" t="s">
        <v>32</v>
      </c>
      <c r="AX102" s="13" t="s">
        <v>78</v>
      </c>
      <c r="AY102" s="246" t="s">
        <v>130</v>
      </c>
    </row>
    <row r="103" s="2" customFormat="1" ht="16.5" customHeight="1">
      <c r="A103" s="38"/>
      <c r="B103" s="39"/>
      <c r="C103" s="261" t="s">
        <v>137</v>
      </c>
      <c r="D103" s="261" t="s">
        <v>320</v>
      </c>
      <c r="E103" s="262" t="s">
        <v>321</v>
      </c>
      <c r="F103" s="263" t="s">
        <v>322</v>
      </c>
      <c r="G103" s="264" t="s">
        <v>206</v>
      </c>
      <c r="H103" s="265">
        <v>7.7999999999999998</v>
      </c>
      <c r="I103" s="266"/>
      <c r="J103" s="267">
        <f>ROUND(I103*H103,2)</f>
        <v>0</v>
      </c>
      <c r="K103" s="263" t="s">
        <v>136</v>
      </c>
      <c r="L103" s="268"/>
      <c r="M103" s="269" t="s">
        <v>19</v>
      </c>
      <c r="N103" s="270" t="s">
        <v>41</v>
      </c>
      <c r="O103" s="84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9" t="s">
        <v>174</v>
      </c>
      <c r="AT103" s="229" t="s">
        <v>320</v>
      </c>
      <c r="AU103" s="229" t="s">
        <v>80</v>
      </c>
      <c r="AY103" s="17" t="s">
        <v>130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7" t="s">
        <v>78</v>
      </c>
      <c r="BK103" s="230">
        <f>ROUND(I103*H103,2)</f>
        <v>0</v>
      </c>
      <c r="BL103" s="17" t="s">
        <v>137</v>
      </c>
      <c r="BM103" s="229" t="s">
        <v>323</v>
      </c>
    </row>
    <row r="104" s="2" customFormat="1">
      <c r="A104" s="38"/>
      <c r="B104" s="39"/>
      <c r="C104" s="40"/>
      <c r="D104" s="231" t="s">
        <v>139</v>
      </c>
      <c r="E104" s="40"/>
      <c r="F104" s="232" t="s">
        <v>322</v>
      </c>
      <c r="G104" s="40"/>
      <c r="H104" s="40"/>
      <c r="I104" s="136"/>
      <c r="J104" s="40"/>
      <c r="K104" s="40"/>
      <c r="L104" s="44"/>
      <c r="M104" s="233"/>
      <c r="N104" s="23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139</v>
      </c>
      <c r="AU104" s="17" t="s">
        <v>80</v>
      </c>
    </row>
    <row r="105" s="13" customFormat="1">
      <c r="A105" s="13"/>
      <c r="B105" s="236"/>
      <c r="C105" s="237"/>
      <c r="D105" s="231" t="s">
        <v>143</v>
      </c>
      <c r="E105" s="238" t="s">
        <v>19</v>
      </c>
      <c r="F105" s="239" t="s">
        <v>324</v>
      </c>
      <c r="G105" s="237"/>
      <c r="H105" s="240">
        <v>7.7999999999999998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143</v>
      </c>
      <c r="AU105" s="246" t="s">
        <v>80</v>
      </c>
      <c r="AV105" s="13" t="s">
        <v>80</v>
      </c>
      <c r="AW105" s="13" t="s">
        <v>32</v>
      </c>
      <c r="AX105" s="13" t="s">
        <v>78</v>
      </c>
      <c r="AY105" s="246" t="s">
        <v>130</v>
      </c>
    </row>
    <row r="106" s="2" customFormat="1" ht="16.5" customHeight="1">
      <c r="A106" s="38"/>
      <c r="B106" s="39"/>
      <c r="C106" s="218" t="s">
        <v>162</v>
      </c>
      <c r="D106" s="218" t="s">
        <v>132</v>
      </c>
      <c r="E106" s="219" t="s">
        <v>325</v>
      </c>
      <c r="F106" s="220" t="s">
        <v>326</v>
      </c>
      <c r="G106" s="221" t="s">
        <v>135</v>
      </c>
      <c r="H106" s="222">
        <v>130</v>
      </c>
      <c r="I106" s="223"/>
      <c r="J106" s="224">
        <f>ROUND(I106*H106,2)</f>
        <v>0</v>
      </c>
      <c r="K106" s="220" t="s">
        <v>136</v>
      </c>
      <c r="L106" s="44"/>
      <c r="M106" s="225" t="s">
        <v>19</v>
      </c>
      <c r="N106" s="226" t="s">
        <v>41</v>
      </c>
      <c r="O106" s="84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9" t="s">
        <v>137</v>
      </c>
      <c r="AT106" s="229" t="s">
        <v>132</v>
      </c>
      <c r="AU106" s="229" t="s">
        <v>80</v>
      </c>
      <c r="AY106" s="17" t="s">
        <v>130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7" t="s">
        <v>78</v>
      </c>
      <c r="BK106" s="230">
        <f>ROUND(I106*H106,2)</f>
        <v>0</v>
      </c>
      <c r="BL106" s="17" t="s">
        <v>137</v>
      </c>
      <c r="BM106" s="229" t="s">
        <v>327</v>
      </c>
    </row>
    <row r="107" s="2" customFormat="1">
      <c r="A107" s="38"/>
      <c r="B107" s="39"/>
      <c r="C107" s="40"/>
      <c r="D107" s="231" t="s">
        <v>139</v>
      </c>
      <c r="E107" s="40"/>
      <c r="F107" s="232" t="s">
        <v>328</v>
      </c>
      <c r="G107" s="40"/>
      <c r="H107" s="40"/>
      <c r="I107" s="136"/>
      <c r="J107" s="40"/>
      <c r="K107" s="40"/>
      <c r="L107" s="44"/>
      <c r="M107" s="233"/>
      <c r="N107" s="23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139</v>
      </c>
      <c r="AU107" s="17" t="s">
        <v>80</v>
      </c>
    </row>
    <row r="108" s="2" customFormat="1">
      <c r="A108" s="38"/>
      <c r="B108" s="39"/>
      <c r="C108" s="40"/>
      <c r="D108" s="231" t="s">
        <v>141</v>
      </c>
      <c r="E108" s="40"/>
      <c r="F108" s="235" t="s">
        <v>329</v>
      </c>
      <c r="G108" s="40"/>
      <c r="H108" s="40"/>
      <c r="I108" s="136"/>
      <c r="J108" s="40"/>
      <c r="K108" s="40"/>
      <c r="L108" s="44"/>
      <c r="M108" s="233"/>
      <c r="N108" s="23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141</v>
      </c>
      <c r="AU108" s="17" t="s">
        <v>80</v>
      </c>
    </row>
    <row r="109" s="13" customFormat="1">
      <c r="A109" s="13"/>
      <c r="B109" s="236"/>
      <c r="C109" s="237"/>
      <c r="D109" s="231" t="s">
        <v>143</v>
      </c>
      <c r="E109" s="238" t="s">
        <v>19</v>
      </c>
      <c r="F109" s="239" t="s">
        <v>261</v>
      </c>
      <c r="G109" s="237"/>
      <c r="H109" s="240">
        <v>130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143</v>
      </c>
      <c r="AU109" s="246" t="s">
        <v>80</v>
      </c>
      <c r="AV109" s="13" t="s">
        <v>80</v>
      </c>
      <c r="AW109" s="13" t="s">
        <v>32</v>
      </c>
      <c r="AX109" s="13" t="s">
        <v>70</v>
      </c>
      <c r="AY109" s="246" t="s">
        <v>130</v>
      </c>
    </row>
    <row r="110" s="14" customFormat="1">
      <c r="A110" s="14"/>
      <c r="B110" s="247"/>
      <c r="C110" s="248"/>
      <c r="D110" s="231" t="s">
        <v>143</v>
      </c>
      <c r="E110" s="249" t="s">
        <v>19</v>
      </c>
      <c r="F110" s="250" t="s">
        <v>161</v>
      </c>
      <c r="G110" s="248"/>
      <c r="H110" s="251">
        <v>130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143</v>
      </c>
      <c r="AU110" s="257" t="s">
        <v>80</v>
      </c>
      <c r="AV110" s="14" t="s">
        <v>137</v>
      </c>
      <c r="AW110" s="14" t="s">
        <v>32</v>
      </c>
      <c r="AX110" s="14" t="s">
        <v>78</v>
      </c>
      <c r="AY110" s="257" t="s">
        <v>130</v>
      </c>
    </row>
    <row r="111" s="2" customFormat="1" ht="16.5" customHeight="1">
      <c r="A111" s="38"/>
      <c r="B111" s="39"/>
      <c r="C111" s="218" t="s">
        <v>168</v>
      </c>
      <c r="D111" s="218" t="s">
        <v>132</v>
      </c>
      <c r="E111" s="219" t="s">
        <v>330</v>
      </c>
      <c r="F111" s="220" t="s">
        <v>331</v>
      </c>
      <c r="G111" s="221" t="s">
        <v>135</v>
      </c>
      <c r="H111" s="222">
        <v>72</v>
      </c>
      <c r="I111" s="223"/>
      <c r="J111" s="224">
        <f>ROUND(I111*H111,2)</f>
        <v>0</v>
      </c>
      <c r="K111" s="220" t="s">
        <v>136</v>
      </c>
      <c r="L111" s="44"/>
      <c r="M111" s="225" t="s">
        <v>19</v>
      </c>
      <c r="N111" s="226" t="s">
        <v>41</v>
      </c>
      <c r="O111" s="84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9" t="s">
        <v>137</v>
      </c>
      <c r="AT111" s="229" t="s">
        <v>132</v>
      </c>
      <c r="AU111" s="229" t="s">
        <v>80</v>
      </c>
      <c r="AY111" s="17" t="s">
        <v>130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7" t="s">
        <v>78</v>
      </c>
      <c r="BK111" s="230">
        <f>ROUND(I111*H111,2)</f>
        <v>0</v>
      </c>
      <c r="BL111" s="17" t="s">
        <v>137</v>
      </c>
      <c r="BM111" s="229" t="s">
        <v>332</v>
      </c>
    </row>
    <row r="112" s="2" customFormat="1">
      <c r="A112" s="38"/>
      <c r="B112" s="39"/>
      <c r="C112" s="40"/>
      <c r="D112" s="231" t="s">
        <v>139</v>
      </c>
      <c r="E112" s="40"/>
      <c r="F112" s="232" t="s">
        <v>333</v>
      </c>
      <c r="G112" s="40"/>
      <c r="H112" s="40"/>
      <c r="I112" s="136"/>
      <c r="J112" s="40"/>
      <c r="K112" s="40"/>
      <c r="L112" s="44"/>
      <c r="M112" s="233"/>
      <c r="N112" s="23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139</v>
      </c>
      <c r="AU112" s="17" t="s">
        <v>80</v>
      </c>
    </row>
    <row r="113" s="2" customFormat="1">
      <c r="A113" s="38"/>
      <c r="B113" s="39"/>
      <c r="C113" s="40"/>
      <c r="D113" s="231" t="s">
        <v>141</v>
      </c>
      <c r="E113" s="40"/>
      <c r="F113" s="235" t="s">
        <v>334</v>
      </c>
      <c r="G113" s="40"/>
      <c r="H113" s="40"/>
      <c r="I113" s="136"/>
      <c r="J113" s="40"/>
      <c r="K113" s="40"/>
      <c r="L113" s="44"/>
      <c r="M113" s="233"/>
      <c r="N113" s="23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141</v>
      </c>
      <c r="AU113" s="17" t="s">
        <v>80</v>
      </c>
    </row>
    <row r="114" s="13" customFormat="1">
      <c r="A114" s="13"/>
      <c r="B114" s="236"/>
      <c r="C114" s="237"/>
      <c r="D114" s="231" t="s">
        <v>143</v>
      </c>
      <c r="E114" s="238" t="s">
        <v>19</v>
      </c>
      <c r="F114" s="239" t="s">
        <v>335</v>
      </c>
      <c r="G114" s="237"/>
      <c r="H114" s="240">
        <v>72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143</v>
      </c>
      <c r="AU114" s="246" t="s">
        <v>80</v>
      </c>
      <c r="AV114" s="13" t="s">
        <v>80</v>
      </c>
      <c r="AW114" s="13" t="s">
        <v>32</v>
      </c>
      <c r="AX114" s="13" t="s">
        <v>78</v>
      </c>
      <c r="AY114" s="246" t="s">
        <v>130</v>
      </c>
    </row>
    <row r="115" s="2" customFormat="1" ht="16.5" customHeight="1">
      <c r="A115" s="38"/>
      <c r="B115" s="39"/>
      <c r="C115" s="218" t="s">
        <v>176</v>
      </c>
      <c r="D115" s="218" t="s">
        <v>132</v>
      </c>
      <c r="E115" s="219" t="s">
        <v>336</v>
      </c>
      <c r="F115" s="220" t="s">
        <v>337</v>
      </c>
      <c r="G115" s="221" t="s">
        <v>186</v>
      </c>
      <c r="H115" s="222">
        <v>582</v>
      </c>
      <c r="I115" s="223"/>
      <c r="J115" s="224">
        <f>ROUND(I115*H115,2)</f>
        <v>0</v>
      </c>
      <c r="K115" s="220" t="s">
        <v>136</v>
      </c>
      <c r="L115" s="44"/>
      <c r="M115" s="225" t="s">
        <v>19</v>
      </c>
      <c r="N115" s="226" t="s">
        <v>41</v>
      </c>
      <c r="O115" s="84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9" t="s">
        <v>137</v>
      </c>
      <c r="AT115" s="229" t="s">
        <v>132</v>
      </c>
      <c r="AU115" s="229" t="s">
        <v>80</v>
      </c>
      <c r="AY115" s="17" t="s">
        <v>130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17" t="s">
        <v>78</v>
      </c>
      <c r="BK115" s="230">
        <f>ROUND(I115*H115,2)</f>
        <v>0</v>
      </c>
      <c r="BL115" s="17" t="s">
        <v>137</v>
      </c>
      <c r="BM115" s="229" t="s">
        <v>338</v>
      </c>
    </row>
    <row r="116" s="2" customFormat="1">
      <c r="A116" s="38"/>
      <c r="B116" s="39"/>
      <c r="C116" s="40"/>
      <c r="D116" s="231" t="s">
        <v>139</v>
      </c>
      <c r="E116" s="40"/>
      <c r="F116" s="232" t="s">
        <v>339</v>
      </c>
      <c r="G116" s="40"/>
      <c r="H116" s="40"/>
      <c r="I116" s="136"/>
      <c r="J116" s="40"/>
      <c r="K116" s="40"/>
      <c r="L116" s="44"/>
      <c r="M116" s="233"/>
      <c r="N116" s="234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139</v>
      </c>
      <c r="AU116" s="17" t="s">
        <v>80</v>
      </c>
    </row>
    <row r="117" s="2" customFormat="1">
      <c r="A117" s="38"/>
      <c r="B117" s="39"/>
      <c r="C117" s="40"/>
      <c r="D117" s="231" t="s">
        <v>248</v>
      </c>
      <c r="E117" s="40"/>
      <c r="F117" s="235" t="s">
        <v>340</v>
      </c>
      <c r="G117" s="40"/>
      <c r="H117" s="40"/>
      <c r="I117" s="136"/>
      <c r="J117" s="40"/>
      <c r="K117" s="40"/>
      <c r="L117" s="44"/>
      <c r="M117" s="233"/>
      <c r="N117" s="23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248</v>
      </c>
      <c r="AU117" s="17" t="s">
        <v>80</v>
      </c>
    </row>
    <row r="118" s="13" customFormat="1">
      <c r="A118" s="13"/>
      <c r="B118" s="236"/>
      <c r="C118" s="237"/>
      <c r="D118" s="231" t="s">
        <v>143</v>
      </c>
      <c r="E118" s="238" t="s">
        <v>19</v>
      </c>
      <c r="F118" s="239" t="s">
        <v>341</v>
      </c>
      <c r="G118" s="237"/>
      <c r="H118" s="240">
        <v>582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143</v>
      </c>
      <c r="AU118" s="246" t="s">
        <v>80</v>
      </c>
      <c r="AV118" s="13" t="s">
        <v>80</v>
      </c>
      <c r="AW118" s="13" t="s">
        <v>32</v>
      </c>
      <c r="AX118" s="13" t="s">
        <v>78</v>
      </c>
      <c r="AY118" s="246" t="s">
        <v>130</v>
      </c>
    </row>
    <row r="119" s="2" customFormat="1" ht="16.5" customHeight="1">
      <c r="A119" s="38"/>
      <c r="B119" s="39"/>
      <c r="C119" s="261" t="s">
        <v>174</v>
      </c>
      <c r="D119" s="261" t="s">
        <v>320</v>
      </c>
      <c r="E119" s="262" t="s">
        <v>342</v>
      </c>
      <c r="F119" s="263" t="s">
        <v>343</v>
      </c>
      <c r="G119" s="264" t="s">
        <v>179</v>
      </c>
      <c r="H119" s="265">
        <v>7.8570000000000002</v>
      </c>
      <c r="I119" s="266"/>
      <c r="J119" s="267">
        <f>ROUND(I119*H119,2)</f>
        <v>0</v>
      </c>
      <c r="K119" s="263" t="s">
        <v>136</v>
      </c>
      <c r="L119" s="268"/>
      <c r="M119" s="269" t="s">
        <v>19</v>
      </c>
      <c r="N119" s="270" t="s">
        <v>41</v>
      </c>
      <c r="O119" s="84"/>
      <c r="P119" s="227">
        <f>O119*H119</f>
        <v>0</v>
      </c>
      <c r="Q119" s="227">
        <v>0.22</v>
      </c>
      <c r="R119" s="227">
        <f>Q119*H119</f>
        <v>1.72854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174</v>
      </c>
      <c r="AT119" s="229" t="s">
        <v>320</v>
      </c>
      <c r="AU119" s="229" t="s">
        <v>80</v>
      </c>
      <c r="AY119" s="17" t="s">
        <v>130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78</v>
      </c>
      <c r="BK119" s="230">
        <f>ROUND(I119*H119,2)</f>
        <v>0</v>
      </c>
      <c r="BL119" s="17" t="s">
        <v>137</v>
      </c>
      <c r="BM119" s="229" t="s">
        <v>344</v>
      </c>
    </row>
    <row r="120" s="2" customFormat="1">
      <c r="A120" s="38"/>
      <c r="B120" s="39"/>
      <c r="C120" s="40"/>
      <c r="D120" s="231" t="s">
        <v>139</v>
      </c>
      <c r="E120" s="40"/>
      <c r="F120" s="232" t="s">
        <v>343</v>
      </c>
      <c r="G120" s="40"/>
      <c r="H120" s="40"/>
      <c r="I120" s="136"/>
      <c r="J120" s="40"/>
      <c r="K120" s="40"/>
      <c r="L120" s="44"/>
      <c r="M120" s="233"/>
      <c r="N120" s="23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139</v>
      </c>
      <c r="AU120" s="17" t="s">
        <v>80</v>
      </c>
    </row>
    <row r="121" s="13" customFormat="1">
      <c r="A121" s="13"/>
      <c r="B121" s="236"/>
      <c r="C121" s="237"/>
      <c r="D121" s="231" t="s">
        <v>143</v>
      </c>
      <c r="E121" s="238" t="s">
        <v>19</v>
      </c>
      <c r="F121" s="239" t="s">
        <v>345</v>
      </c>
      <c r="G121" s="237"/>
      <c r="H121" s="240">
        <v>7.8570000000000002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143</v>
      </c>
      <c r="AU121" s="246" t="s">
        <v>80</v>
      </c>
      <c r="AV121" s="13" t="s">
        <v>80</v>
      </c>
      <c r="AW121" s="13" t="s">
        <v>32</v>
      </c>
      <c r="AX121" s="13" t="s">
        <v>78</v>
      </c>
      <c r="AY121" s="246" t="s">
        <v>130</v>
      </c>
    </row>
    <row r="122" s="2" customFormat="1" ht="16.5" customHeight="1">
      <c r="A122" s="38"/>
      <c r="B122" s="39"/>
      <c r="C122" s="218" t="s">
        <v>190</v>
      </c>
      <c r="D122" s="218" t="s">
        <v>132</v>
      </c>
      <c r="E122" s="219" t="s">
        <v>346</v>
      </c>
      <c r="F122" s="220" t="s">
        <v>347</v>
      </c>
      <c r="G122" s="221" t="s">
        <v>186</v>
      </c>
      <c r="H122" s="222">
        <v>582</v>
      </c>
      <c r="I122" s="223"/>
      <c r="J122" s="224">
        <f>ROUND(I122*H122,2)</f>
        <v>0</v>
      </c>
      <c r="K122" s="220" t="s">
        <v>136</v>
      </c>
      <c r="L122" s="44"/>
      <c r="M122" s="225" t="s">
        <v>19</v>
      </c>
      <c r="N122" s="226" t="s">
        <v>41</v>
      </c>
      <c r="O122" s="84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137</v>
      </c>
      <c r="AT122" s="229" t="s">
        <v>132</v>
      </c>
      <c r="AU122" s="229" t="s">
        <v>80</v>
      </c>
      <c r="AY122" s="17" t="s">
        <v>130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78</v>
      </c>
      <c r="BK122" s="230">
        <f>ROUND(I122*H122,2)</f>
        <v>0</v>
      </c>
      <c r="BL122" s="17" t="s">
        <v>137</v>
      </c>
      <c r="BM122" s="229" t="s">
        <v>348</v>
      </c>
    </row>
    <row r="123" s="2" customFormat="1">
      <c r="A123" s="38"/>
      <c r="B123" s="39"/>
      <c r="C123" s="40"/>
      <c r="D123" s="231" t="s">
        <v>139</v>
      </c>
      <c r="E123" s="40"/>
      <c r="F123" s="232" t="s">
        <v>349</v>
      </c>
      <c r="G123" s="40"/>
      <c r="H123" s="40"/>
      <c r="I123" s="136"/>
      <c r="J123" s="40"/>
      <c r="K123" s="40"/>
      <c r="L123" s="44"/>
      <c r="M123" s="233"/>
      <c r="N123" s="23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139</v>
      </c>
      <c r="AU123" s="17" t="s">
        <v>80</v>
      </c>
    </row>
    <row r="124" s="13" customFormat="1">
      <c r="A124" s="13"/>
      <c r="B124" s="236"/>
      <c r="C124" s="237"/>
      <c r="D124" s="231" t="s">
        <v>143</v>
      </c>
      <c r="E124" s="238" t="s">
        <v>19</v>
      </c>
      <c r="F124" s="239" t="s">
        <v>341</v>
      </c>
      <c r="G124" s="237"/>
      <c r="H124" s="240">
        <v>582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143</v>
      </c>
      <c r="AU124" s="246" t="s">
        <v>80</v>
      </c>
      <c r="AV124" s="13" t="s">
        <v>80</v>
      </c>
      <c r="AW124" s="13" t="s">
        <v>32</v>
      </c>
      <c r="AX124" s="13" t="s">
        <v>78</v>
      </c>
      <c r="AY124" s="246" t="s">
        <v>130</v>
      </c>
    </row>
    <row r="125" s="2" customFormat="1" ht="16.5" customHeight="1">
      <c r="A125" s="38"/>
      <c r="B125" s="39"/>
      <c r="C125" s="261" t="s">
        <v>196</v>
      </c>
      <c r="D125" s="261" t="s">
        <v>320</v>
      </c>
      <c r="E125" s="262" t="s">
        <v>350</v>
      </c>
      <c r="F125" s="263" t="s">
        <v>351</v>
      </c>
      <c r="G125" s="264" t="s">
        <v>186</v>
      </c>
      <c r="H125" s="265">
        <v>144</v>
      </c>
      <c r="I125" s="266"/>
      <c r="J125" s="267">
        <f>ROUND(I125*H125,2)</f>
        <v>0</v>
      </c>
      <c r="K125" s="263" t="s">
        <v>352</v>
      </c>
      <c r="L125" s="268"/>
      <c r="M125" s="269" t="s">
        <v>19</v>
      </c>
      <c r="N125" s="270" t="s">
        <v>41</v>
      </c>
      <c r="O125" s="84"/>
      <c r="P125" s="227">
        <f>O125*H125</f>
        <v>0</v>
      </c>
      <c r="Q125" s="227">
        <v>0.002</v>
      </c>
      <c r="R125" s="227">
        <f>Q125*H125</f>
        <v>0.28800000000000003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174</v>
      </c>
      <c r="AT125" s="229" t="s">
        <v>320</v>
      </c>
      <c r="AU125" s="229" t="s">
        <v>80</v>
      </c>
      <c r="AY125" s="17" t="s">
        <v>130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78</v>
      </c>
      <c r="BK125" s="230">
        <f>ROUND(I125*H125,2)</f>
        <v>0</v>
      </c>
      <c r="BL125" s="17" t="s">
        <v>137</v>
      </c>
      <c r="BM125" s="229" t="s">
        <v>353</v>
      </c>
    </row>
    <row r="126" s="2" customFormat="1">
      <c r="A126" s="38"/>
      <c r="B126" s="39"/>
      <c r="C126" s="40"/>
      <c r="D126" s="231" t="s">
        <v>139</v>
      </c>
      <c r="E126" s="40"/>
      <c r="F126" s="232" t="s">
        <v>351</v>
      </c>
      <c r="G126" s="40"/>
      <c r="H126" s="40"/>
      <c r="I126" s="136"/>
      <c r="J126" s="40"/>
      <c r="K126" s="40"/>
      <c r="L126" s="44"/>
      <c r="M126" s="233"/>
      <c r="N126" s="23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139</v>
      </c>
      <c r="AU126" s="17" t="s">
        <v>80</v>
      </c>
    </row>
    <row r="127" s="2" customFormat="1">
      <c r="A127" s="38"/>
      <c r="B127" s="39"/>
      <c r="C127" s="40"/>
      <c r="D127" s="231" t="s">
        <v>248</v>
      </c>
      <c r="E127" s="40"/>
      <c r="F127" s="235" t="s">
        <v>354</v>
      </c>
      <c r="G127" s="40"/>
      <c r="H127" s="40"/>
      <c r="I127" s="136"/>
      <c r="J127" s="40"/>
      <c r="K127" s="40"/>
      <c r="L127" s="44"/>
      <c r="M127" s="233"/>
      <c r="N127" s="23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248</v>
      </c>
      <c r="AU127" s="17" t="s">
        <v>80</v>
      </c>
    </row>
    <row r="128" s="13" customFormat="1">
      <c r="A128" s="13"/>
      <c r="B128" s="236"/>
      <c r="C128" s="237"/>
      <c r="D128" s="231" t="s">
        <v>143</v>
      </c>
      <c r="E128" s="238" t="s">
        <v>19</v>
      </c>
      <c r="F128" s="239" t="s">
        <v>355</v>
      </c>
      <c r="G128" s="237"/>
      <c r="H128" s="240">
        <v>144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143</v>
      </c>
      <c r="AU128" s="246" t="s">
        <v>80</v>
      </c>
      <c r="AV128" s="13" t="s">
        <v>80</v>
      </c>
      <c r="AW128" s="13" t="s">
        <v>32</v>
      </c>
      <c r="AX128" s="13" t="s">
        <v>78</v>
      </c>
      <c r="AY128" s="246" t="s">
        <v>130</v>
      </c>
    </row>
    <row r="129" s="2" customFormat="1" ht="16.5" customHeight="1">
      <c r="A129" s="38"/>
      <c r="B129" s="39"/>
      <c r="C129" s="261" t="s">
        <v>203</v>
      </c>
      <c r="D129" s="261" t="s">
        <v>320</v>
      </c>
      <c r="E129" s="262" t="s">
        <v>356</v>
      </c>
      <c r="F129" s="263" t="s">
        <v>357</v>
      </c>
      <c r="G129" s="264" t="s">
        <v>186</v>
      </c>
      <c r="H129" s="265">
        <v>288</v>
      </c>
      <c r="I129" s="266"/>
      <c r="J129" s="267">
        <f>ROUND(I129*H129,2)</f>
        <v>0</v>
      </c>
      <c r="K129" s="263" t="s">
        <v>352</v>
      </c>
      <c r="L129" s="268"/>
      <c r="M129" s="269" t="s">
        <v>19</v>
      </c>
      <c r="N129" s="270" t="s">
        <v>41</v>
      </c>
      <c r="O129" s="84"/>
      <c r="P129" s="227">
        <f>O129*H129</f>
        <v>0</v>
      </c>
      <c r="Q129" s="227">
        <v>0.002</v>
      </c>
      <c r="R129" s="227">
        <f>Q129*H129</f>
        <v>0.57600000000000007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174</v>
      </c>
      <c r="AT129" s="229" t="s">
        <v>320</v>
      </c>
      <c r="AU129" s="229" t="s">
        <v>80</v>
      </c>
      <c r="AY129" s="17" t="s">
        <v>130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78</v>
      </c>
      <c r="BK129" s="230">
        <f>ROUND(I129*H129,2)</f>
        <v>0</v>
      </c>
      <c r="BL129" s="17" t="s">
        <v>137</v>
      </c>
      <c r="BM129" s="229" t="s">
        <v>358</v>
      </c>
    </row>
    <row r="130" s="2" customFormat="1">
      <c r="A130" s="38"/>
      <c r="B130" s="39"/>
      <c r="C130" s="40"/>
      <c r="D130" s="231" t="s">
        <v>139</v>
      </c>
      <c r="E130" s="40"/>
      <c r="F130" s="232" t="s">
        <v>357</v>
      </c>
      <c r="G130" s="40"/>
      <c r="H130" s="40"/>
      <c r="I130" s="136"/>
      <c r="J130" s="40"/>
      <c r="K130" s="40"/>
      <c r="L130" s="44"/>
      <c r="M130" s="233"/>
      <c r="N130" s="234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139</v>
      </c>
      <c r="AU130" s="17" t="s">
        <v>80</v>
      </c>
    </row>
    <row r="131" s="2" customFormat="1">
      <c r="A131" s="38"/>
      <c r="B131" s="39"/>
      <c r="C131" s="40"/>
      <c r="D131" s="231" t="s">
        <v>248</v>
      </c>
      <c r="E131" s="40"/>
      <c r="F131" s="235" t="s">
        <v>359</v>
      </c>
      <c r="G131" s="40"/>
      <c r="H131" s="40"/>
      <c r="I131" s="136"/>
      <c r="J131" s="40"/>
      <c r="K131" s="40"/>
      <c r="L131" s="44"/>
      <c r="M131" s="233"/>
      <c r="N131" s="23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248</v>
      </c>
      <c r="AU131" s="17" t="s">
        <v>80</v>
      </c>
    </row>
    <row r="132" s="13" customFormat="1">
      <c r="A132" s="13"/>
      <c r="B132" s="236"/>
      <c r="C132" s="237"/>
      <c r="D132" s="231" t="s">
        <v>143</v>
      </c>
      <c r="E132" s="238" t="s">
        <v>19</v>
      </c>
      <c r="F132" s="239" t="s">
        <v>360</v>
      </c>
      <c r="G132" s="237"/>
      <c r="H132" s="240">
        <v>288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143</v>
      </c>
      <c r="AU132" s="246" t="s">
        <v>80</v>
      </c>
      <c r="AV132" s="13" t="s">
        <v>80</v>
      </c>
      <c r="AW132" s="13" t="s">
        <v>32</v>
      </c>
      <c r="AX132" s="13" t="s">
        <v>78</v>
      </c>
      <c r="AY132" s="246" t="s">
        <v>130</v>
      </c>
    </row>
    <row r="133" s="2" customFormat="1" ht="16.5" customHeight="1">
      <c r="A133" s="38"/>
      <c r="B133" s="39"/>
      <c r="C133" s="261" t="s">
        <v>211</v>
      </c>
      <c r="D133" s="261" t="s">
        <v>320</v>
      </c>
      <c r="E133" s="262" t="s">
        <v>361</v>
      </c>
      <c r="F133" s="263" t="s">
        <v>362</v>
      </c>
      <c r="G133" s="264" t="s">
        <v>186</v>
      </c>
      <c r="H133" s="265">
        <v>17</v>
      </c>
      <c r="I133" s="266"/>
      <c r="J133" s="267">
        <f>ROUND(I133*H133,2)</f>
        <v>0</v>
      </c>
      <c r="K133" s="263" t="s">
        <v>352</v>
      </c>
      <c r="L133" s="268"/>
      <c r="M133" s="269" t="s">
        <v>19</v>
      </c>
      <c r="N133" s="270" t="s">
        <v>41</v>
      </c>
      <c r="O133" s="84"/>
      <c r="P133" s="227">
        <f>O133*H133</f>
        <v>0</v>
      </c>
      <c r="Q133" s="227">
        <v>0.002</v>
      </c>
      <c r="R133" s="227">
        <f>Q133*H133</f>
        <v>0.034000000000000002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174</v>
      </c>
      <c r="AT133" s="229" t="s">
        <v>320</v>
      </c>
      <c r="AU133" s="229" t="s">
        <v>80</v>
      </c>
      <c r="AY133" s="17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78</v>
      </c>
      <c r="BK133" s="230">
        <f>ROUND(I133*H133,2)</f>
        <v>0</v>
      </c>
      <c r="BL133" s="17" t="s">
        <v>137</v>
      </c>
      <c r="BM133" s="229" t="s">
        <v>363</v>
      </c>
    </row>
    <row r="134" s="2" customFormat="1">
      <c r="A134" s="38"/>
      <c r="B134" s="39"/>
      <c r="C134" s="40"/>
      <c r="D134" s="231" t="s">
        <v>139</v>
      </c>
      <c r="E134" s="40"/>
      <c r="F134" s="232" t="s">
        <v>362</v>
      </c>
      <c r="G134" s="40"/>
      <c r="H134" s="40"/>
      <c r="I134" s="136"/>
      <c r="J134" s="40"/>
      <c r="K134" s="40"/>
      <c r="L134" s="44"/>
      <c r="M134" s="233"/>
      <c r="N134" s="23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139</v>
      </c>
      <c r="AU134" s="17" t="s">
        <v>80</v>
      </c>
    </row>
    <row r="135" s="2" customFormat="1">
      <c r="A135" s="38"/>
      <c r="B135" s="39"/>
      <c r="C135" s="40"/>
      <c r="D135" s="231" t="s">
        <v>248</v>
      </c>
      <c r="E135" s="40"/>
      <c r="F135" s="235" t="s">
        <v>364</v>
      </c>
      <c r="G135" s="40"/>
      <c r="H135" s="40"/>
      <c r="I135" s="136"/>
      <c r="J135" s="40"/>
      <c r="K135" s="40"/>
      <c r="L135" s="44"/>
      <c r="M135" s="233"/>
      <c r="N135" s="23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248</v>
      </c>
      <c r="AU135" s="17" t="s">
        <v>80</v>
      </c>
    </row>
    <row r="136" s="2" customFormat="1" ht="16.5" customHeight="1">
      <c r="A136" s="38"/>
      <c r="B136" s="39"/>
      <c r="C136" s="261" t="s">
        <v>218</v>
      </c>
      <c r="D136" s="261" t="s">
        <v>320</v>
      </c>
      <c r="E136" s="262" t="s">
        <v>365</v>
      </c>
      <c r="F136" s="263" t="s">
        <v>366</v>
      </c>
      <c r="G136" s="264" t="s">
        <v>186</v>
      </c>
      <c r="H136" s="265">
        <v>11</v>
      </c>
      <c r="I136" s="266"/>
      <c r="J136" s="267">
        <f>ROUND(I136*H136,2)</f>
        <v>0</v>
      </c>
      <c r="K136" s="263" t="s">
        <v>352</v>
      </c>
      <c r="L136" s="268"/>
      <c r="M136" s="269" t="s">
        <v>19</v>
      </c>
      <c r="N136" s="270" t="s">
        <v>41</v>
      </c>
      <c r="O136" s="84"/>
      <c r="P136" s="227">
        <f>O136*H136</f>
        <v>0</v>
      </c>
      <c r="Q136" s="227">
        <v>0.002</v>
      </c>
      <c r="R136" s="227">
        <f>Q136*H136</f>
        <v>0.021999999999999999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174</v>
      </c>
      <c r="AT136" s="229" t="s">
        <v>320</v>
      </c>
      <c r="AU136" s="229" t="s">
        <v>80</v>
      </c>
      <c r="AY136" s="17" t="s">
        <v>130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78</v>
      </c>
      <c r="BK136" s="230">
        <f>ROUND(I136*H136,2)</f>
        <v>0</v>
      </c>
      <c r="BL136" s="17" t="s">
        <v>137</v>
      </c>
      <c r="BM136" s="229" t="s">
        <v>367</v>
      </c>
    </row>
    <row r="137" s="2" customFormat="1">
      <c r="A137" s="38"/>
      <c r="B137" s="39"/>
      <c r="C137" s="40"/>
      <c r="D137" s="231" t="s">
        <v>139</v>
      </c>
      <c r="E137" s="40"/>
      <c r="F137" s="232" t="s">
        <v>366</v>
      </c>
      <c r="G137" s="40"/>
      <c r="H137" s="40"/>
      <c r="I137" s="136"/>
      <c r="J137" s="40"/>
      <c r="K137" s="40"/>
      <c r="L137" s="44"/>
      <c r="M137" s="233"/>
      <c r="N137" s="23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139</v>
      </c>
      <c r="AU137" s="17" t="s">
        <v>80</v>
      </c>
    </row>
    <row r="138" s="2" customFormat="1">
      <c r="A138" s="38"/>
      <c r="B138" s="39"/>
      <c r="C138" s="40"/>
      <c r="D138" s="231" t="s">
        <v>248</v>
      </c>
      <c r="E138" s="40"/>
      <c r="F138" s="235" t="s">
        <v>364</v>
      </c>
      <c r="G138" s="40"/>
      <c r="H138" s="40"/>
      <c r="I138" s="136"/>
      <c r="J138" s="40"/>
      <c r="K138" s="40"/>
      <c r="L138" s="44"/>
      <c r="M138" s="233"/>
      <c r="N138" s="23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248</v>
      </c>
      <c r="AU138" s="17" t="s">
        <v>80</v>
      </c>
    </row>
    <row r="139" s="2" customFormat="1" ht="16.5" customHeight="1">
      <c r="A139" s="38"/>
      <c r="B139" s="39"/>
      <c r="C139" s="261" t="s">
        <v>225</v>
      </c>
      <c r="D139" s="261" t="s">
        <v>320</v>
      </c>
      <c r="E139" s="262" t="s">
        <v>368</v>
      </c>
      <c r="F139" s="263" t="s">
        <v>369</v>
      </c>
      <c r="G139" s="264" t="s">
        <v>186</v>
      </c>
      <c r="H139" s="265">
        <v>14</v>
      </c>
      <c r="I139" s="266"/>
      <c r="J139" s="267">
        <f>ROUND(I139*H139,2)</f>
        <v>0</v>
      </c>
      <c r="K139" s="263" t="s">
        <v>352</v>
      </c>
      <c r="L139" s="268"/>
      <c r="M139" s="269" t="s">
        <v>19</v>
      </c>
      <c r="N139" s="270" t="s">
        <v>41</v>
      </c>
      <c r="O139" s="84"/>
      <c r="P139" s="227">
        <f>O139*H139</f>
        <v>0</v>
      </c>
      <c r="Q139" s="227">
        <v>0.002</v>
      </c>
      <c r="R139" s="227">
        <f>Q139*H139</f>
        <v>0.028000000000000001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174</v>
      </c>
      <c r="AT139" s="229" t="s">
        <v>320</v>
      </c>
      <c r="AU139" s="229" t="s">
        <v>80</v>
      </c>
      <c r="AY139" s="17" t="s">
        <v>130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78</v>
      </c>
      <c r="BK139" s="230">
        <f>ROUND(I139*H139,2)</f>
        <v>0</v>
      </c>
      <c r="BL139" s="17" t="s">
        <v>137</v>
      </c>
      <c r="BM139" s="229" t="s">
        <v>370</v>
      </c>
    </row>
    <row r="140" s="2" customFormat="1">
      <c r="A140" s="38"/>
      <c r="B140" s="39"/>
      <c r="C140" s="40"/>
      <c r="D140" s="231" t="s">
        <v>139</v>
      </c>
      <c r="E140" s="40"/>
      <c r="F140" s="232" t="s">
        <v>369</v>
      </c>
      <c r="G140" s="40"/>
      <c r="H140" s="40"/>
      <c r="I140" s="136"/>
      <c r="J140" s="40"/>
      <c r="K140" s="40"/>
      <c r="L140" s="44"/>
      <c r="M140" s="233"/>
      <c r="N140" s="23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139</v>
      </c>
      <c r="AU140" s="17" t="s">
        <v>80</v>
      </c>
    </row>
    <row r="141" s="2" customFormat="1">
      <c r="A141" s="38"/>
      <c r="B141" s="39"/>
      <c r="C141" s="40"/>
      <c r="D141" s="231" t="s">
        <v>248</v>
      </c>
      <c r="E141" s="40"/>
      <c r="F141" s="235" t="s">
        <v>364</v>
      </c>
      <c r="G141" s="40"/>
      <c r="H141" s="40"/>
      <c r="I141" s="136"/>
      <c r="J141" s="40"/>
      <c r="K141" s="40"/>
      <c r="L141" s="44"/>
      <c r="M141" s="233"/>
      <c r="N141" s="23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248</v>
      </c>
      <c r="AU141" s="17" t="s">
        <v>80</v>
      </c>
    </row>
    <row r="142" s="2" customFormat="1" ht="16.5" customHeight="1">
      <c r="A142" s="38"/>
      <c r="B142" s="39"/>
      <c r="C142" s="261" t="s">
        <v>8</v>
      </c>
      <c r="D142" s="261" t="s">
        <v>320</v>
      </c>
      <c r="E142" s="262" t="s">
        <v>371</v>
      </c>
      <c r="F142" s="263" t="s">
        <v>372</v>
      </c>
      <c r="G142" s="264" t="s">
        <v>186</v>
      </c>
      <c r="H142" s="265">
        <v>14</v>
      </c>
      <c r="I142" s="266"/>
      <c r="J142" s="267">
        <f>ROUND(I142*H142,2)</f>
        <v>0</v>
      </c>
      <c r="K142" s="263" t="s">
        <v>352</v>
      </c>
      <c r="L142" s="268"/>
      <c r="M142" s="269" t="s">
        <v>19</v>
      </c>
      <c r="N142" s="270" t="s">
        <v>41</v>
      </c>
      <c r="O142" s="84"/>
      <c r="P142" s="227">
        <f>O142*H142</f>
        <v>0</v>
      </c>
      <c r="Q142" s="227">
        <v>0.002</v>
      </c>
      <c r="R142" s="227">
        <f>Q142*H142</f>
        <v>0.028000000000000001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174</v>
      </c>
      <c r="AT142" s="229" t="s">
        <v>320</v>
      </c>
      <c r="AU142" s="229" t="s">
        <v>80</v>
      </c>
      <c r="AY142" s="17" t="s">
        <v>130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78</v>
      </c>
      <c r="BK142" s="230">
        <f>ROUND(I142*H142,2)</f>
        <v>0</v>
      </c>
      <c r="BL142" s="17" t="s">
        <v>137</v>
      </c>
      <c r="BM142" s="229" t="s">
        <v>373</v>
      </c>
    </row>
    <row r="143" s="2" customFormat="1">
      <c r="A143" s="38"/>
      <c r="B143" s="39"/>
      <c r="C143" s="40"/>
      <c r="D143" s="231" t="s">
        <v>139</v>
      </c>
      <c r="E143" s="40"/>
      <c r="F143" s="232" t="s">
        <v>372</v>
      </c>
      <c r="G143" s="40"/>
      <c r="H143" s="40"/>
      <c r="I143" s="136"/>
      <c r="J143" s="40"/>
      <c r="K143" s="40"/>
      <c r="L143" s="44"/>
      <c r="M143" s="233"/>
      <c r="N143" s="234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139</v>
      </c>
      <c r="AU143" s="17" t="s">
        <v>80</v>
      </c>
    </row>
    <row r="144" s="2" customFormat="1">
      <c r="A144" s="38"/>
      <c r="B144" s="39"/>
      <c r="C144" s="40"/>
      <c r="D144" s="231" t="s">
        <v>248</v>
      </c>
      <c r="E144" s="40"/>
      <c r="F144" s="235" t="s">
        <v>374</v>
      </c>
      <c r="G144" s="40"/>
      <c r="H144" s="40"/>
      <c r="I144" s="136"/>
      <c r="J144" s="40"/>
      <c r="K144" s="40"/>
      <c r="L144" s="44"/>
      <c r="M144" s="233"/>
      <c r="N144" s="234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248</v>
      </c>
      <c r="AU144" s="17" t="s">
        <v>80</v>
      </c>
    </row>
    <row r="145" s="13" customFormat="1">
      <c r="A145" s="13"/>
      <c r="B145" s="236"/>
      <c r="C145" s="237"/>
      <c r="D145" s="231" t="s">
        <v>143</v>
      </c>
      <c r="E145" s="238" t="s">
        <v>19</v>
      </c>
      <c r="F145" s="239" t="s">
        <v>375</v>
      </c>
      <c r="G145" s="237"/>
      <c r="H145" s="240">
        <v>14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143</v>
      </c>
      <c r="AU145" s="246" t="s">
        <v>80</v>
      </c>
      <c r="AV145" s="13" t="s">
        <v>80</v>
      </c>
      <c r="AW145" s="13" t="s">
        <v>32</v>
      </c>
      <c r="AX145" s="13" t="s">
        <v>78</v>
      </c>
      <c r="AY145" s="246" t="s">
        <v>130</v>
      </c>
    </row>
    <row r="146" s="2" customFormat="1" ht="16.5" customHeight="1">
      <c r="A146" s="38"/>
      <c r="B146" s="39"/>
      <c r="C146" s="261" t="s">
        <v>237</v>
      </c>
      <c r="D146" s="261" t="s">
        <v>320</v>
      </c>
      <c r="E146" s="262" t="s">
        <v>376</v>
      </c>
      <c r="F146" s="263" t="s">
        <v>377</v>
      </c>
      <c r="G146" s="264" t="s">
        <v>186</v>
      </c>
      <c r="H146" s="265">
        <v>22</v>
      </c>
      <c r="I146" s="266"/>
      <c r="J146" s="267">
        <f>ROUND(I146*H146,2)</f>
        <v>0</v>
      </c>
      <c r="K146" s="263" t="s">
        <v>352</v>
      </c>
      <c r="L146" s="268"/>
      <c r="M146" s="269" t="s">
        <v>19</v>
      </c>
      <c r="N146" s="270" t="s">
        <v>41</v>
      </c>
      <c r="O146" s="84"/>
      <c r="P146" s="227">
        <f>O146*H146</f>
        <v>0</v>
      </c>
      <c r="Q146" s="227">
        <v>0.002</v>
      </c>
      <c r="R146" s="227">
        <f>Q146*H146</f>
        <v>0.043999999999999997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174</v>
      </c>
      <c r="AT146" s="229" t="s">
        <v>320</v>
      </c>
      <c r="AU146" s="229" t="s">
        <v>80</v>
      </c>
      <c r="AY146" s="17" t="s">
        <v>130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78</v>
      </c>
      <c r="BK146" s="230">
        <f>ROUND(I146*H146,2)</f>
        <v>0</v>
      </c>
      <c r="BL146" s="17" t="s">
        <v>137</v>
      </c>
      <c r="BM146" s="229" t="s">
        <v>378</v>
      </c>
    </row>
    <row r="147" s="2" customFormat="1">
      <c r="A147" s="38"/>
      <c r="B147" s="39"/>
      <c r="C147" s="40"/>
      <c r="D147" s="231" t="s">
        <v>139</v>
      </c>
      <c r="E147" s="40"/>
      <c r="F147" s="232" t="s">
        <v>377</v>
      </c>
      <c r="G147" s="40"/>
      <c r="H147" s="40"/>
      <c r="I147" s="136"/>
      <c r="J147" s="40"/>
      <c r="K147" s="40"/>
      <c r="L147" s="44"/>
      <c r="M147" s="233"/>
      <c r="N147" s="234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139</v>
      </c>
      <c r="AU147" s="17" t="s">
        <v>80</v>
      </c>
    </row>
    <row r="148" s="2" customFormat="1">
      <c r="A148" s="38"/>
      <c r="B148" s="39"/>
      <c r="C148" s="40"/>
      <c r="D148" s="231" t="s">
        <v>248</v>
      </c>
      <c r="E148" s="40"/>
      <c r="F148" s="235" t="s">
        <v>374</v>
      </c>
      <c r="G148" s="40"/>
      <c r="H148" s="40"/>
      <c r="I148" s="136"/>
      <c r="J148" s="40"/>
      <c r="K148" s="40"/>
      <c r="L148" s="44"/>
      <c r="M148" s="233"/>
      <c r="N148" s="23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248</v>
      </c>
      <c r="AU148" s="17" t="s">
        <v>80</v>
      </c>
    </row>
    <row r="149" s="13" customFormat="1">
      <c r="A149" s="13"/>
      <c r="B149" s="236"/>
      <c r="C149" s="237"/>
      <c r="D149" s="231" t="s">
        <v>143</v>
      </c>
      <c r="E149" s="238" t="s">
        <v>19</v>
      </c>
      <c r="F149" s="239" t="s">
        <v>379</v>
      </c>
      <c r="G149" s="237"/>
      <c r="H149" s="240">
        <v>22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143</v>
      </c>
      <c r="AU149" s="246" t="s">
        <v>80</v>
      </c>
      <c r="AV149" s="13" t="s">
        <v>80</v>
      </c>
      <c r="AW149" s="13" t="s">
        <v>32</v>
      </c>
      <c r="AX149" s="13" t="s">
        <v>78</v>
      </c>
      <c r="AY149" s="246" t="s">
        <v>130</v>
      </c>
    </row>
    <row r="150" s="2" customFormat="1" ht="16.5" customHeight="1">
      <c r="A150" s="38"/>
      <c r="B150" s="39"/>
      <c r="C150" s="261" t="s">
        <v>380</v>
      </c>
      <c r="D150" s="261" t="s">
        <v>320</v>
      </c>
      <c r="E150" s="262" t="s">
        <v>381</v>
      </c>
      <c r="F150" s="263" t="s">
        <v>382</v>
      </c>
      <c r="G150" s="264" t="s">
        <v>186</v>
      </c>
      <c r="H150" s="265">
        <v>22</v>
      </c>
      <c r="I150" s="266"/>
      <c r="J150" s="267">
        <f>ROUND(I150*H150,2)</f>
        <v>0</v>
      </c>
      <c r="K150" s="263" t="s">
        <v>352</v>
      </c>
      <c r="L150" s="268"/>
      <c r="M150" s="269" t="s">
        <v>19</v>
      </c>
      <c r="N150" s="270" t="s">
        <v>41</v>
      </c>
      <c r="O150" s="84"/>
      <c r="P150" s="227">
        <f>O150*H150</f>
        <v>0</v>
      </c>
      <c r="Q150" s="227">
        <v>0.002</v>
      </c>
      <c r="R150" s="227">
        <f>Q150*H150</f>
        <v>0.043999999999999997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174</v>
      </c>
      <c r="AT150" s="229" t="s">
        <v>320</v>
      </c>
      <c r="AU150" s="229" t="s">
        <v>80</v>
      </c>
      <c r="AY150" s="17" t="s">
        <v>130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78</v>
      </c>
      <c r="BK150" s="230">
        <f>ROUND(I150*H150,2)</f>
        <v>0</v>
      </c>
      <c r="BL150" s="17" t="s">
        <v>137</v>
      </c>
      <c r="BM150" s="229" t="s">
        <v>383</v>
      </c>
    </row>
    <row r="151" s="2" customFormat="1">
      <c r="A151" s="38"/>
      <c r="B151" s="39"/>
      <c r="C151" s="40"/>
      <c r="D151" s="231" t="s">
        <v>139</v>
      </c>
      <c r="E151" s="40"/>
      <c r="F151" s="232" t="s">
        <v>382</v>
      </c>
      <c r="G151" s="40"/>
      <c r="H151" s="40"/>
      <c r="I151" s="136"/>
      <c r="J151" s="40"/>
      <c r="K151" s="40"/>
      <c r="L151" s="44"/>
      <c r="M151" s="233"/>
      <c r="N151" s="23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139</v>
      </c>
      <c r="AU151" s="17" t="s">
        <v>80</v>
      </c>
    </row>
    <row r="152" s="2" customFormat="1">
      <c r="A152" s="38"/>
      <c r="B152" s="39"/>
      <c r="C152" s="40"/>
      <c r="D152" s="231" t="s">
        <v>248</v>
      </c>
      <c r="E152" s="40"/>
      <c r="F152" s="235" t="s">
        <v>374</v>
      </c>
      <c r="G152" s="40"/>
      <c r="H152" s="40"/>
      <c r="I152" s="136"/>
      <c r="J152" s="40"/>
      <c r="K152" s="40"/>
      <c r="L152" s="44"/>
      <c r="M152" s="233"/>
      <c r="N152" s="234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248</v>
      </c>
      <c r="AU152" s="17" t="s">
        <v>80</v>
      </c>
    </row>
    <row r="153" s="13" customFormat="1">
      <c r="A153" s="13"/>
      <c r="B153" s="236"/>
      <c r="C153" s="237"/>
      <c r="D153" s="231" t="s">
        <v>143</v>
      </c>
      <c r="E153" s="238" t="s">
        <v>19</v>
      </c>
      <c r="F153" s="239" t="s">
        <v>384</v>
      </c>
      <c r="G153" s="237"/>
      <c r="H153" s="240">
        <v>22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143</v>
      </c>
      <c r="AU153" s="246" t="s">
        <v>80</v>
      </c>
      <c r="AV153" s="13" t="s">
        <v>80</v>
      </c>
      <c r="AW153" s="13" t="s">
        <v>32</v>
      </c>
      <c r="AX153" s="13" t="s">
        <v>78</v>
      </c>
      <c r="AY153" s="246" t="s">
        <v>130</v>
      </c>
    </row>
    <row r="154" s="2" customFormat="1" ht="16.5" customHeight="1">
      <c r="A154" s="38"/>
      <c r="B154" s="39"/>
      <c r="C154" s="261" t="s">
        <v>385</v>
      </c>
      <c r="D154" s="261" t="s">
        <v>320</v>
      </c>
      <c r="E154" s="262" t="s">
        <v>386</v>
      </c>
      <c r="F154" s="263" t="s">
        <v>387</v>
      </c>
      <c r="G154" s="264" t="s">
        <v>186</v>
      </c>
      <c r="H154" s="265">
        <v>26</v>
      </c>
      <c r="I154" s="266"/>
      <c r="J154" s="267">
        <f>ROUND(I154*H154,2)</f>
        <v>0</v>
      </c>
      <c r="K154" s="263" t="s">
        <v>352</v>
      </c>
      <c r="L154" s="268"/>
      <c r="M154" s="269" t="s">
        <v>19</v>
      </c>
      <c r="N154" s="270" t="s">
        <v>41</v>
      </c>
      <c r="O154" s="84"/>
      <c r="P154" s="227">
        <f>O154*H154</f>
        <v>0</v>
      </c>
      <c r="Q154" s="227">
        <v>0.002</v>
      </c>
      <c r="R154" s="227">
        <f>Q154*H154</f>
        <v>0.052000000000000005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174</v>
      </c>
      <c r="AT154" s="229" t="s">
        <v>320</v>
      </c>
      <c r="AU154" s="229" t="s">
        <v>80</v>
      </c>
      <c r="AY154" s="17" t="s">
        <v>130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78</v>
      </c>
      <c r="BK154" s="230">
        <f>ROUND(I154*H154,2)</f>
        <v>0</v>
      </c>
      <c r="BL154" s="17" t="s">
        <v>137</v>
      </c>
      <c r="BM154" s="229" t="s">
        <v>388</v>
      </c>
    </row>
    <row r="155" s="2" customFormat="1">
      <c r="A155" s="38"/>
      <c r="B155" s="39"/>
      <c r="C155" s="40"/>
      <c r="D155" s="231" t="s">
        <v>139</v>
      </c>
      <c r="E155" s="40"/>
      <c r="F155" s="232" t="s">
        <v>387</v>
      </c>
      <c r="G155" s="40"/>
      <c r="H155" s="40"/>
      <c r="I155" s="136"/>
      <c r="J155" s="40"/>
      <c r="K155" s="40"/>
      <c r="L155" s="44"/>
      <c r="M155" s="233"/>
      <c r="N155" s="234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139</v>
      </c>
      <c r="AU155" s="17" t="s">
        <v>80</v>
      </c>
    </row>
    <row r="156" s="2" customFormat="1">
      <c r="A156" s="38"/>
      <c r="B156" s="39"/>
      <c r="C156" s="40"/>
      <c r="D156" s="231" t="s">
        <v>248</v>
      </c>
      <c r="E156" s="40"/>
      <c r="F156" s="235" t="s">
        <v>374</v>
      </c>
      <c r="G156" s="40"/>
      <c r="H156" s="40"/>
      <c r="I156" s="136"/>
      <c r="J156" s="40"/>
      <c r="K156" s="40"/>
      <c r="L156" s="44"/>
      <c r="M156" s="233"/>
      <c r="N156" s="234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248</v>
      </c>
      <c r="AU156" s="17" t="s">
        <v>80</v>
      </c>
    </row>
    <row r="157" s="13" customFormat="1">
      <c r="A157" s="13"/>
      <c r="B157" s="236"/>
      <c r="C157" s="237"/>
      <c r="D157" s="231" t="s">
        <v>143</v>
      </c>
      <c r="E157" s="238" t="s">
        <v>19</v>
      </c>
      <c r="F157" s="239" t="s">
        <v>389</v>
      </c>
      <c r="G157" s="237"/>
      <c r="H157" s="240">
        <v>26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143</v>
      </c>
      <c r="AU157" s="246" t="s">
        <v>80</v>
      </c>
      <c r="AV157" s="13" t="s">
        <v>80</v>
      </c>
      <c r="AW157" s="13" t="s">
        <v>32</v>
      </c>
      <c r="AX157" s="13" t="s">
        <v>78</v>
      </c>
      <c r="AY157" s="246" t="s">
        <v>130</v>
      </c>
    </row>
    <row r="158" s="2" customFormat="1" ht="16.5" customHeight="1">
      <c r="A158" s="38"/>
      <c r="B158" s="39"/>
      <c r="C158" s="261" t="s">
        <v>390</v>
      </c>
      <c r="D158" s="261" t="s">
        <v>320</v>
      </c>
      <c r="E158" s="262" t="s">
        <v>391</v>
      </c>
      <c r="F158" s="263" t="s">
        <v>392</v>
      </c>
      <c r="G158" s="264" t="s">
        <v>186</v>
      </c>
      <c r="H158" s="265">
        <v>24</v>
      </c>
      <c r="I158" s="266"/>
      <c r="J158" s="267">
        <f>ROUND(I158*H158,2)</f>
        <v>0</v>
      </c>
      <c r="K158" s="263" t="s">
        <v>352</v>
      </c>
      <c r="L158" s="268"/>
      <c r="M158" s="269" t="s">
        <v>19</v>
      </c>
      <c r="N158" s="270" t="s">
        <v>41</v>
      </c>
      <c r="O158" s="84"/>
      <c r="P158" s="227">
        <f>O158*H158</f>
        <v>0</v>
      </c>
      <c r="Q158" s="227">
        <v>0.002</v>
      </c>
      <c r="R158" s="227">
        <f>Q158*H158</f>
        <v>0.048000000000000001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174</v>
      </c>
      <c r="AT158" s="229" t="s">
        <v>320</v>
      </c>
      <c r="AU158" s="229" t="s">
        <v>80</v>
      </c>
      <c r="AY158" s="17" t="s">
        <v>130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78</v>
      </c>
      <c r="BK158" s="230">
        <f>ROUND(I158*H158,2)</f>
        <v>0</v>
      </c>
      <c r="BL158" s="17" t="s">
        <v>137</v>
      </c>
      <c r="BM158" s="229" t="s">
        <v>393</v>
      </c>
    </row>
    <row r="159" s="2" customFormat="1">
      <c r="A159" s="38"/>
      <c r="B159" s="39"/>
      <c r="C159" s="40"/>
      <c r="D159" s="231" t="s">
        <v>139</v>
      </c>
      <c r="E159" s="40"/>
      <c r="F159" s="232" t="s">
        <v>392</v>
      </c>
      <c r="G159" s="40"/>
      <c r="H159" s="40"/>
      <c r="I159" s="136"/>
      <c r="J159" s="40"/>
      <c r="K159" s="40"/>
      <c r="L159" s="44"/>
      <c r="M159" s="233"/>
      <c r="N159" s="234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139</v>
      </c>
      <c r="AU159" s="17" t="s">
        <v>80</v>
      </c>
    </row>
    <row r="160" s="2" customFormat="1">
      <c r="A160" s="38"/>
      <c r="B160" s="39"/>
      <c r="C160" s="40"/>
      <c r="D160" s="231" t="s">
        <v>248</v>
      </c>
      <c r="E160" s="40"/>
      <c r="F160" s="235" t="s">
        <v>374</v>
      </c>
      <c r="G160" s="40"/>
      <c r="H160" s="40"/>
      <c r="I160" s="136"/>
      <c r="J160" s="40"/>
      <c r="K160" s="40"/>
      <c r="L160" s="44"/>
      <c r="M160" s="233"/>
      <c r="N160" s="234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248</v>
      </c>
      <c r="AU160" s="17" t="s">
        <v>80</v>
      </c>
    </row>
    <row r="161" s="13" customFormat="1">
      <c r="A161" s="13"/>
      <c r="B161" s="236"/>
      <c r="C161" s="237"/>
      <c r="D161" s="231" t="s">
        <v>143</v>
      </c>
      <c r="E161" s="238" t="s">
        <v>19</v>
      </c>
      <c r="F161" s="239" t="s">
        <v>394</v>
      </c>
      <c r="G161" s="237"/>
      <c r="H161" s="240">
        <v>24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143</v>
      </c>
      <c r="AU161" s="246" t="s">
        <v>80</v>
      </c>
      <c r="AV161" s="13" t="s">
        <v>80</v>
      </c>
      <c r="AW161" s="13" t="s">
        <v>32</v>
      </c>
      <c r="AX161" s="13" t="s">
        <v>78</v>
      </c>
      <c r="AY161" s="246" t="s">
        <v>130</v>
      </c>
    </row>
    <row r="162" s="2" customFormat="1" ht="16.5" customHeight="1">
      <c r="A162" s="38"/>
      <c r="B162" s="39"/>
      <c r="C162" s="218" t="s">
        <v>395</v>
      </c>
      <c r="D162" s="218" t="s">
        <v>132</v>
      </c>
      <c r="E162" s="219" t="s">
        <v>396</v>
      </c>
      <c r="F162" s="220" t="s">
        <v>397</v>
      </c>
      <c r="G162" s="221" t="s">
        <v>186</v>
      </c>
      <c r="H162" s="222">
        <v>582</v>
      </c>
      <c r="I162" s="223"/>
      <c r="J162" s="224">
        <f>ROUND(I162*H162,2)</f>
        <v>0</v>
      </c>
      <c r="K162" s="220" t="s">
        <v>352</v>
      </c>
      <c r="L162" s="44"/>
      <c r="M162" s="225" t="s">
        <v>19</v>
      </c>
      <c r="N162" s="226" t="s">
        <v>41</v>
      </c>
      <c r="O162" s="84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137</v>
      </c>
      <c r="AT162" s="229" t="s">
        <v>132</v>
      </c>
      <c r="AU162" s="229" t="s">
        <v>80</v>
      </c>
      <c r="AY162" s="17" t="s">
        <v>130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78</v>
      </c>
      <c r="BK162" s="230">
        <f>ROUND(I162*H162,2)</f>
        <v>0</v>
      </c>
      <c r="BL162" s="17" t="s">
        <v>137</v>
      </c>
      <c r="BM162" s="229" t="s">
        <v>398</v>
      </c>
    </row>
    <row r="163" s="2" customFormat="1">
      <c r="A163" s="38"/>
      <c r="B163" s="39"/>
      <c r="C163" s="40"/>
      <c r="D163" s="231" t="s">
        <v>139</v>
      </c>
      <c r="E163" s="40"/>
      <c r="F163" s="232" t="s">
        <v>397</v>
      </c>
      <c r="G163" s="40"/>
      <c r="H163" s="40"/>
      <c r="I163" s="136"/>
      <c r="J163" s="40"/>
      <c r="K163" s="40"/>
      <c r="L163" s="44"/>
      <c r="M163" s="233"/>
      <c r="N163" s="234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139</v>
      </c>
      <c r="AU163" s="17" t="s">
        <v>80</v>
      </c>
    </row>
    <row r="164" s="13" customFormat="1">
      <c r="A164" s="13"/>
      <c r="B164" s="236"/>
      <c r="C164" s="237"/>
      <c r="D164" s="231" t="s">
        <v>143</v>
      </c>
      <c r="E164" s="238" t="s">
        <v>19</v>
      </c>
      <c r="F164" s="239" t="s">
        <v>341</v>
      </c>
      <c r="G164" s="237"/>
      <c r="H164" s="240">
        <v>582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143</v>
      </c>
      <c r="AU164" s="246" t="s">
        <v>80</v>
      </c>
      <c r="AV164" s="13" t="s">
        <v>80</v>
      </c>
      <c r="AW164" s="13" t="s">
        <v>32</v>
      </c>
      <c r="AX164" s="13" t="s">
        <v>78</v>
      </c>
      <c r="AY164" s="246" t="s">
        <v>130</v>
      </c>
    </row>
    <row r="165" s="2" customFormat="1" ht="16.5" customHeight="1">
      <c r="A165" s="38"/>
      <c r="B165" s="39"/>
      <c r="C165" s="261" t="s">
        <v>7</v>
      </c>
      <c r="D165" s="261" t="s">
        <v>320</v>
      </c>
      <c r="E165" s="262" t="s">
        <v>399</v>
      </c>
      <c r="F165" s="263" t="s">
        <v>400</v>
      </c>
      <c r="G165" s="264" t="s">
        <v>401</v>
      </c>
      <c r="H165" s="265">
        <v>5.8200000000000003</v>
      </c>
      <c r="I165" s="266"/>
      <c r="J165" s="267">
        <f>ROUND(I165*H165,2)</f>
        <v>0</v>
      </c>
      <c r="K165" s="263" t="s">
        <v>352</v>
      </c>
      <c r="L165" s="268"/>
      <c r="M165" s="269" t="s">
        <v>19</v>
      </c>
      <c r="N165" s="270" t="s">
        <v>41</v>
      </c>
      <c r="O165" s="84"/>
      <c r="P165" s="227">
        <f>O165*H165</f>
        <v>0</v>
      </c>
      <c r="Q165" s="227">
        <v>0.001</v>
      </c>
      <c r="R165" s="227">
        <f>Q165*H165</f>
        <v>0.0058200000000000005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174</v>
      </c>
      <c r="AT165" s="229" t="s">
        <v>320</v>
      </c>
      <c r="AU165" s="229" t="s">
        <v>80</v>
      </c>
      <c r="AY165" s="17" t="s">
        <v>130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78</v>
      </c>
      <c r="BK165" s="230">
        <f>ROUND(I165*H165,2)</f>
        <v>0</v>
      </c>
      <c r="BL165" s="17" t="s">
        <v>137</v>
      </c>
      <c r="BM165" s="229" t="s">
        <v>402</v>
      </c>
    </row>
    <row r="166" s="2" customFormat="1">
      <c r="A166" s="38"/>
      <c r="B166" s="39"/>
      <c r="C166" s="40"/>
      <c r="D166" s="231" t="s">
        <v>139</v>
      </c>
      <c r="E166" s="40"/>
      <c r="F166" s="232" t="s">
        <v>400</v>
      </c>
      <c r="G166" s="40"/>
      <c r="H166" s="40"/>
      <c r="I166" s="136"/>
      <c r="J166" s="40"/>
      <c r="K166" s="40"/>
      <c r="L166" s="44"/>
      <c r="M166" s="233"/>
      <c r="N166" s="234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139</v>
      </c>
      <c r="AU166" s="17" t="s">
        <v>80</v>
      </c>
    </row>
    <row r="167" s="2" customFormat="1">
      <c r="A167" s="38"/>
      <c r="B167" s="39"/>
      <c r="C167" s="40"/>
      <c r="D167" s="231" t="s">
        <v>248</v>
      </c>
      <c r="E167" s="40"/>
      <c r="F167" s="235" t="s">
        <v>403</v>
      </c>
      <c r="G167" s="40"/>
      <c r="H167" s="40"/>
      <c r="I167" s="136"/>
      <c r="J167" s="40"/>
      <c r="K167" s="40"/>
      <c r="L167" s="44"/>
      <c r="M167" s="233"/>
      <c r="N167" s="234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248</v>
      </c>
      <c r="AU167" s="17" t="s">
        <v>80</v>
      </c>
    </row>
    <row r="168" s="2" customFormat="1" ht="16.5" customHeight="1">
      <c r="A168" s="38"/>
      <c r="B168" s="39"/>
      <c r="C168" s="218" t="s">
        <v>404</v>
      </c>
      <c r="D168" s="218" t="s">
        <v>132</v>
      </c>
      <c r="E168" s="219" t="s">
        <v>405</v>
      </c>
      <c r="F168" s="220" t="s">
        <v>406</v>
      </c>
      <c r="G168" s="221" t="s">
        <v>135</v>
      </c>
      <c r="H168" s="222">
        <v>130</v>
      </c>
      <c r="I168" s="223"/>
      <c r="J168" s="224">
        <f>ROUND(I168*H168,2)</f>
        <v>0</v>
      </c>
      <c r="K168" s="220" t="s">
        <v>136</v>
      </c>
      <c r="L168" s="44"/>
      <c r="M168" s="225" t="s">
        <v>19</v>
      </c>
      <c r="N168" s="226" t="s">
        <v>41</v>
      </c>
      <c r="O168" s="84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137</v>
      </c>
      <c r="AT168" s="229" t="s">
        <v>132</v>
      </c>
      <c r="AU168" s="229" t="s">
        <v>80</v>
      </c>
      <c r="AY168" s="17" t="s">
        <v>130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78</v>
      </c>
      <c r="BK168" s="230">
        <f>ROUND(I168*H168,2)</f>
        <v>0</v>
      </c>
      <c r="BL168" s="17" t="s">
        <v>137</v>
      </c>
      <c r="BM168" s="229" t="s">
        <v>407</v>
      </c>
    </row>
    <row r="169" s="2" customFormat="1">
      <c r="A169" s="38"/>
      <c r="B169" s="39"/>
      <c r="C169" s="40"/>
      <c r="D169" s="231" t="s">
        <v>139</v>
      </c>
      <c r="E169" s="40"/>
      <c r="F169" s="232" t="s">
        <v>408</v>
      </c>
      <c r="G169" s="40"/>
      <c r="H169" s="40"/>
      <c r="I169" s="136"/>
      <c r="J169" s="40"/>
      <c r="K169" s="40"/>
      <c r="L169" s="44"/>
      <c r="M169" s="233"/>
      <c r="N169" s="234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139</v>
      </c>
      <c r="AU169" s="17" t="s">
        <v>80</v>
      </c>
    </row>
    <row r="170" s="2" customFormat="1">
      <c r="A170" s="38"/>
      <c r="B170" s="39"/>
      <c r="C170" s="40"/>
      <c r="D170" s="231" t="s">
        <v>248</v>
      </c>
      <c r="E170" s="40"/>
      <c r="F170" s="235" t="s">
        <v>409</v>
      </c>
      <c r="G170" s="40"/>
      <c r="H170" s="40"/>
      <c r="I170" s="136"/>
      <c r="J170" s="40"/>
      <c r="K170" s="40"/>
      <c r="L170" s="44"/>
      <c r="M170" s="233"/>
      <c r="N170" s="23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248</v>
      </c>
      <c r="AU170" s="17" t="s">
        <v>80</v>
      </c>
    </row>
    <row r="171" s="2" customFormat="1" ht="16.5" customHeight="1">
      <c r="A171" s="38"/>
      <c r="B171" s="39"/>
      <c r="C171" s="261" t="s">
        <v>410</v>
      </c>
      <c r="D171" s="261" t="s">
        <v>320</v>
      </c>
      <c r="E171" s="262" t="s">
        <v>411</v>
      </c>
      <c r="F171" s="263" t="s">
        <v>412</v>
      </c>
      <c r="G171" s="264" t="s">
        <v>179</v>
      </c>
      <c r="H171" s="265">
        <v>9.0999999999999996</v>
      </c>
      <c r="I171" s="266"/>
      <c r="J171" s="267">
        <f>ROUND(I171*H171,2)</f>
        <v>0</v>
      </c>
      <c r="K171" s="263" t="s">
        <v>136</v>
      </c>
      <c r="L171" s="268"/>
      <c r="M171" s="269" t="s">
        <v>19</v>
      </c>
      <c r="N171" s="270" t="s">
        <v>41</v>
      </c>
      <c r="O171" s="84"/>
      <c r="P171" s="227">
        <f>O171*H171</f>
        <v>0</v>
      </c>
      <c r="Q171" s="227">
        <v>0.20000000000000001</v>
      </c>
      <c r="R171" s="227">
        <f>Q171*H171</f>
        <v>1.8200000000000001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174</v>
      </c>
      <c r="AT171" s="229" t="s">
        <v>320</v>
      </c>
      <c r="AU171" s="229" t="s">
        <v>80</v>
      </c>
      <c r="AY171" s="17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78</v>
      </c>
      <c r="BK171" s="230">
        <f>ROUND(I171*H171,2)</f>
        <v>0</v>
      </c>
      <c r="BL171" s="17" t="s">
        <v>137</v>
      </c>
      <c r="BM171" s="229" t="s">
        <v>413</v>
      </c>
    </row>
    <row r="172" s="2" customFormat="1">
      <c r="A172" s="38"/>
      <c r="B172" s="39"/>
      <c r="C172" s="40"/>
      <c r="D172" s="231" t="s">
        <v>139</v>
      </c>
      <c r="E172" s="40"/>
      <c r="F172" s="232" t="s">
        <v>412</v>
      </c>
      <c r="G172" s="40"/>
      <c r="H172" s="40"/>
      <c r="I172" s="136"/>
      <c r="J172" s="40"/>
      <c r="K172" s="40"/>
      <c r="L172" s="44"/>
      <c r="M172" s="233"/>
      <c r="N172" s="234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139</v>
      </c>
      <c r="AU172" s="17" t="s">
        <v>80</v>
      </c>
    </row>
    <row r="173" s="13" customFormat="1">
      <c r="A173" s="13"/>
      <c r="B173" s="236"/>
      <c r="C173" s="237"/>
      <c r="D173" s="231" t="s">
        <v>143</v>
      </c>
      <c r="E173" s="238" t="s">
        <v>19</v>
      </c>
      <c r="F173" s="239" t="s">
        <v>414</v>
      </c>
      <c r="G173" s="237"/>
      <c r="H173" s="240">
        <v>9.0999999999999996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143</v>
      </c>
      <c r="AU173" s="246" t="s">
        <v>80</v>
      </c>
      <c r="AV173" s="13" t="s">
        <v>80</v>
      </c>
      <c r="AW173" s="13" t="s">
        <v>32</v>
      </c>
      <c r="AX173" s="13" t="s">
        <v>70</v>
      </c>
      <c r="AY173" s="246" t="s">
        <v>130</v>
      </c>
    </row>
    <row r="174" s="14" customFormat="1">
      <c r="A174" s="14"/>
      <c r="B174" s="247"/>
      <c r="C174" s="248"/>
      <c r="D174" s="231" t="s">
        <v>143</v>
      </c>
      <c r="E174" s="249" t="s">
        <v>19</v>
      </c>
      <c r="F174" s="250" t="s">
        <v>161</v>
      </c>
      <c r="G174" s="248"/>
      <c r="H174" s="251">
        <v>9.0999999999999996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143</v>
      </c>
      <c r="AU174" s="257" t="s">
        <v>80</v>
      </c>
      <c r="AV174" s="14" t="s">
        <v>137</v>
      </c>
      <c r="AW174" s="14" t="s">
        <v>32</v>
      </c>
      <c r="AX174" s="14" t="s">
        <v>78</v>
      </c>
      <c r="AY174" s="257" t="s">
        <v>130</v>
      </c>
    </row>
    <row r="175" s="12" customFormat="1" ht="22.8" customHeight="1">
      <c r="A175" s="12"/>
      <c r="B175" s="202"/>
      <c r="C175" s="203"/>
      <c r="D175" s="204" t="s">
        <v>69</v>
      </c>
      <c r="E175" s="216" t="s">
        <v>80</v>
      </c>
      <c r="F175" s="216" t="s">
        <v>415</v>
      </c>
      <c r="G175" s="203"/>
      <c r="H175" s="203"/>
      <c r="I175" s="206"/>
      <c r="J175" s="217">
        <f>BK175</f>
        <v>0</v>
      </c>
      <c r="K175" s="203"/>
      <c r="L175" s="208"/>
      <c r="M175" s="209"/>
      <c r="N175" s="210"/>
      <c r="O175" s="210"/>
      <c r="P175" s="211">
        <f>SUM(P176:P179)</f>
        <v>0</v>
      </c>
      <c r="Q175" s="210"/>
      <c r="R175" s="211">
        <f>SUM(R176:R179)</f>
        <v>4.4968000000000004</v>
      </c>
      <c r="S175" s="210"/>
      <c r="T175" s="212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3" t="s">
        <v>78</v>
      </c>
      <c r="AT175" s="214" t="s">
        <v>69</v>
      </c>
      <c r="AU175" s="214" t="s">
        <v>78</v>
      </c>
      <c r="AY175" s="213" t="s">
        <v>130</v>
      </c>
      <c r="BK175" s="215">
        <f>SUM(BK176:BK179)</f>
        <v>0</v>
      </c>
    </row>
    <row r="176" s="2" customFormat="1" ht="21.75" customHeight="1">
      <c r="A176" s="38"/>
      <c r="B176" s="39"/>
      <c r="C176" s="218" t="s">
        <v>416</v>
      </c>
      <c r="D176" s="218" t="s">
        <v>132</v>
      </c>
      <c r="E176" s="219" t="s">
        <v>417</v>
      </c>
      <c r="F176" s="220" t="s">
        <v>418</v>
      </c>
      <c r="G176" s="221" t="s">
        <v>171</v>
      </c>
      <c r="H176" s="222">
        <v>22</v>
      </c>
      <c r="I176" s="223"/>
      <c r="J176" s="224">
        <f>ROUND(I176*H176,2)</f>
        <v>0</v>
      </c>
      <c r="K176" s="220" t="s">
        <v>136</v>
      </c>
      <c r="L176" s="44"/>
      <c r="M176" s="225" t="s">
        <v>19</v>
      </c>
      <c r="N176" s="226" t="s">
        <v>41</v>
      </c>
      <c r="O176" s="84"/>
      <c r="P176" s="227">
        <f>O176*H176</f>
        <v>0</v>
      </c>
      <c r="Q176" s="227">
        <v>0.2044</v>
      </c>
      <c r="R176" s="227">
        <f>Q176*H176</f>
        <v>4.4968000000000004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137</v>
      </c>
      <c r="AT176" s="229" t="s">
        <v>132</v>
      </c>
      <c r="AU176" s="229" t="s">
        <v>80</v>
      </c>
      <c r="AY176" s="17" t="s">
        <v>130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78</v>
      </c>
      <c r="BK176" s="230">
        <f>ROUND(I176*H176,2)</f>
        <v>0</v>
      </c>
      <c r="BL176" s="17" t="s">
        <v>137</v>
      </c>
      <c r="BM176" s="229" t="s">
        <v>419</v>
      </c>
    </row>
    <row r="177" s="2" customFormat="1">
      <c r="A177" s="38"/>
      <c r="B177" s="39"/>
      <c r="C177" s="40"/>
      <c r="D177" s="231" t="s">
        <v>139</v>
      </c>
      <c r="E177" s="40"/>
      <c r="F177" s="232" t="s">
        <v>420</v>
      </c>
      <c r="G177" s="40"/>
      <c r="H177" s="40"/>
      <c r="I177" s="136"/>
      <c r="J177" s="40"/>
      <c r="K177" s="40"/>
      <c r="L177" s="44"/>
      <c r="M177" s="233"/>
      <c r="N177" s="234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139</v>
      </c>
      <c r="AU177" s="17" t="s">
        <v>80</v>
      </c>
    </row>
    <row r="178" s="2" customFormat="1">
      <c r="A178" s="38"/>
      <c r="B178" s="39"/>
      <c r="C178" s="40"/>
      <c r="D178" s="231" t="s">
        <v>141</v>
      </c>
      <c r="E178" s="40"/>
      <c r="F178" s="235" t="s">
        <v>421</v>
      </c>
      <c r="G178" s="40"/>
      <c r="H178" s="40"/>
      <c r="I178" s="136"/>
      <c r="J178" s="40"/>
      <c r="K178" s="40"/>
      <c r="L178" s="44"/>
      <c r="M178" s="233"/>
      <c r="N178" s="234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141</v>
      </c>
      <c r="AU178" s="17" t="s">
        <v>80</v>
      </c>
    </row>
    <row r="179" s="13" customFormat="1">
      <c r="A179" s="13"/>
      <c r="B179" s="236"/>
      <c r="C179" s="237"/>
      <c r="D179" s="231" t="s">
        <v>143</v>
      </c>
      <c r="E179" s="238" t="s">
        <v>19</v>
      </c>
      <c r="F179" s="239" t="s">
        <v>404</v>
      </c>
      <c r="G179" s="237"/>
      <c r="H179" s="240">
        <v>22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143</v>
      </c>
      <c r="AU179" s="246" t="s">
        <v>80</v>
      </c>
      <c r="AV179" s="13" t="s">
        <v>80</v>
      </c>
      <c r="AW179" s="13" t="s">
        <v>32</v>
      </c>
      <c r="AX179" s="13" t="s">
        <v>78</v>
      </c>
      <c r="AY179" s="246" t="s">
        <v>130</v>
      </c>
    </row>
    <row r="180" s="12" customFormat="1" ht="22.8" customHeight="1">
      <c r="A180" s="12"/>
      <c r="B180" s="202"/>
      <c r="C180" s="203"/>
      <c r="D180" s="204" t="s">
        <v>69</v>
      </c>
      <c r="E180" s="216" t="s">
        <v>137</v>
      </c>
      <c r="F180" s="216" t="s">
        <v>422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SUM(P181:P183)</f>
        <v>0</v>
      </c>
      <c r="Q180" s="210"/>
      <c r="R180" s="211">
        <f>SUM(R181:R183)</f>
        <v>7.3740030000000001</v>
      </c>
      <c r="S180" s="210"/>
      <c r="T180" s="212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78</v>
      </c>
      <c r="AT180" s="214" t="s">
        <v>69</v>
      </c>
      <c r="AU180" s="214" t="s">
        <v>78</v>
      </c>
      <c r="AY180" s="213" t="s">
        <v>130</v>
      </c>
      <c r="BK180" s="215">
        <f>SUM(BK181:BK183)</f>
        <v>0</v>
      </c>
    </row>
    <row r="181" s="2" customFormat="1" ht="16.5" customHeight="1">
      <c r="A181" s="38"/>
      <c r="B181" s="39"/>
      <c r="C181" s="218" t="s">
        <v>423</v>
      </c>
      <c r="D181" s="218" t="s">
        <v>132</v>
      </c>
      <c r="E181" s="219" t="s">
        <v>424</v>
      </c>
      <c r="F181" s="220" t="s">
        <v>425</v>
      </c>
      <c r="G181" s="221" t="s">
        <v>179</v>
      </c>
      <c r="H181" s="222">
        <v>3.8999999999999999</v>
      </c>
      <c r="I181" s="223"/>
      <c r="J181" s="224">
        <f>ROUND(I181*H181,2)</f>
        <v>0</v>
      </c>
      <c r="K181" s="220" t="s">
        <v>136</v>
      </c>
      <c r="L181" s="44"/>
      <c r="M181" s="225" t="s">
        <v>19</v>
      </c>
      <c r="N181" s="226" t="s">
        <v>41</v>
      </c>
      <c r="O181" s="84"/>
      <c r="P181" s="227">
        <f>O181*H181</f>
        <v>0</v>
      </c>
      <c r="Q181" s="227">
        <v>1.8907700000000001</v>
      </c>
      <c r="R181" s="227">
        <f>Q181*H181</f>
        <v>7.3740030000000001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137</v>
      </c>
      <c r="AT181" s="229" t="s">
        <v>132</v>
      </c>
      <c r="AU181" s="229" t="s">
        <v>80</v>
      </c>
      <c r="AY181" s="17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78</v>
      </c>
      <c r="BK181" s="230">
        <f>ROUND(I181*H181,2)</f>
        <v>0</v>
      </c>
      <c r="BL181" s="17" t="s">
        <v>137</v>
      </c>
      <c r="BM181" s="229" t="s">
        <v>426</v>
      </c>
    </row>
    <row r="182" s="2" customFormat="1">
      <c r="A182" s="38"/>
      <c r="B182" s="39"/>
      <c r="C182" s="40"/>
      <c r="D182" s="231" t="s">
        <v>139</v>
      </c>
      <c r="E182" s="40"/>
      <c r="F182" s="232" t="s">
        <v>427</v>
      </c>
      <c r="G182" s="40"/>
      <c r="H182" s="40"/>
      <c r="I182" s="136"/>
      <c r="J182" s="40"/>
      <c r="K182" s="40"/>
      <c r="L182" s="44"/>
      <c r="M182" s="233"/>
      <c r="N182" s="234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139</v>
      </c>
      <c r="AU182" s="17" t="s">
        <v>80</v>
      </c>
    </row>
    <row r="183" s="13" customFormat="1">
      <c r="A183" s="13"/>
      <c r="B183" s="236"/>
      <c r="C183" s="237"/>
      <c r="D183" s="231" t="s">
        <v>143</v>
      </c>
      <c r="E183" s="238" t="s">
        <v>19</v>
      </c>
      <c r="F183" s="239" t="s">
        <v>319</v>
      </c>
      <c r="G183" s="237"/>
      <c r="H183" s="240">
        <v>3.8999999999999999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143</v>
      </c>
      <c r="AU183" s="246" t="s">
        <v>80</v>
      </c>
      <c r="AV183" s="13" t="s">
        <v>80</v>
      </c>
      <c r="AW183" s="13" t="s">
        <v>32</v>
      </c>
      <c r="AX183" s="13" t="s">
        <v>78</v>
      </c>
      <c r="AY183" s="246" t="s">
        <v>130</v>
      </c>
    </row>
    <row r="184" s="12" customFormat="1" ht="22.8" customHeight="1">
      <c r="A184" s="12"/>
      <c r="B184" s="202"/>
      <c r="C184" s="203"/>
      <c r="D184" s="204" t="s">
        <v>69</v>
      </c>
      <c r="E184" s="216" t="s">
        <v>162</v>
      </c>
      <c r="F184" s="216" t="s">
        <v>428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SUM(P185:P262)</f>
        <v>0</v>
      </c>
      <c r="Q184" s="210"/>
      <c r="R184" s="211">
        <f>SUM(R185:R262)</f>
        <v>16.062799999999999</v>
      </c>
      <c r="S184" s="210"/>
      <c r="T184" s="212">
        <f>SUM(T185:T262)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78</v>
      </c>
      <c r="AT184" s="214" t="s">
        <v>69</v>
      </c>
      <c r="AU184" s="214" t="s">
        <v>78</v>
      </c>
      <c r="AY184" s="213" t="s">
        <v>130</v>
      </c>
      <c r="BK184" s="215">
        <f>SUM(BK185:BK262)</f>
        <v>0</v>
      </c>
    </row>
    <row r="185" s="2" customFormat="1" ht="16.5" customHeight="1">
      <c r="A185" s="38"/>
      <c r="B185" s="39"/>
      <c r="C185" s="218" t="s">
        <v>429</v>
      </c>
      <c r="D185" s="218" t="s">
        <v>132</v>
      </c>
      <c r="E185" s="219" t="s">
        <v>430</v>
      </c>
      <c r="F185" s="220" t="s">
        <v>431</v>
      </c>
      <c r="G185" s="221" t="s">
        <v>135</v>
      </c>
      <c r="H185" s="222">
        <v>72</v>
      </c>
      <c r="I185" s="223"/>
      <c r="J185" s="224">
        <f>ROUND(I185*H185,2)</f>
        <v>0</v>
      </c>
      <c r="K185" s="220" t="s">
        <v>136</v>
      </c>
      <c r="L185" s="44"/>
      <c r="M185" s="225" t="s">
        <v>19</v>
      </c>
      <c r="N185" s="226" t="s">
        <v>41</v>
      </c>
      <c r="O185" s="84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137</v>
      </c>
      <c r="AT185" s="229" t="s">
        <v>132</v>
      </c>
      <c r="AU185" s="229" t="s">
        <v>80</v>
      </c>
      <c r="AY185" s="17" t="s">
        <v>130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78</v>
      </c>
      <c r="BK185" s="230">
        <f>ROUND(I185*H185,2)</f>
        <v>0</v>
      </c>
      <c r="BL185" s="17" t="s">
        <v>137</v>
      </c>
      <c r="BM185" s="229" t="s">
        <v>432</v>
      </c>
    </row>
    <row r="186" s="2" customFormat="1">
      <c r="A186" s="38"/>
      <c r="B186" s="39"/>
      <c r="C186" s="40"/>
      <c r="D186" s="231" t="s">
        <v>139</v>
      </c>
      <c r="E186" s="40"/>
      <c r="F186" s="232" t="s">
        <v>433</v>
      </c>
      <c r="G186" s="40"/>
      <c r="H186" s="40"/>
      <c r="I186" s="136"/>
      <c r="J186" s="40"/>
      <c r="K186" s="40"/>
      <c r="L186" s="44"/>
      <c r="M186" s="233"/>
      <c r="N186" s="234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139</v>
      </c>
      <c r="AU186" s="17" t="s">
        <v>80</v>
      </c>
    </row>
    <row r="187" s="2" customFormat="1">
      <c r="A187" s="38"/>
      <c r="B187" s="39"/>
      <c r="C187" s="40"/>
      <c r="D187" s="231" t="s">
        <v>248</v>
      </c>
      <c r="E187" s="40"/>
      <c r="F187" s="235" t="s">
        <v>434</v>
      </c>
      <c r="G187" s="40"/>
      <c r="H187" s="40"/>
      <c r="I187" s="136"/>
      <c r="J187" s="40"/>
      <c r="K187" s="40"/>
      <c r="L187" s="44"/>
      <c r="M187" s="233"/>
      <c r="N187" s="234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248</v>
      </c>
      <c r="AU187" s="17" t="s">
        <v>80</v>
      </c>
    </row>
    <row r="188" s="13" customFormat="1">
      <c r="A188" s="13"/>
      <c r="B188" s="236"/>
      <c r="C188" s="237"/>
      <c r="D188" s="231" t="s">
        <v>143</v>
      </c>
      <c r="E188" s="238" t="s">
        <v>19</v>
      </c>
      <c r="F188" s="239" t="s">
        <v>335</v>
      </c>
      <c r="G188" s="237"/>
      <c r="H188" s="240">
        <v>72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143</v>
      </c>
      <c r="AU188" s="246" t="s">
        <v>80</v>
      </c>
      <c r="AV188" s="13" t="s">
        <v>80</v>
      </c>
      <c r="AW188" s="13" t="s">
        <v>32</v>
      </c>
      <c r="AX188" s="13" t="s">
        <v>78</v>
      </c>
      <c r="AY188" s="246" t="s">
        <v>130</v>
      </c>
    </row>
    <row r="189" s="2" customFormat="1" ht="16.5" customHeight="1">
      <c r="A189" s="38"/>
      <c r="B189" s="39"/>
      <c r="C189" s="218" t="s">
        <v>435</v>
      </c>
      <c r="D189" s="218" t="s">
        <v>132</v>
      </c>
      <c r="E189" s="219" t="s">
        <v>436</v>
      </c>
      <c r="F189" s="220" t="s">
        <v>437</v>
      </c>
      <c r="G189" s="221" t="s">
        <v>135</v>
      </c>
      <c r="H189" s="222">
        <v>154</v>
      </c>
      <c r="I189" s="223"/>
      <c r="J189" s="224">
        <f>ROUND(I189*H189,2)</f>
        <v>0</v>
      </c>
      <c r="K189" s="220" t="s">
        <v>136</v>
      </c>
      <c r="L189" s="44"/>
      <c r="M189" s="225" t="s">
        <v>19</v>
      </c>
      <c r="N189" s="226" t="s">
        <v>41</v>
      </c>
      <c r="O189" s="84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137</v>
      </c>
      <c r="AT189" s="229" t="s">
        <v>132</v>
      </c>
      <c r="AU189" s="229" t="s">
        <v>80</v>
      </c>
      <c r="AY189" s="17" t="s">
        <v>130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78</v>
      </c>
      <c r="BK189" s="230">
        <f>ROUND(I189*H189,2)</f>
        <v>0</v>
      </c>
      <c r="BL189" s="17" t="s">
        <v>137</v>
      </c>
      <c r="BM189" s="229" t="s">
        <v>438</v>
      </c>
    </row>
    <row r="190" s="2" customFormat="1">
      <c r="A190" s="38"/>
      <c r="B190" s="39"/>
      <c r="C190" s="40"/>
      <c r="D190" s="231" t="s">
        <v>139</v>
      </c>
      <c r="E190" s="40"/>
      <c r="F190" s="232" t="s">
        <v>439</v>
      </c>
      <c r="G190" s="40"/>
      <c r="H190" s="40"/>
      <c r="I190" s="136"/>
      <c r="J190" s="40"/>
      <c r="K190" s="40"/>
      <c r="L190" s="44"/>
      <c r="M190" s="233"/>
      <c r="N190" s="234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139</v>
      </c>
      <c r="AU190" s="17" t="s">
        <v>80</v>
      </c>
    </row>
    <row r="191" s="2" customFormat="1">
      <c r="A191" s="38"/>
      <c r="B191" s="39"/>
      <c r="C191" s="40"/>
      <c r="D191" s="231" t="s">
        <v>248</v>
      </c>
      <c r="E191" s="40"/>
      <c r="F191" s="235" t="s">
        <v>440</v>
      </c>
      <c r="G191" s="40"/>
      <c r="H191" s="40"/>
      <c r="I191" s="136"/>
      <c r="J191" s="40"/>
      <c r="K191" s="40"/>
      <c r="L191" s="44"/>
      <c r="M191" s="233"/>
      <c r="N191" s="234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248</v>
      </c>
      <c r="AU191" s="17" t="s">
        <v>80</v>
      </c>
    </row>
    <row r="192" s="13" customFormat="1">
      <c r="A192" s="13"/>
      <c r="B192" s="236"/>
      <c r="C192" s="237"/>
      <c r="D192" s="231" t="s">
        <v>143</v>
      </c>
      <c r="E192" s="238" t="s">
        <v>19</v>
      </c>
      <c r="F192" s="239" t="s">
        <v>441</v>
      </c>
      <c r="G192" s="237"/>
      <c r="H192" s="240">
        <v>78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143</v>
      </c>
      <c r="AU192" s="246" t="s">
        <v>80</v>
      </c>
      <c r="AV192" s="13" t="s">
        <v>80</v>
      </c>
      <c r="AW192" s="13" t="s">
        <v>32</v>
      </c>
      <c r="AX192" s="13" t="s">
        <v>70</v>
      </c>
      <c r="AY192" s="246" t="s">
        <v>130</v>
      </c>
    </row>
    <row r="193" s="13" customFormat="1">
      <c r="A193" s="13"/>
      <c r="B193" s="236"/>
      <c r="C193" s="237"/>
      <c r="D193" s="231" t="s">
        <v>143</v>
      </c>
      <c r="E193" s="238" t="s">
        <v>19</v>
      </c>
      <c r="F193" s="239" t="s">
        <v>442</v>
      </c>
      <c r="G193" s="237"/>
      <c r="H193" s="240">
        <v>13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143</v>
      </c>
      <c r="AU193" s="246" t="s">
        <v>80</v>
      </c>
      <c r="AV193" s="13" t="s">
        <v>80</v>
      </c>
      <c r="AW193" s="13" t="s">
        <v>32</v>
      </c>
      <c r="AX193" s="13" t="s">
        <v>70</v>
      </c>
      <c r="AY193" s="246" t="s">
        <v>130</v>
      </c>
    </row>
    <row r="194" s="13" customFormat="1">
      <c r="A194" s="13"/>
      <c r="B194" s="236"/>
      <c r="C194" s="237"/>
      <c r="D194" s="231" t="s">
        <v>143</v>
      </c>
      <c r="E194" s="238" t="s">
        <v>19</v>
      </c>
      <c r="F194" s="239" t="s">
        <v>443</v>
      </c>
      <c r="G194" s="237"/>
      <c r="H194" s="240">
        <v>21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143</v>
      </c>
      <c r="AU194" s="246" t="s">
        <v>80</v>
      </c>
      <c r="AV194" s="13" t="s">
        <v>80</v>
      </c>
      <c r="AW194" s="13" t="s">
        <v>32</v>
      </c>
      <c r="AX194" s="13" t="s">
        <v>70</v>
      </c>
      <c r="AY194" s="246" t="s">
        <v>130</v>
      </c>
    </row>
    <row r="195" s="13" customFormat="1">
      <c r="A195" s="13"/>
      <c r="B195" s="236"/>
      <c r="C195" s="237"/>
      <c r="D195" s="231" t="s">
        <v>143</v>
      </c>
      <c r="E195" s="238" t="s">
        <v>19</v>
      </c>
      <c r="F195" s="239" t="s">
        <v>444</v>
      </c>
      <c r="G195" s="237"/>
      <c r="H195" s="240">
        <v>42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143</v>
      </c>
      <c r="AU195" s="246" t="s">
        <v>80</v>
      </c>
      <c r="AV195" s="13" t="s">
        <v>80</v>
      </c>
      <c r="AW195" s="13" t="s">
        <v>32</v>
      </c>
      <c r="AX195" s="13" t="s">
        <v>70</v>
      </c>
      <c r="AY195" s="246" t="s">
        <v>130</v>
      </c>
    </row>
    <row r="196" s="14" customFormat="1">
      <c r="A196" s="14"/>
      <c r="B196" s="247"/>
      <c r="C196" s="248"/>
      <c r="D196" s="231" t="s">
        <v>143</v>
      </c>
      <c r="E196" s="249" t="s">
        <v>19</v>
      </c>
      <c r="F196" s="250" t="s">
        <v>161</v>
      </c>
      <c r="G196" s="248"/>
      <c r="H196" s="251">
        <v>154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143</v>
      </c>
      <c r="AU196" s="257" t="s">
        <v>80</v>
      </c>
      <c r="AV196" s="14" t="s">
        <v>137</v>
      </c>
      <c r="AW196" s="14" t="s">
        <v>32</v>
      </c>
      <c r="AX196" s="14" t="s">
        <v>78</v>
      </c>
      <c r="AY196" s="257" t="s">
        <v>130</v>
      </c>
    </row>
    <row r="197" s="2" customFormat="1" ht="16.5" customHeight="1">
      <c r="A197" s="38"/>
      <c r="B197" s="39"/>
      <c r="C197" s="218" t="s">
        <v>445</v>
      </c>
      <c r="D197" s="218" t="s">
        <v>132</v>
      </c>
      <c r="E197" s="219" t="s">
        <v>446</v>
      </c>
      <c r="F197" s="220" t="s">
        <v>437</v>
      </c>
      <c r="G197" s="221" t="s">
        <v>135</v>
      </c>
      <c r="H197" s="222">
        <v>91</v>
      </c>
      <c r="I197" s="223"/>
      <c r="J197" s="224">
        <f>ROUND(I197*H197,2)</f>
        <v>0</v>
      </c>
      <c r="K197" s="220" t="s">
        <v>136</v>
      </c>
      <c r="L197" s="44"/>
      <c r="M197" s="225" t="s">
        <v>19</v>
      </c>
      <c r="N197" s="226" t="s">
        <v>41</v>
      </c>
      <c r="O197" s="84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137</v>
      </c>
      <c r="AT197" s="229" t="s">
        <v>132</v>
      </c>
      <c r="AU197" s="229" t="s">
        <v>80</v>
      </c>
      <c r="AY197" s="17" t="s">
        <v>130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78</v>
      </c>
      <c r="BK197" s="230">
        <f>ROUND(I197*H197,2)</f>
        <v>0</v>
      </c>
      <c r="BL197" s="17" t="s">
        <v>137</v>
      </c>
      <c r="BM197" s="229" t="s">
        <v>447</v>
      </c>
    </row>
    <row r="198" s="2" customFormat="1">
      <c r="A198" s="38"/>
      <c r="B198" s="39"/>
      <c r="C198" s="40"/>
      <c r="D198" s="231" t="s">
        <v>139</v>
      </c>
      <c r="E198" s="40"/>
      <c r="F198" s="232" t="s">
        <v>439</v>
      </c>
      <c r="G198" s="40"/>
      <c r="H198" s="40"/>
      <c r="I198" s="136"/>
      <c r="J198" s="40"/>
      <c r="K198" s="40"/>
      <c r="L198" s="44"/>
      <c r="M198" s="233"/>
      <c r="N198" s="234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139</v>
      </c>
      <c r="AU198" s="17" t="s">
        <v>80</v>
      </c>
    </row>
    <row r="199" s="2" customFormat="1">
      <c r="A199" s="38"/>
      <c r="B199" s="39"/>
      <c r="C199" s="40"/>
      <c r="D199" s="231" t="s">
        <v>248</v>
      </c>
      <c r="E199" s="40"/>
      <c r="F199" s="235" t="s">
        <v>448</v>
      </c>
      <c r="G199" s="40"/>
      <c r="H199" s="40"/>
      <c r="I199" s="136"/>
      <c r="J199" s="40"/>
      <c r="K199" s="40"/>
      <c r="L199" s="44"/>
      <c r="M199" s="233"/>
      <c r="N199" s="234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248</v>
      </c>
      <c r="AU199" s="17" t="s">
        <v>80</v>
      </c>
    </row>
    <row r="200" s="13" customFormat="1">
      <c r="A200" s="13"/>
      <c r="B200" s="236"/>
      <c r="C200" s="237"/>
      <c r="D200" s="231" t="s">
        <v>143</v>
      </c>
      <c r="E200" s="238" t="s">
        <v>19</v>
      </c>
      <c r="F200" s="239" t="s">
        <v>441</v>
      </c>
      <c r="G200" s="237"/>
      <c r="H200" s="240">
        <v>78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143</v>
      </c>
      <c r="AU200" s="246" t="s">
        <v>80</v>
      </c>
      <c r="AV200" s="13" t="s">
        <v>80</v>
      </c>
      <c r="AW200" s="13" t="s">
        <v>32</v>
      </c>
      <c r="AX200" s="13" t="s">
        <v>70</v>
      </c>
      <c r="AY200" s="246" t="s">
        <v>130</v>
      </c>
    </row>
    <row r="201" s="13" customFormat="1">
      <c r="A201" s="13"/>
      <c r="B201" s="236"/>
      <c r="C201" s="237"/>
      <c r="D201" s="231" t="s">
        <v>143</v>
      </c>
      <c r="E201" s="238" t="s">
        <v>19</v>
      </c>
      <c r="F201" s="239" t="s">
        <v>442</v>
      </c>
      <c r="G201" s="237"/>
      <c r="H201" s="240">
        <v>13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143</v>
      </c>
      <c r="AU201" s="246" t="s">
        <v>80</v>
      </c>
      <c r="AV201" s="13" t="s">
        <v>80</v>
      </c>
      <c r="AW201" s="13" t="s">
        <v>32</v>
      </c>
      <c r="AX201" s="13" t="s">
        <v>70</v>
      </c>
      <c r="AY201" s="246" t="s">
        <v>130</v>
      </c>
    </row>
    <row r="202" s="14" customFormat="1">
      <c r="A202" s="14"/>
      <c r="B202" s="247"/>
      <c r="C202" s="248"/>
      <c r="D202" s="231" t="s">
        <v>143</v>
      </c>
      <c r="E202" s="249" t="s">
        <v>19</v>
      </c>
      <c r="F202" s="250" t="s">
        <v>161</v>
      </c>
      <c r="G202" s="248"/>
      <c r="H202" s="251">
        <v>91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143</v>
      </c>
      <c r="AU202" s="257" t="s">
        <v>80</v>
      </c>
      <c r="AV202" s="14" t="s">
        <v>137</v>
      </c>
      <c r="AW202" s="14" t="s">
        <v>32</v>
      </c>
      <c r="AX202" s="14" t="s">
        <v>78</v>
      </c>
      <c r="AY202" s="257" t="s">
        <v>130</v>
      </c>
    </row>
    <row r="203" s="2" customFormat="1" ht="16.5" customHeight="1">
      <c r="A203" s="38"/>
      <c r="B203" s="39"/>
      <c r="C203" s="218" t="s">
        <v>449</v>
      </c>
      <c r="D203" s="218" t="s">
        <v>132</v>
      </c>
      <c r="E203" s="219" t="s">
        <v>450</v>
      </c>
      <c r="F203" s="220" t="s">
        <v>451</v>
      </c>
      <c r="G203" s="221" t="s">
        <v>135</v>
      </c>
      <c r="H203" s="222">
        <v>120</v>
      </c>
      <c r="I203" s="223"/>
      <c r="J203" s="224">
        <f>ROUND(I203*H203,2)</f>
        <v>0</v>
      </c>
      <c r="K203" s="220" t="s">
        <v>136</v>
      </c>
      <c r="L203" s="44"/>
      <c r="M203" s="225" t="s">
        <v>19</v>
      </c>
      <c r="N203" s="226" t="s">
        <v>41</v>
      </c>
      <c r="O203" s="84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137</v>
      </c>
      <c r="AT203" s="229" t="s">
        <v>132</v>
      </c>
      <c r="AU203" s="229" t="s">
        <v>80</v>
      </c>
      <c r="AY203" s="17" t="s">
        <v>130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78</v>
      </c>
      <c r="BK203" s="230">
        <f>ROUND(I203*H203,2)</f>
        <v>0</v>
      </c>
      <c r="BL203" s="17" t="s">
        <v>137</v>
      </c>
      <c r="BM203" s="229" t="s">
        <v>452</v>
      </c>
    </row>
    <row r="204" s="2" customFormat="1">
      <c r="A204" s="38"/>
      <c r="B204" s="39"/>
      <c r="C204" s="40"/>
      <c r="D204" s="231" t="s">
        <v>139</v>
      </c>
      <c r="E204" s="40"/>
      <c r="F204" s="232" t="s">
        <v>453</v>
      </c>
      <c r="G204" s="40"/>
      <c r="H204" s="40"/>
      <c r="I204" s="136"/>
      <c r="J204" s="40"/>
      <c r="K204" s="40"/>
      <c r="L204" s="44"/>
      <c r="M204" s="233"/>
      <c r="N204" s="234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139</v>
      </c>
      <c r="AU204" s="17" t="s">
        <v>80</v>
      </c>
    </row>
    <row r="205" s="13" customFormat="1">
      <c r="A205" s="13"/>
      <c r="B205" s="236"/>
      <c r="C205" s="237"/>
      <c r="D205" s="231" t="s">
        <v>143</v>
      </c>
      <c r="E205" s="238" t="s">
        <v>19</v>
      </c>
      <c r="F205" s="239" t="s">
        <v>441</v>
      </c>
      <c r="G205" s="237"/>
      <c r="H205" s="240">
        <v>78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143</v>
      </c>
      <c r="AU205" s="246" t="s">
        <v>80</v>
      </c>
      <c r="AV205" s="13" t="s">
        <v>80</v>
      </c>
      <c r="AW205" s="13" t="s">
        <v>32</v>
      </c>
      <c r="AX205" s="13" t="s">
        <v>70</v>
      </c>
      <c r="AY205" s="246" t="s">
        <v>130</v>
      </c>
    </row>
    <row r="206" s="13" customFormat="1">
      <c r="A206" s="13"/>
      <c r="B206" s="236"/>
      <c r="C206" s="237"/>
      <c r="D206" s="231" t="s">
        <v>143</v>
      </c>
      <c r="E206" s="238" t="s">
        <v>19</v>
      </c>
      <c r="F206" s="239" t="s">
        <v>444</v>
      </c>
      <c r="G206" s="237"/>
      <c r="H206" s="240">
        <v>42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143</v>
      </c>
      <c r="AU206" s="246" t="s">
        <v>80</v>
      </c>
      <c r="AV206" s="13" t="s">
        <v>80</v>
      </c>
      <c r="AW206" s="13" t="s">
        <v>32</v>
      </c>
      <c r="AX206" s="13" t="s">
        <v>70</v>
      </c>
      <c r="AY206" s="246" t="s">
        <v>130</v>
      </c>
    </row>
    <row r="207" s="14" customFormat="1">
      <c r="A207" s="14"/>
      <c r="B207" s="247"/>
      <c r="C207" s="248"/>
      <c r="D207" s="231" t="s">
        <v>143</v>
      </c>
      <c r="E207" s="249" t="s">
        <v>19</v>
      </c>
      <c r="F207" s="250" t="s">
        <v>161</v>
      </c>
      <c r="G207" s="248"/>
      <c r="H207" s="251">
        <v>120</v>
      </c>
      <c r="I207" s="252"/>
      <c r="J207" s="248"/>
      <c r="K207" s="248"/>
      <c r="L207" s="253"/>
      <c r="M207" s="254"/>
      <c r="N207" s="255"/>
      <c r="O207" s="255"/>
      <c r="P207" s="255"/>
      <c r="Q207" s="255"/>
      <c r="R207" s="255"/>
      <c r="S207" s="255"/>
      <c r="T207" s="25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7" t="s">
        <v>143</v>
      </c>
      <c r="AU207" s="257" t="s">
        <v>80</v>
      </c>
      <c r="AV207" s="14" t="s">
        <v>137</v>
      </c>
      <c r="AW207" s="14" t="s">
        <v>32</v>
      </c>
      <c r="AX207" s="14" t="s">
        <v>78</v>
      </c>
      <c r="AY207" s="257" t="s">
        <v>130</v>
      </c>
    </row>
    <row r="208" s="2" customFormat="1" ht="16.5" customHeight="1">
      <c r="A208" s="38"/>
      <c r="B208" s="39"/>
      <c r="C208" s="218" t="s">
        <v>454</v>
      </c>
      <c r="D208" s="218" t="s">
        <v>132</v>
      </c>
      <c r="E208" s="219" t="s">
        <v>455</v>
      </c>
      <c r="F208" s="220" t="s">
        <v>456</v>
      </c>
      <c r="G208" s="221" t="s">
        <v>135</v>
      </c>
      <c r="H208" s="222">
        <v>120</v>
      </c>
      <c r="I208" s="223"/>
      <c r="J208" s="224">
        <f>ROUND(I208*H208,2)</f>
        <v>0</v>
      </c>
      <c r="K208" s="220" t="s">
        <v>136</v>
      </c>
      <c r="L208" s="44"/>
      <c r="M208" s="225" t="s">
        <v>19</v>
      </c>
      <c r="N208" s="226" t="s">
        <v>41</v>
      </c>
      <c r="O208" s="84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137</v>
      </c>
      <c r="AT208" s="229" t="s">
        <v>132</v>
      </c>
      <c r="AU208" s="229" t="s">
        <v>80</v>
      </c>
      <c r="AY208" s="17" t="s">
        <v>130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78</v>
      </c>
      <c r="BK208" s="230">
        <f>ROUND(I208*H208,2)</f>
        <v>0</v>
      </c>
      <c r="BL208" s="17" t="s">
        <v>137</v>
      </c>
      <c r="BM208" s="229" t="s">
        <v>457</v>
      </c>
    </row>
    <row r="209" s="2" customFormat="1">
      <c r="A209" s="38"/>
      <c r="B209" s="39"/>
      <c r="C209" s="40"/>
      <c r="D209" s="231" t="s">
        <v>139</v>
      </c>
      <c r="E209" s="40"/>
      <c r="F209" s="232" t="s">
        <v>458</v>
      </c>
      <c r="G209" s="40"/>
      <c r="H209" s="40"/>
      <c r="I209" s="136"/>
      <c r="J209" s="40"/>
      <c r="K209" s="40"/>
      <c r="L209" s="44"/>
      <c r="M209" s="233"/>
      <c r="N209" s="234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139</v>
      </c>
      <c r="AU209" s="17" t="s">
        <v>80</v>
      </c>
    </row>
    <row r="210" s="13" customFormat="1">
      <c r="A210" s="13"/>
      <c r="B210" s="236"/>
      <c r="C210" s="237"/>
      <c r="D210" s="231" t="s">
        <v>143</v>
      </c>
      <c r="E210" s="238" t="s">
        <v>19</v>
      </c>
      <c r="F210" s="239" t="s">
        <v>441</v>
      </c>
      <c r="G210" s="237"/>
      <c r="H210" s="240">
        <v>78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143</v>
      </c>
      <c r="AU210" s="246" t="s">
        <v>80</v>
      </c>
      <c r="AV210" s="13" t="s">
        <v>80</v>
      </c>
      <c r="AW210" s="13" t="s">
        <v>32</v>
      </c>
      <c r="AX210" s="13" t="s">
        <v>70</v>
      </c>
      <c r="AY210" s="246" t="s">
        <v>130</v>
      </c>
    </row>
    <row r="211" s="13" customFormat="1">
      <c r="A211" s="13"/>
      <c r="B211" s="236"/>
      <c r="C211" s="237"/>
      <c r="D211" s="231" t="s">
        <v>143</v>
      </c>
      <c r="E211" s="238" t="s">
        <v>19</v>
      </c>
      <c r="F211" s="239" t="s">
        <v>444</v>
      </c>
      <c r="G211" s="237"/>
      <c r="H211" s="240">
        <v>42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143</v>
      </c>
      <c r="AU211" s="246" t="s">
        <v>80</v>
      </c>
      <c r="AV211" s="13" t="s">
        <v>80</v>
      </c>
      <c r="AW211" s="13" t="s">
        <v>32</v>
      </c>
      <c r="AX211" s="13" t="s">
        <v>70</v>
      </c>
      <c r="AY211" s="246" t="s">
        <v>130</v>
      </c>
    </row>
    <row r="212" s="14" customFormat="1">
      <c r="A212" s="14"/>
      <c r="B212" s="247"/>
      <c r="C212" s="248"/>
      <c r="D212" s="231" t="s">
        <v>143</v>
      </c>
      <c r="E212" s="249" t="s">
        <v>19</v>
      </c>
      <c r="F212" s="250" t="s">
        <v>161</v>
      </c>
      <c r="G212" s="248"/>
      <c r="H212" s="251">
        <v>120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7" t="s">
        <v>143</v>
      </c>
      <c r="AU212" s="257" t="s">
        <v>80</v>
      </c>
      <c r="AV212" s="14" t="s">
        <v>137</v>
      </c>
      <c r="AW212" s="14" t="s">
        <v>32</v>
      </c>
      <c r="AX212" s="14" t="s">
        <v>78</v>
      </c>
      <c r="AY212" s="257" t="s">
        <v>130</v>
      </c>
    </row>
    <row r="213" s="2" customFormat="1" ht="16.5" customHeight="1">
      <c r="A213" s="38"/>
      <c r="B213" s="39"/>
      <c r="C213" s="218" t="s">
        <v>459</v>
      </c>
      <c r="D213" s="218" t="s">
        <v>132</v>
      </c>
      <c r="E213" s="219" t="s">
        <v>460</v>
      </c>
      <c r="F213" s="220" t="s">
        <v>461</v>
      </c>
      <c r="G213" s="221" t="s">
        <v>135</v>
      </c>
      <c r="H213" s="222">
        <v>120</v>
      </c>
      <c r="I213" s="223"/>
      <c r="J213" s="224">
        <f>ROUND(I213*H213,2)</f>
        <v>0</v>
      </c>
      <c r="K213" s="220" t="s">
        <v>136</v>
      </c>
      <c r="L213" s="44"/>
      <c r="M213" s="225" t="s">
        <v>19</v>
      </c>
      <c r="N213" s="226" t="s">
        <v>41</v>
      </c>
      <c r="O213" s="84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137</v>
      </c>
      <c r="AT213" s="229" t="s">
        <v>132</v>
      </c>
      <c r="AU213" s="229" t="s">
        <v>80</v>
      </c>
      <c r="AY213" s="17" t="s">
        <v>130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78</v>
      </c>
      <c r="BK213" s="230">
        <f>ROUND(I213*H213,2)</f>
        <v>0</v>
      </c>
      <c r="BL213" s="17" t="s">
        <v>137</v>
      </c>
      <c r="BM213" s="229" t="s">
        <v>462</v>
      </c>
    </row>
    <row r="214" s="2" customFormat="1">
      <c r="A214" s="38"/>
      <c r="B214" s="39"/>
      <c r="C214" s="40"/>
      <c r="D214" s="231" t="s">
        <v>139</v>
      </c>
      <c r="E214" s="40"/>
      <c r="F214" s="232" t="s">
        <v>463</v>
      </c>
      <c r="G214" s="40"/>
      <c r="H214" s="40"/>
      <c r="I214" s="136"/>
      <c r="J214" s="40"/>
      <c r="K214" s="40"/>
      <c r="L214" s="44"/>
      <c r="M214" s="233"/>
      <c r="N214" s="234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139</v>
      </c>
      <c r="AU214" s="17" t="s">
        <v>80</v>
      </c>
    </row>
    <row r="215" s="13" customFormat="1">
      <c r="A215" s="13"/>
      <c r="B215" s="236"/>
      <c r="C215" s="237"/>
      <c r="D215" s="231" t="s">
        <v>143</v>
      </c>
      <c r="E215" s="238" t="s">
        <v>19</v>
      </c>
      <c r="F215" s="239" t="s">
        <v>441</v>
      </c>
      <c r="G215" s="237"/>
      <c r="H215" s="240">
        <v>78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143</v>
      </c>
      <c r="AU215" s="246" t="s">
        <v>80</v>
      </c>
      <c r="AV215" s="13" t="s">
        <v>80</v>
      </c>
      <c r="AW215" s="13" t="s">
        <v>32</v>
      </c>
      <c r="AX215" s="13" t="s">
        <v>70</v>
      </c>
      <c r="AY215" s="246" t="s">
        <v>130</v>
      </c>
    </row>
    <row r="216" s="13" customFormat="1">
      <c r="A216" s="13"/>
      <c r="B216" s="236"/>
      <c r="C216" s="237"/>
      <c r="D216" s="231" t="s">
        <v>143</v>
      </c>
      <c r="E216" s="238" t="s">
        <v>19</v>
      </c>
      <c r="F216" s="239" t="s">
        <v>444</v>
      </c>
      <c r="G216" s="237"/>
      <c r="H216" s="240">
        <v>42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143</v>
      </c>
      <c r="AU216" s="246" t="s">
        <v>80</v>
      </c>
      <c r="AV216" s="13" t="s">
        <v>80</v>
      </c>
      <c r="AW216" s="13" t="s">
        <v>32</v>
      </c>
      <c r="AX216" s="13" t="s">
        <v>70</v>
      </c>
      <c r="AY216" s="246" t="s">
        <v>130</v>
      </c>
    </row>
    <row r="217" s="14" customFormat="1">
      <c r="A217" s="14"/>
      <c r="B217" s="247"/>
      <c r="C217" s="248"/>
      <c r="D217" s="231" t="s">
        <v>143</v>
      </c>
      <c r="E217" s="249" t="s">
        <v>19</v>
      </c>
      <c r="F217" s="250" t="s">
        <v>161</v>
      </c>
      <c r="G217" s="248"/>
      <c r="H217" s="251">
        <v>120</v>
      </c>
      <c r="I217" s="252"/>
      <c r="J217" s="248"/>
      <c r="K217" s="248"/>
      <c r="L217" s="253"/>
      <c r="M217" s="254"/>
      <c r="N217" s="255"/>
      <c r="O217" s="255"/>
      <c r="P217" s="255"/>
      <c r="Q217" s="255"/>
      <c r="R217" s="255"/>
      <c r="S217" s="255"/>
      <c r="T217" s="25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7" t="s">
        <v>143</v>
      </c>
      <c r="AU217" s="257" t="s">
        <v>80</v>
      </c>
      <c r="AV217" s="14" t="s">
        <v>137</v>
      </c>
      <c r="AW217" s="14" t="s">
        <v>32</v>
      </c>
      <c r="AX217" s="14" t="s">
        <v>78</v>
      </c>
      <c r="AY217" s="257" t="s">
        <v>130</v>
      </c>
    </row>
    <row r="218" s="2" customFormat="1" ht="16.5" customHeight="1">
      <c r="A218" s="38"/>
      <c r="B218" s="39"/>
      <c r="C218" s="218" t="s">
        <v>464</v>
      </c>
      <c r="D218" s="218" t="s">
        <v>132</v>
      </c>
      <c r="E218" s="219" t="s">
        <v>465</v>
      </c>
      <c r="F218" s="220" t="s">
        <v>466</v>
      </c>
      <c r="G218" s="221" t="s">
        <v>135</v>
      </c>
      <c r="H218" s="222">
        <v>120</v>
      </c>
      <c r="I218" s="223"/>
      <c r="J218" s="224">
        <f>ROUND(I218*H218,2)</f>
        <v>0</v>
      </c>
      <c r="K218" s="220" t="s">
        <v>136</v>
      </c>
      <c r="L218" s="44"/>
      <c r="M218" s="225" t="s">
        <v>19</v>
      </c>
      <c r="N218" s="226" t="s">
        <v>41</v>
      </c>
      <c r="O218" s="84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137</v>
      </c>
      <c r="AT218" s="229" t="s">
        <v>132</v>
      </c>
      <c r="AU218" s="229" t="s">
        <v>80</v>
      </c>
      <c r="AY218" s="17" t="s">
        <v>130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78</v>
      </c>
      <c r="BK218" s="230">
        <f>ROUND(I218*H218,2)</f>
        <v>0</v>
      </c>
      <c r="BL218" s="17" t="s">
        <v>137</v>
      </c>
      <c r="BM218" s="229" t="s">
        <v>467</v>
      </c>
    </row>
    <row r="219" s="2" customFormat="1">
      <c r="A219" s="38"/>
      <c r="B219" s="39"/>
      <c r="C219" s="40"/>
      <c r="D219" s="231" t="s">
        <v>139</v>
      </c>
      <c r="E219" s="40"/>
      <c r="F219" s="232" t="s">
        <v>468</v>
      </c>
      <c r="G219" s="40"/>
      <c r="H219" s="40"/>
      <c r="I219" s="136"/>
      <c r="J219" s="40"/>
      <c r="K219" s="40"/>
      <c r="L219" s="44"/>
      <c r="M219" s="233"/>
      <c r="N219" s="234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139</v>
      </c>
      <c r="AU219" s="17" t="s">
        <v>80</v>
      </c>
    </row>
    <row r="220" s="13" customFormat="1">
      <c r="A220" s="13"/>
      <c r="B220" s="236"/>
      <c r="C220" s="237"/>
      <c r="D220" s="231" t="s">
        <v>143</v>
      </c>
      <c r="E220" s="238" t="s">
        <v>19</v>
      </c>
      <c r="F220" s="239" t="s">
        <v>441</v>
      </c>
      <c r="G220" s="237"/>
      <c r="H220" s="240">
        <v>78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143</v>
      </c>
      <c r="AU220" s="246" t="s">
        <v>80</v>
      </c>
      <c r="AV220" s="13" t="s">
        <v>80</v>
      </c>
      <c r="AW220" s="13" t="s">
        <v>32</v>
      </c>
      <c r="AX220" s="13" t="s">
        <v>70</v>
      </c>
      <c r="AY220" s="246" t="s">
        <v>130</v>
      </c>
    </row>
    <row r="221" s="13" customFormat="1">
      <c r="A221" s="13"/>
      <c r="B221" s="236"/>
      <c r="C221" s="237"/>
      <c r="D221" s="231" t="s">
        <v>143</v>
      </c>
      <c r="E221" s="238" t="s">
        <v>19</v>
      </c>
      <c r="F221" s="239" t="s">
        <v>444</v>
      </c>
      <c r="G221" s="237"/>
      <c r="H221" s="240">
        <v>42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143</v>
      </c>
      <c r="AU221" s="246" t="s">
        <v>80</v>
      </c>
      <c r="AV221" s="13" t="s">
        <v>80</v>
      </c>
      <c r="AW221" s="13" t="s">
        <v>32</v>
      </c>
      <c r="AX221" s="13" t="s">
        <v>70</v>
      </c>
      <c r="AY221" s="246" t="s">
        <v>130</v>
      </c>
    </row>
    <row r="222" s="14" customFormat="1">
      <c r="A222" s="14"/>
      <c r="B222" s="247"/>
      <c r="C222" s="248"/>
      <c r="D222" s="231" t="s">
        <v>143</v>
      </c>
      <c r="E222" s="249" t="s">
        <v>19</v>
      </c>
      <c r="F222" s="250" t="s">
        <v>161</v>
      </c>
      <c r="G222" s="248"/>
      <c r="H222" s="251">
        <v>120</v>
      </c>
      <c r="I222" s="252"/>
      <c r="J222" s="248"/>
      <c r="K222" s="248"/>
      <c r="L222" s="253"/>
      <c r="M222" s="254"/>
      <c r="N222" s="255"/>
      <c r="O222" s="255"/>
      <c r="P222" s="255"/>
      <c r="Q222" s="255"/>
      <c r="R222" s="255"/>
      <c r="S222" s="255"/>
      <c r="T222" s="25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7" t="s">
        <v>143</v>
      </c>
      <c r="AU222" s="257" t="s">
        <v>80</v>
      </c>
      <c r="AV222" s="14" t="s">
        <v>137</v>
      </c>
      <c r="AW222" s="14" t="s">
        <v>32</v>
      </c>
      <c r="AX222" s="14" t="s">
        <v>78</v>
      </c>
      <c r="AY222" s="257" t="s">
        <v>130</v>
      </c>
    </row>
    <row r="223" s="2" customFormat="1" ht="16.5" customHeight="1">
      <c r="A223" s="38"/>
      <c r="B223" s="39"/>
      <c r="C223" s="218" t="s">
        <v>469</v>
      </c>
      <c r="D223" s="218" t="s">
        <v>132</v>
      </c>
      <c r="E223" s="219" t="s">
        <v>470</v>
      </c>
      <c r="F223" s="220" t="s">
        <v>471</v>
      </c>
      <c r="G223" s="221" t="s">
        <v>135</v>
      </c>
      <c r="H223" s="222">
        <v>120</v>
      </c>
      <c r="I223" s="223"/>
      <c r="J223" s="224">
        <f>ROUND(I223*H223,2)</f>
        <v>0</v>
      </c>
      <c r="K223" s="220" t="s">
        <v>136</v>
      </c>
      <c r="L223" s="44"/>
      <c r="M223" s="225" t="s">
        <v>19</v>
      </c>
      <c r="N223" s="226" t="s">
        <v>41</v>
      </c>
      <c r="O223" s="84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137</v>
      </c>
      <c r="AT223" s="229" t="s">
        <v>132</v>
      </c>
      <c r="AU223" s="229" t="s">
        <v>80</v>
      </c>
      <c r="AY223" s="17" t="s">
        <v>130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78</v>
      </c>
      <c r="BK223" s="230">
        <f>ROUND(I223*H223,2)</f>
        <v>0</v>
      </c>
      <c r="BL223" s="17" t="s">
        <v>137</v>
      </c>
      <c r="BM223" s="229" t="s">
        <v>472</v>
      </c>
    </row>
    <row r="224" s="2" customFormat="1">
      <c r="A224" s="38"/>
      <c r="B224" s="39"/>
      <c r="C224" s="40"/>
      <c r="D224" s="231" t="s">
        <v>139</v>
      </c>
      <c r="E224" s="40"/>
      <c r="F224" s="232" t="s">
        <v>473</v>
      </c>
      <c r="G224" s="40"/>
      <c r="H224" s="40"/>
      <c r="I224" s="136"/>
      <c r="J224" s="40"/>
      <c r="K224" s="40"/>
      <c r="L224" s="44"/>
      <c r="M224" s="233"/>
      <c r="N224" s="234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139</v>
      </c>
      <c r="AU224" s="17" t="s">
        <v>80</v>
      </c>
    </row>
    <row r="225" s="13" customFormat="1">
      <c r="A225" s="13"/>
      <c r="B225" s="236"/>
      <c r="C225" s="237"/>
      <c r="D225" s="231" t="s">
        <v>143</v>
      </c>
      <c r="E225" s="238" t="s">
        <v>19</v>
      </c>
      <c r="F225" s="239" t="s">
        <v>441</v>
      </c>
      <c r="G225" s="237"/>
      <c r="H225" s="240">
        <v>78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143</v>
      </c>
      <c r="AU225" s="246" t="s">
        <v>80</v>
      </c>
      <c r="AV225" s="13" t="s">
        <v>80</v>
      </c>
      <c r="AW225" s="13" t="s">
        <v>32</v>
      </c>
      <c r="AX225" s="13" t="s">
        <v>70</v>
      </c>
      <c r="AY225" s="246" t="s">
        <v>130</v>
      </c>
    </row>
    <row r="226" s="13" customFormat="1">
      <c r="A226" s="13"/>
      <c r="B226" s="236"/>
      <c r="C226" s="237"/>
      <c r="D226" s="231" t="s">
        <v>143</v>
      </c>
      <c r="E226" s="238" t="s">
        <v>19</v>
      </c>
      <c r="F226" s="239" t="s">
        <v>444</v>
      </c>
      <c r="G226" s="237"/>
      <c r="H226" s="240">
        <v>42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143</v>
      </c>
      <c r="AU226" s="246" t="s">
        <v>80</v>
      </c>
      <c r="AV226" s="13" t="s">
        <v>80</v>
      </c>
      <c r="AW226" s="13" t="s">
        <v>32</v>
      </c>
      <c r="AX226" s="13" t="s">
        <v>70</v>
      </c>
      <c r="AY226" s="246" t="s">
        <v>130</v>
      </c>
    </row>
    <row r="227" s="14" customFormat="1">
      <c r="A227" s="14"/>
      <c r="B227" s="247"/>
      <c r="C227" s="248"/>
      <c r="D227" s="231" t="s">
        <v>143</v>
      </c>
      <c r="E227" s="249" t="s">
        <v>19</v>
      </c>
      <c r="F227" s="250" t="s">
        <v>161</v>
      </c>
      <c r="G227" s="248"/>
      <c r="H227" s="251">
        <v>120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143</v>
      </c>
      <c r="AU227" s="257" t="s">
        <v>80</v>
      </c>
      <c r="AV227" s="14" t="s">
        <v>137</v>
      </c>
      <c r="AW227" s="14" t="s">
        <v>32</v>
      </c>
      <c r="AX227" s="14" t="s">
        <v>78</v>
      </c>
      <c r="AY227" s="257" t="s">
        <v>130</v>
      </c>
    </row>
    <row r="228" s="2" customFormat="1" ht="16.5" customHeight="1">
      <c r="A228" s="38"/>
      <c r="B228" s="39"/>
      <c r="C228" s="218" t="s">
        <v>474</v>
      </c>
      <c r="D228" s="218" t="s">
        <v>132</v>
      </c>
      <c r="E228" s="219" t="s">
        <v>475</v>
      </c>
      <c r="F228" s="220" t="s">
        <v>476</v>
      </c>
      <c r="G228" s="221" t="s">
        <v>135</v>
      </c>
      <c r="H228" s="222">
        <v>120</v>
      </c>
      <c r="I228" s="223"/>
      <c r="J228" s="224">
        <f>ROUND(I228*H228,2)</f>
        <v>0</v>
      </c>
      <c r="K228" s="220" t="s">
        <v>136</v>
      </c>
      <c r="L228" s="44"/>
      <c r="M228" s="225" t="s">
        <v>19</v>
      </c>
      <c r="N228" s="226" t="s">
        <v>41</v>
      </c>
      <c r="O228" s="84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137</v>
      </c>
      <c r="AT228" s="229" t="s">
        <v>132</v>
      </c>
      <c r="AU228" s="229" t="s">
        <v>80</v>
      </c>
      <c r="AY228" s="17" t="s">
        <v>130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78</v>
      </c>
      <c r="BK228" s="230">
        <f>ROUND(I228*H228,2)</f>
        <v>0</v>
      </c>
      <c r="BL228" s="17" t="s">
        <v>137</v>
      </c>
      <c r="BM228" s="229" t="s">
        <v>477</v>
      </c>
    </row>
    <row r="229" s="2" customFormat="1">
      <c r="A229" s="38"/>
      <c r="B229" s="39"/>
      <c r="C229" s="40"/>
      <c r="D229" s="231" t="s">
        <v>139</v>
      </c>
      <c r="E229" s="40"/>
      <c r="F229" s="232" t="s">
        <v>478</v>
      </c>
      <c r="G229" s="40"/>
      <c r="H229" s="40"/>
      <c r="I229" s="136"/>
      <c r="J229" s="40"/>
      <c r="K229" s="40"/>
      <c r="L229" s="44"/>
      <c r="M229" s="233"/>
      <c r="N229" s="234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139</v>
      </c>
      <c r="AU229" s="17" t="s">
        <v>80</v>
      </c>
    </row>
    <row r="230" s="13" customFormat="1">
      <c r="A230" s="13"/>
      <c r="B230" s="236"/>
      <c r="C230" s="237"/>
      <c r="D230" s="231" t="s">
        <v>143</v>
      </c>
      <c r="E230" s="238" t="s">
        <v>19</v>
      </c>
      <c r="F230" s="239" t="s">
        <v>441</v>
      </c>
      <c r="G230" s="237"/>
      <c r="H230" s="240">
        <v>78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143</v>
      </c>
      <c r="AU230" s="246" t="s">
        <v>80</v>
      </c>
      <c r="AV230" s="13" t="s">
        <v>80</v>
      </c>
      <c r="AW230" s="13" t="s">
        <v>32</v>
      </c>
      <c r="AX230" s="13" t="s">
        <v>70</v>
      </c>
      <c r="AY230" s="246" t="s">
        <v>130</v>
      </c>
    </row>
    <row r="231" s="13" customFormat="1">
      <c r="A231" s="13"/>
      <c r="B231" s="236"/>
      <c r="C231" s="237"/>
      <c r="D231" s="231" t="s">
        <v>143</v>
      </c>
      <c r="E231" s="238" t="s">
        <v>19</v>
      </c>
      <c r="F231" s="239" t="s">
        <v>444</v>
      </c>
      <c r="G231" s="237"/>
      <c r="H231" s="240">
        <v>42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143</v>
      </c>
      <c r="AU231" s="246" t="s">
        <v>80</v>
      </c>
      <c r="AV231" s="13" t="s">
        <v>80</v>
      </c>
      <c r="AW231" s="13" t="s">
        <v>32</v>
      </c>
      <c r="AX231" s="13" t="s">
        <v>70</v>
      </c>
      <c r="AY231" s="246" t="s">
        <v>130</v>
      </c>
    </row>
    <row r="232" s="14" customFormat="1">
      <c r="A232" s="14"/>
      <c r="B232" s="247"/>
      <c r="C232" s="248"/>
      <c r="D232" s="231" t="s">
        <v>143</v>
      </c>
      <c r="E232" s="249" t="s">
        <v>19</v>
      </c>
      <c r="F232" s="250" t="s">
        <v>161</v>
      </c>
      <c r="G232" s="248"/>
      <c r="H232" s="251">
        <v>120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143</v>
      </c>
      <c r="AU232" s="257" t="s">
        <v>80</v>
      </c>
      <c r="AV232" s="14" t="s">
        <v>137</v>
      </c>
      <c r="AW232" s="14" t="s">
        <v>32</v>
      </c>
      <c r="AX232" s="14" t="s">
        <v>78</v>
      </c>
      <c r="AY232" s="257" t="s">
        <v>130</v>
      </c>
    </row>
    <row r="233" s="2" customFormat="1" ht="16.5" customHeight="1">
      <c r="A233" s="38"/>
      <c r="B233" s="39"/>
      <c r="C233" s="218" t="s">
        <v>479</v>
      </c>
      <c r="D233" s="218" t="s">
        <v>132</v>
      </c>
      <c r="E233" s="219" t="s">
        <v>480</v>
      </c>
      <c r="F233" s="220" t="s">
        <v>481</v>
      </c>
      <c r="G233" s="221" t="s">
        <v>135</v>
      </c>
      <c r="H233" s="222">
        <v>11</v>
      </c>
      <c r="I233" s="223"/>
      <c r="J233" s="224">
        <f>ROUND(I233*H233,2)</f>
        <v>0</v>
      </c>
      <c r="K233" s="220" t="s">
        <v>136</v>
      </c>
      <c r="L233" s="44"/>
      <c r="M233" s="225" t="s">
        <v>19</v>
      </c>
      <c r="N233" s="226" t="s">
        <v>41</v>
      </c>
      <c r="O233" s="84"/>
      <c r="P233" s="227">
        <f>O233*H233</f>
        <v>0</v>
      </c>
      <c r="Q233" s="227">
        <v>0.1837</v>
      </c>
      <c r="R233" s="227">
        <f>Q233*H233</f>
        <v>2.0207000000000002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137</v>
      </c>
      <c r="AT233" s="229" t="s">
        <v>132</v>
      </c>
      <c r="AU233" s="229" t="s">
        <v>80</v>
      </c>
      <c r="AY233" s="17" t="s">
        <v>130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78</v>
      </c>
      <c r="BK233" s="230">
        <f>ROUND(I233*H233,2)</f>
        <v>0</v>
      </c>
      <c r="BL233" s="17" t="s">
        <v>137</v>
      </c>
      <c r="BM233" s="229" t="s">
        <v>482</v>
      </c>
    </row>
    <row r="234" s="2" customFormat="1">
      <c r="A234" s="38"/>
      <c r="B234" s="39"/>
      <c r="C234" s="40"/>
      <c r="D234" s="231" t="s">
        <v>139</v>
      </c>
      <c r="E234" s="40"/>
      <c r="F234" s="232" t="s">
        <v>483</v>
      </c>
      <c r="G234" s="40"/>
      <c r="H234" s="40"/>
      <c r="I234" s="136"/>
      <c r="J234" s="40"/>
      <c r="K234" s="40"/>
      <c r="L234" s="44"/>
      <c r="M234" s="233"/>
      <c r="N234" s="234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139</v>
      </c>
      <c r="AU234" s="17" t="s">
        <v>80</v>
      </c>
    </row>
    <row r="235" s="2" customFormat="1">
      <c r="A235" s="38"/>
      <c r="B235" s="39"/>
      <c r="C235" s="40"/>
      <c r="D235" s="231" t="s">
        <v>248</v>
      </c>
      <c r="E235" s="40"/>
      <c r="F235" s="235" t="s">
        <v>484</v>
      </c>
      <c r="G235" s="40"/>
      <c r="H235" s="40"/>
      <c r="I235" s="136"/>
      <c r="J235" s="40"/>
      <c r="K235" s="40"/>
      <c r="L235" s="44"/>
      <c r="M235" s="233"/>
      <c r="N235" s="234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248</v>
      </c>
      <c r="AU235" s="17" t="s">
        <v>80</v>
      </c>
    </row>
    <row r="236" s="13" customFormat="1">
      <c r="A236" s="13"/>
      <c r="B236" s="236"/>
      <c r="C236" s="237"/>
      <c r="D236" s="231" t="s">
        <v>143</v>
      </c>
      <c r="E236" s="238" t="s">
        <v>19</v>
      </c>
      <c r="F236" s="239" t="s">
        <v>485</v>
      </c>
      <c r="G236" s="237"/>
      <c r="H236" s="240">
        <v>11</v>
      </c>
      <c r="I236" s="241"/>
      <c r="J236" s="237"/>
      <c r="K236" s="237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143</v>
      </c>
      <c r="AU236" s="246" t="s">
        <v>80</v>
      </c>
      <c r="AV236" s="13" t="s">
        <v>80</v>
      </c>
      <c r="AW236" s="13" t="s">
        <v>32</v>
      </c>
      <c r="AX236" s="13" t="s">
        <v>78</v>
      </c>
      <c r="AY236" s="246" t="s">
        <v>130</v>
      </c>
    </row>
    <row r="237" s="2" customFormat="1" ht="16.5" customHeight="1">
      <c r="A237" s="38"/>
      <c r="B237" s="39"/>
      <c r="C237" s="261" t="s">
        <v>144</v>
      </c>
      <c r="D237" s="261" t="s">
        <v>320</v>
      </c>
      <c r="E237" s="262" t="s">
        <v>486</v>
      </c>
      <c r="F237" s="263" t="s">
        <v>487</v>
      </c>
      <c r="G237" s="264" t="s">
        <v>135</v>
      </c>
      <c r="H237" s="265">
        <v>11</v>
      </c>
      <c r="I237" s="266"/>
      <c r="J237" s="267">
        <f>ROUND(I237*H237,2)</f>
        <v>0</v>
      </c>
      <c r="K237" s="263" t="s">
        <v>136</v>
      </c>
      <c r="L237" s="268"/>
      <c r="M237" s="269" t="s">
        <v>19</v>
      </c>
      <c r="N237" s="270" t="s">
        <v>41</v>
      </c>
      <c r="O237" s="84"/>
      <c r="P237" s="227">
        <f>O237*H237</f>
        <v>0</v>
      </c>
      <c r="Q237" s="227">
        <v>0.41699999999999998</v>
      </c>
      <c r="R237" s="227">
        <f>Q237*H237</f>
        <v>4.5869999999999997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174</v>
      </c>
      <c r="AT237" s="229" t="s">
        <v>320</v>
      </c>
      <c r="AU237" s="229" t="s">
        <v>80</v>
      </c>
      <c r="AY237" s="17" t="s">
        <v>130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78</v>
      </c>
      <c r="BK237" s="230">
        <f>ROUND(I237*H237,2)</f>
        <v>0</v>
      </c>
      <c r="BL237" s="17" t="s">
        <v>137</v>
      </c>
      <c r="BM237" s="229" t="s">
        <v>488</v>
      </c>
    </row>
    <row r="238" s="2" customFormat="1">
      <c r="A238" s="38"/>
      <c r="B238" s="39"/>
      <c r="C238" s="40"/>
      <c r="D238" s="231" t="s">
        <v>139</v>
      </c>
      <c r="E238" s="40"/>
      <c r="F238" s="232" t="s">
        <v>487</v>
      </c>
      <c r="G238" s="40"/>
      <c r="H238" s="40"/>
      <c r="I238" s="136"/>
      <c r="J238" s="40"/>
      <c r="K238" s="40"/>
      <c r="L238" s="44"/>
      <c r="M238" s="233"/>
      <c r="N238" s="234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139</v>
      </c>
      <c r="AU238" s="17" t="s">
        <v>80</v>
      </c>
    </row>
    <row r="239" s="13" customFormat="1">
      <c r="A239" s="13"/>
      <c r="B239" s="236"/>
      <c r="C239" s="237"/>
      <c r="D239" s="231" t="s">
        <v>143</v>
      </c>
      <c r="E239" s="238" t="s">
        <v>19</v>
      </c>
      <c r="F239" s="239" t="s">
        <v>489</v>
      </c>
      <c r="G239" s="237"/>
      <c r="H239" s="240">
        <v>11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143</v>
      </c>
      <c r="AU239" s="246" t="s">
        <v>80</v>
      </c>
      <c r="AV239" s="13" t="s">
        <v>80</v>
      </c>
      <c r="AW239" s="13" t="s">
        <v>32</v>
      </c>
      <c r="AX239" s="13" t="s">
        <v>70</v>
      </c>
      <c r="AY239" s="246" t="s">
        <v>130</v>
      </c>
    </row>
    <row r="240" s="14" customFormat="1">
      <c r="A240" s="14"/>
      <c r="B240" s="247"/>
      <c r="C240" s="248"/>
      <c r="D240" s="231" t="s">
        <v>143</v>
      </c>
      <c r="E240" s="249" t="s">
        <v>19</v>
      </c>
      <c r="F240" s="250" t="s">
        <v>161</v>
      </c>
      <c r="G240" s="248"/>
      <c r="H240" s="251">
        <v>11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143</v>
      </c>
      <c r="AU240" s="257" t="s">
        <v>80</v>
      </c>
      <c r="AV240" s="14" t="s">
        <v>137</v>
      </c>
      <c r="AW240" s="14" t="s">
        <v>32</v>
      </c>
      <c r="AX240" s="14" t="s">
        <v>78</v>
      </c>
      <c r="AY240" s="257" t="s">
        <v>130</v>
      </c>
    </row>
    <row r="241" s="2" customFormat="1" ht="16.5" customHeight="1">
      <c r="A241" s="38"/>
      <c r="B241" s="39"/>
      <c r="C241" s="218" t="s">
        <v>490</v>
      </c>
      <c r="D241" s="218" t="s">
        <v>132</v>
      </c>
      <c r="E241" s="219" t="s">
        <v>491</v>
      </c>
      <c r="F241" s="220" t="s">
        <v>492</v>
      </c>
      <c r="G241" s="221" t="s">
        <v>135</v>
      </c>
      <c r="H241" s="222">
        <v>18</v>
      </c>
      <c r="I241" s="223"/>
      <c r="J241" s="224">
        <f>ROUND(I241*H241,2)</f>
        <v>0</v>
      </c>
      <c r="K241" s="220" t="s">
        <v>136</v>
      </c>
      <c r="L241" s="44"/>
      <c r="M241" s="225" t="s">
        <v>19</v>
      </c>
      <c r="N241" s="226" t="s">
        <v>41</v>
      </c>
      <c r="O241" s="84"/>
      <c r="P241" s="227">
        <f>O241*H241</f>
        <v>0</v>
      </c>
      <c r="Q241" s="227">
        <v>0.1837</v>
      </c>
      <c r="R241" s="227">
        <f>Q241*H241</f>
        <v>3.3066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137</v>
      </c>
      <c r="AT241" s="229" t="s">
        <v>132</v>
      </c>
      <c r="AU241" s="229" t="s">
        <v>80</v>
      </c>
      <c r="AY241" s="17" t="s">
        <v>130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78</v>
      </c>
      <c r="BK241" s="230">
        <f>ROUND(I241*H241,2)</f>
        <v>0</v>
      </c>
      <c r="BL241" s="17" t="s">
        <v>137</v>
      </c>
      <c r="BM241" s="229" t="s">
        <v>493</v>
      </c>
    </row>
    <row r="242" s="2" customFormat="1">
      <c r="A242" s="38"/>
      <c r="B242" s="39"/>
      <c r="C242" s="40"/>
      <c r="D242" s="231" t="s">
        <v>139</v>
      </c>
      <c r="E242" s="40"/>
      <c r="F242" s="232" t="s">
        <v>494</v>
      </c>
      <c r="G242" s="40"/>
      <c r="H242" s="40"/>
      <c r="I242" s="136"/>
      <c r="J242" s="40"/>
      <c r="K242" s="40"/>
      <c r="L242" s="44"/>
      <c r="M242" s="233"/>
      <c r="N242" s="234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139</v>
      </c>
      <c r="AU242" s="17" t="s">
        <v>80</v>
      </c>
    </row>
    <row r="243" s="2" customFormat="1">
      <c r="A243" s="38"/>
      <c r="B243" s="39"/>
      <c r="C243" s="40"/>
      <c r="D243" s="231" t="s">
        <v>248</v>
      </c>
      <c r="E243" s="40"/>
      <c r="F243" s="235" t="s">
        <v>495</v>
      </c>
      <c r="G243" s="40"/>
      <c r="H243" s="40"/>
      <c r="I243" s="136"/>
      <c r="J243" s="40"/>
      <c r="K243" s="40"/>
      <c r="L243" s="44"/>
      <c r="M243" s="233"/>
      <c r="N243" s="234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248</v>
      </c>
      <c r="AU243" s="17" t="s">
        <v>80</v>
      </c>
    </row>
    <row r="244" s="13" customFormat="1">
      <c r="A244" s="13"/>
      <c r="B244" s="236"/>
      <c r="C244" s="237"/>
      <c r="D244" s="231" t="s">
        <v>143</v>
      </c>
      <c r="E244" s="238" t="s">
        <v>19</v>
      </c>
      <c r="F244" s="239" t="s">
        <v>496</v>
      </c>
      <c r="G244" s="237"/>
      <c r="H244" s="240">
        <v>16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143</v>
      </c>
      <c r="AU244" s="246" t="s">
        <v>80</v>
      </c>
      <c r="AV244" s="13" t="s">
        <v>80</v>
      </c>
      <c r="AW244" s="13" t="s">
        <v>32</v>
      </c>
      <c r="AX244" s="13" t="s">
        <v>70</v>
      </c>
      <c r="AY244" s="246" t="s">
        <v>130</v>
      </c>
    </row>
    <row r="245" s="13" customFormat="1">
      <c r="A245" s="13"/>
      <c r="B245" s="236"/>
      <c r="C245" s="237"/>
      <c r="D245" s="231" t="s">
        <v>143</v>
      </c>
      <c r="E245" s="238" t="s">
        <v>19</v>
      </c>
      <c r="F245" s="239" t="s">
        <v>497</v>
      </c>
      <c r="G245" s="237"/>
      <c r="H245" s="240">
        <v>2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143</v>
      </c>
      <c r="AU245" s="246" t="s">
        <v>80</v>
      </c>
      <c r="AV245" s="13" t="s">
        <v>80</v>
      </c>
      <c r="AW245" s="13" t="s">
        <v>32</v>
      </c>
      <c r="AX245" s="13" t="s">
        <v>70</v>
      </c>
      <c r="AY245" s="246" t="s">
        <v>130</v>
      </c>
    </row>
    <row r="246" s="14" customFormat="1">
      <c r="A246" s="14"/>
      <c r="B246" s="247"/>
      <c r="C246" s="248"/>
      <c r="D246" s="231" t="s">
        <v>143</v>
      </c>
      <c r="E246" s="249" t="s">
        <v>19</v>
      </c>
      <c r="F246" s="250" t="s">
        <v>161</v>
      </c>
      <c r="G246" s="248"/>
      <c r="H246" s="251">
        <v>18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143</v>
      </c>
      <c r="AU246" s="257" t="s">
        <v>80</v>
      </c>
      <c r="AV246" s="14" t="s">
        <v>137</v>
      </c>
      <c r="AW246" s="14" t="s">
        <v>32</v>
      </c>
      <c r="AX246" s="14" t="s">
        <v>78</v>
      </c>
      <c r="AY246" s="257" t="s">
        <v>130</v>
      </c>
    </row>
    <row r="247" s="2" customFormat="1" ht="16.5" customHeight="1">
      <c r="A247" s="38"/>
      <c r="B247" s="39"/>
      <c r="C247" s="261" t="s">
        <v>498</v>
      </c>
      <c r="D247" s="261" t="s">
        <v>320</v>
      </c>
      <c r="E247" s="262" t="s">
        <v>499</v>
      </c>
      <c r="F247" s="263" t="s">
        <v>500</v>
      </c>
      <c r="G247" s="264" t="s">
        <v>135</v>
      </c>
      <c r="H247" s="265">
        <v>18</v>
      </c>
      <c r="I247" s="266"/>
      <c r="J247" s="267">
        <f>ROUND(I247*H247,2)</f>
        <v>0</v>
      </c>
      <c r="K247" s="263" t="s">
        <v>136</v>
      </c>
      <c r="L247" s="268"/>
      <c r="M247" s="269" t="s">
        <v>19</v>
      </c>
      <c r="N247" s="270" t="s">
        <v>41</v>
      </c>
      <c r="O247" s="84"/>
      <c r="P247" s="227">
        <f>O247*H247</f>
        <v>0</v>
      </c>
      <c r="Q247" s="227">
        <v>0.222</v>
      </c>
      <c r="R247" s="227">
        <f>Q247*H247</f>
        <v>3.996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174</v>
      </c>
      <c r="AT247" s="229" t="s">
        <v>320</v>
      </c>
      <c r="AU247" s="229" t="s">
        <v>80</v>
      </c>
      <c r="AY247" s="17" t="s">
        <v>130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78</v>
      </c>
      <c r="BK247" s="230">
        <f>ROUND(I247*H247,2)</f>
        <v>0</v>
      </c>
      <c r="BL247" s="17" t="s">
        <v>137</v>
      </c>
      <c r="BM247" s="229" t="s">
        <v>501</v>
      </c>
    </row>
    <row r="248" s="2" customFormat="1">
      <c r="A248" s="38"/>
      <c r="B248" s="39"/>
      <c r="C248" s="40"/>
      <c r="D248" s="231" t="s">
        <v>139</v>
      </c>
      <c r="E248" s="40"/>
      <c r="F248" s="232" t="s">
        <v>500</v>
      </c>
      <c r="G248" s="40"/>
      <c r="H248" s="40"/>
      <c r="I248" s="136"/>
      <c r="J248" s="40"/>
      <c r="K248" s="40"/>
      <c r="L248" s="44"/>
      <c r="M248" s="233"/>
      <c r="N248" s="234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139</v>
      </c>
      <c r="AU248" s="17" t="s">
        <v>80</v>
      </c>
    </row>
    <row r="249" s="13" customFormat="1">
      <c r="A249" s="13"/>
      <c r="B249" s="236"/>
      <c r="C249" s="237"/>
      <c r="D249" s="231" t="s">
        <v>143</v>
      </c>
      <c r="E249" s="238" t="s">
        <v>19</v>
      </c>
      <c r="F249" s="239" t="s">
        <v>385</v>
      </c>
      <c r="G249" s="237"/>
      <c r="H249" s="240">
        <v>18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143</v>
      </c>
      <c r="AU249" s="246" t="s">
        <v>80</v>
      </c>
      <c r="AV249" s="13" t="s">
        <v>80</v>
      </c>
      <c r="AW249" s="13" t="s">
        <v>32</v>
      </c>
      <c r="AX249" s="13" t="s">
        <v>78</v>
      </c>
      <c r="AY249" s="246" t="s">
        <v>130</v>
      </c>
    </row>
    <row r="250" s="2" customFormat="1" ht="16.5" customHeight="1">
      <c r="A250" s="38"/>
      <c r="B250" s="39"/>
      <c r="C250" s="218" t="s">
        <v>502</v>
      </c>
      <c r="D250" s="218" t="s">
        <v>132</v>
      </c>
      <c r="E250" s="219" t="s">
        <v>503</v>
      </c>
      <c r="F250" s="220" t="s">
        <v>504</v>
      </c>
      <c r="G250" s="221" t="s">
        <v>135</v>
      </c>
      <c r="H250" s="222">
        <v>10</v>
      </c>
      <c r="I250" s="223"/>
      <c r="J250" s="224">
        <f>ROUND(I250*H250,2)</f>
        <v>0</v>
      </c>
      <c r="K250" s="220" t="s">
        <v>136</v>
      </c>
      <c r="L250" s="44"/>
      <c r="M250" s="225" t="s">
        <v>19</v>
      </c>
      <c r="N250" s="226" t="s">
        <v>41</v>
      </c>
      <c r="O250" s="84"/>
      <c r="P250" s="227">
        <f>O250*H250</f>
        <v>0</v>
      </c>
      <c r="Q250" s="227">
        <v>0.084250000000000005</v>
      </c>
      <c r="R250" s="227">
        <f>Q250*H250</f>
        <v>0.84250000000000003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137</v>
      </c>
      <c r="AT250" s="229" t="s">
        <v>132</v>
      </c>
      <c r="AU250" s="229" t="s">
        <v>80</v>
      </c>
      <c r="AY250" s="17" t="s">
        <v>130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78</v>
      </c>
      <c r="BK250" s="230">
        <f>ROUND(I250*H250,2)</f>
        <v>0</v>
      </c>
      <c r="BL250" s="17" t="s">
        <v>137</v>
      </c>
      <c r="BM250" s="229" t="s">
        <v>505</v>
      </c>
    </row>
    <row r="251" s="2" customFormat="1">
      <c r="A251" s="38"/>
      <c r="B251" s="39"/>
      <c r="C251" s="40"/>
      <c r="D251" s="231" t="s">
        <v>139</v>
      </c>
      <c r="E251" s="40"/>
      <c r="F251" s="232" t="s">
        <v>506</v>
      </c>
      <c r="G251" s="40"/>
      <c r="H251" s="40"/>
      <c r="I251" s="136"/>
      <c r="J251" s="40"/>
      <c r="K251" s="40"/>
      <c r="L251" s="44"/>
      <c r="M251" s="233"/>
      <c r="N251" s="234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139</v>
      </c>
      <c r="AU251" s="17" t="s">
        <v>80</v>
      </c>
    </row>
    <row r="252" s="13" customFormat="1">
      <c r="A252" s="13"/>
      <c r="B252" s="236"/>
      <c r="C252" s="237"/>
      <c r="D252" s="231" t="s">
        <v>143</v>
      </c>
      <c r="E252" s="238" t="s">
        <v>19</v>
      </c>
      <c r="F252" s="239" t="s">
        <v>507</v>
      </c>
      <c r="G252" s="237"/>
      <c r="H252" s="240">
        <v>5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143</v>
      </c>
      <c r="AU252" s="246" t="s">
        <v>80</v>
      </c>
      <c r="AV252" s="13" t="s">
        <v>80</v>
      </c>
      <c r="AW252" s="13" t="s">
        <v>32</v>
      </c>
      <c r="AX252" s="13" t="s">
        <v>70</v>
      </c>
      <c r="AY252" s="246" t="s">
        <v>130</v>
      </c>
    </row>
    <row r="253" s="13" customFormat="1">
      <c r="A253" s="13"/>
      <c r="B253" s="236"/>
      <c r="C253" s="237"/>
      <c r="D253" s="231" t="s">
        <v>143</v>
      </c>
      <c r="E253" s="238" t="s">
        <v>19</v>
      </c>
      <c r="F253" s="239" t="s">
        <v>508</v>
      </c>
      <c r="G253" s="237"/>
      <c r="H253" s="240">
        <v>5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143</v>
      </c>
      <c r="AU253" s="246" t="s">
        <v>80</v>
      </c>
      <c r="AV253" s="13" t="s">
        <v>80</v>
      </c>
      <c r="AW253" s="13" t="s">
        <v>32</v>
      </c>
      <c r="AX253" s="13" t="s">
        <v>70</v>
      </c>
      <c r="AY253" s="246" t="s">
        <v>130</v>
      </c>
    </row>
    <row r="254" s="14" customFormat="1">
      <c r="A254" s="14"/>
      <c r="B254" s="247"/>
      <c r="C254" s="248"/>
      <c r="D254" s="231" t="s">
        <v>143</v>
      </c>
      <c r="E254" s="249" t="s">
        <v>19</v>
      </c>
      <c r="F254" s="250" t="s">
        <v>161</v>
      </c>
      <c r="G254" s="248"/>
      <c r="H254" s="251">
        <v>10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143</v>
      </c>
      <c r="AU254" s="257" t="s">
        <v>80</v>
      </c>
      <c r="AV254" s="14" t="s">
        <v>137</v>
      </c>
      <c r="AW254" s="14" t="s">
        <v>32</v>
      </c>
      <c r="AX254" s="14" t="s">
        <v>78</v>
      </c>
      <c r="AY254" s="257" t="s">
        <v>130</v>
      </c>
    </row>
    <row r="255" s="2" customFormat="1" ht="16.5" customHeight="1">
      <c r="A255" s="38"/>
      <c r="B255" s="39"/>
      <c r="C255" s="261" t="s">
        <v>509</v>
      </c>
      <c r="D255" s="261" t="s">
        <v>320</v>
      </c>
      <c r="E255" s="262" t="s">
        <v>510</v>
      </c>
      <c r="F255" s="263" t="s">
        <v>511</v>
      </c>
      <c r="G255" s="264" t="s">
        <v>135</v>
      </c>
      <c r="H255" s="265">
        <v>2</v>
      </c>
      <c r="I255" s="266"/>
      <c r="J255" s="267">
        <f>ROUND(I255*H255,2)</f>
        <v>0</v>
      </c>
      <c r="K255" s="263" t="s">
        <v>136</v>
      </c>
      <c r="L255" s="268"/>
      <c r="M255" s="269" t="s">
        <v>19</v>
      </c>
      <c r="N255" s="270" t="s">
        <v>41</v>
      </c>
      <c r="O255" s="84"/>
      <c r="P255" s="227">
        <f>O255*H255</f>
        <v>0</v>
      </c>
      <c r="Q255" s="227">
        <v>0.13100000000000001</v>
      </c>
      <c r="R255" s="227">
        <f>Q255*H255</f>
        <v>0.26200000000000001</v>
      </c>
      <c r="S255" s="227">
        <v>0</v>
      </c>
      <c r="T255" s="228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9" t="s">
        <v>174</v>
      </c>
      <c r="AT255" s="229" t="s">
        <v>320</v>
      </c>
      <c r="AU255" s="229" t="s">
        <v>80</v>
      </c>
      <c r="AY255" s="17" t="s">
        <v>130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7" t="s">
        <v>78</v>
      </c>
      <c r="BK255" s="230">
        <f>ROUND(I255*H255,2)</f>
        <v>0</v>
      </c>
      <c r="BL255" s="17" t="s">
        <v>137</v>
      </c>
      <c r="BM255" s="229" t="s">
        <v>512</v>
      </c>
    </row>
    <row r="256" s="2" customFormat="1">
      <c r="A256" s="38"/>
      <c r="B256" s="39"/>
      <c r="C256" s="40"/>
      <c r="D256" s="231" t="s">
        <v>139</v>
      </c>
      <c r="E256" s="40"/>
      <c r="F256" s="232" t="s">
        <v>513</v>
      </c>
      <c r="G256" s="40"/>
      <c r="H256" s="40"/>
      <c r="I256" s="136"/>
      <c r="J256" s="40"/>
      <c r="K256" s="40"/>
      <c r="L256" s="44"/>
      <c r="M256" s="233"/>
      <c r="N256" s="234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139</v>
      </c>
      <c r="AU256" s="17" t="s">
        <v>80</v>
      </c>
    </row>
    <row r="257" s="13" customFormat="1">
      <c r="A257" s="13"/>
      <c r="B257" s="236"/>
      <c r="C257" s="237"/>
      <c r="D257" s="231" t="s">
        <v>143</v>
      </c>
      <c r="E257" s="238" t="s">
        <v>19</v>
      </c>
      <c r="F257" s="239" t="s">
        <v>514</v>
      </c>
      <c r="G257" s="237"/>
      <c r="H257" s="240">
        <v>2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6" t="s">
        <v>143</v>
      </c>
      <c r="AU257" s="246" t="s">
        <v>80</v>
      </c>
      <c r="AV257" s="13" t="s">
        <v>80</v>
      </c>
      <c r="AW257" s="13" t="s">
        <v>32</v>
      </c>
      <c r="AX257" s="13" t="s">
        <v>78</v>
      </c>
      <c r="AY257" s="246" t="s">
        <v>130</v>
      </c>
    </row>
    <row r="258" s="2" customFormat="1" ht="16.5" customHeight="1">
      <c r="A258" s="38"/>
      <c r="B258" s="39"/>
      <c r="C258" s="261" t="s">
        <v>515</v>
      </c>
      <c r="D258" s="261" t="s">
        <v>320</v>
      </c>
      <c r="E258" s="262" t="s">
        <v>516</v>
      </c>
      <c r="F258" s="263" t="s">
        <v>517</v>
      </c>
      <c r="G258" s="264" t="s">
        <v>135</v>
      </c>
      <c r="H258" s="265">
        <v>8</v>
      </c>
      <c r="I258" s="266"/>
      <c r="J258" s="267">
        <f>ROUND(I258*H258,2)</f>
        <v>0</v>
      </c>
      <c r="K258" s="263" t="s">
        <v>136</v>
      </c>
      <c r="L258" s="268"/>
      <c r="M258" s="269" t="s">
        <v>19</v>
      </c>
      <c r="N258" s="270" t="s">
        <v>41</v>
      </c>
      <c r="O258" s="84"/>
      <c r="P258" s="227">
        <f>O258*H258</f>
        <v>0</v>
      </c>
      <c r="Q258" s="227">
        <v>0.13100000000000001</v>
      </c>
      <c r="R258" s="227">
        <f>Q258*H258</f>
        <v>1.048</v>
      </c>
      <c r="S258" s="227">
        <v>0</v>
      </c>
      <c r="T258" s="22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9" t="s">
        <v>174</v>
      </c>
      <c r="AT258" s="229" t="s">
        <v>320</v>
      </c>
      <c r="AU258" s="229" t="s">
        <v>80</v>
      </c>
      <c r="AY258" s="17" t="s">
        <v>130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7" t="s">
        <v>78</v>
      </c>
      <c r="BK258" s="230">
        <f>ROUND(I258*H258,2)</f>
        <v>0</v>
      </c>
      <c r="BL258" s="17" t="s">
        <v>137</v>
      </c>
      <c r="BM258" s="229" t="s">
        <v>518</v>
      </c>
    </row>
    <row r="259" s="2" customFormat="1">
      <c r="A259" s="38"/>
      <c r="B259" s="39"/>
      <c r="C259" s="40"/>
      <c r="D259" s="231" t="s">
        <v>139</v>
      </c>
      <c r="E259" s="40"/>
      <c r="F259" s="232" t="s">
        <v>519</v>
      </c>
      <c r="G259" s="40"/>
      <c r="H259" s="40"/>
      <c r="I259" s="136"/>
      <c r="J259" s="40"/>
      <c r="K259" s="40"/>
      <c r="L259" s="44"/>
      <c r="M259" s="233"/>
      <c r="N259" s="234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139</v>
      </c>
      <c r="AU259" s="17" t="s">
        <v>80</v>
      </c>
    </row>
    <row r="260" s="13" customFormat="1">
      <c r="A260" s="13"/>
      <c r="B260" s="236"/>
      <c r="C260" s="237"/>
      <c r="D260" s="231" t="s">
        <v>143</v>
      </c>
      <c r="E260" s="238" t="s">
        <v>19</v>
      </c>
      <c r="F260" s="239" t="s">
        <v>520</v>
      </c>
      <c r="G260" s="237"/>
      <c r="H260" s="240">
        <v>3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143</v>
      </c>
      <c r="AU260" s="246" t="s">
        <v>80</v>
      </c>
      <c r="AV260" s="13" t="s">
        <v>80</v>
      </c>
      <c r="AW260" s="13" t="s">
        <v>32</v>
      </c>
      <c r="AX260" s="13" t="s">
        <v>70</v>
      </c>
      <c r="AY260" s="246" t="s">
        <v>130</v>
      </c>
    </row>
    <row r="261" s="13" customFormat="1">
      <c r="A261" s="13"/>
      <c r="B261" s="236"/>
      <c r="C261" s="237"/>
      <c r="D261" s="231" t="s">
        <v>143</v>
      </c>
      <c r="E261" s="238" t="s">
        <v>19</v>
      </c>
      <c r="F261" s="239" t="s">
        <v>508</v>
      </c>
      <c r="G261" s="237"/>
      <c r="H261" s="240">
        <v>5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143</v>
      </c>
      <c r="AU261" s="246" t="s">
        <v>80</v>
      </c>
      <c r="AV261" s="13" t="s">
        <v>80</v>
      </c>
      <c r="AW261" s="13" t="s">
        <v>32</v>
      </c>
      <c r="AX261" s="13" t="s">
        <v>70</v>
      </c>
      <c r="AY261" s="246" t="s">
        <v>130</v>
      </c>
    </row>
    <row r="262" s="14" customFormat="1">
      <c r="A262" s="14"/>
      <c r="B262" s="247"/>
      <c r="C262" s="248"/>
      <c r="D262" s="231" t="s">
        <v>143</v>
      </c>
      <c r="E262" s="249" t="s">
        <v>19</v>
      </c>
      <c r="F262" s="250" t="s">
        <v>161</v>
      </c>
      <c r="G262" s="248"/>
      <c r="H262" s="251">
        <v>8</v>
      </c>
      <c r="I262" s="252"/>
      <c r="J262" s="248"/>
      <c r="K262" s="248"/>
      <c r="L262" s="253"/>
      <c r="M262" s="254"/>
      <c r="N262" s="255"/>
      <c r="O262" s="255"/>
      <c r="P262" s="255"/>
      <c r="Q262" s="255"/>
      <c r="R262" s="255"/>
      <c r="S262" s="255"/>
      <c r="T262" s="25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7" t="s">
        <v>143</v>
      </c>
      <c r="AU262" s="257" t="s">
        <v>80</v>
      </c>
      <c r="AV262" s="14" t="s">
        <v>137</v>
      </c>
      <c r="AW262" s="14" t="s">
        <v>32</v>
      </c>
      <c r="AX262" s="14" t="s">
        <v>78</v>
      </c>
      <c r="AY262" s="257" t="s">
        <v>130</v>
      </c>
    </row>
    <row r="263" s="12" customFormat="1" ht="22.8" customHeight="1">
      <c r="A263" s="12"/>
      <c r="B263" s="202"/>
      <c r="C263" s="203"/>
      <c r="D263" s="204" t="s">
        <v>69</v>
      </c>
      <c r="E263" s="216" t="s">
        <v>174</v>
      </c>
      <c r="F263" s="216" t="s">
        <v>521</v>
      </c>
      <c r="G263" s="203"/>
      <c r="H263" s="203"/>
      <c r="I263" s="206"/>
      <c r="J263" s="217">
        <f>BK263</f>
        <v>0</v>
      </c>
      <c r="K263" s="203"/>
      <c r="L263" s="208"/>
      <c r="M263" s="209"/>
      <c r="N263" s="210"/>
      <c r="O263" s="210"/>
      <c r="P263" s="211">
        <f>SUM(P264:P283)</f>
        <v>0</v>
      </c>
      <c r="Q263" s="210"/>
      <c r="R263" s="211">
        <f>SUM(R264:R283)</f>
        <v>0.879776</v>
      </c>
      <c r="S263" s="210"/>
      <c r="T263" s="212">
        <f>SUM(T264:T283)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78</v>
      </c>
      <c r="AT263" s="214" t="s">
        <v>69</v>
      </c>
      <c r="AU263" s="214" t="s">
        <v>78</v>
      </c>
      <c r="AY263" s="213" t="s">
        <v>130</v>
      </c>
      <c r="BK263" s="215">
        <f>SUM(BK264:BK283)</f>
        <v>0</v>
      </c>
    </row>
    <row r="264" s="2" customFormat="1" ht="16.5" customHeight="1">
      <c r="A264" s="38"/>
      <c r="B264" s="39"/>
      <c r="C264" s="218" t="s">
        <v>522</v>
      </c>
      <c r="D264" s="218" t="s">
        <v>132</v>
      </c>
      <c r="E264" s="219" t="s">
        <v>523</v>
      </c>
      <c r="F264" s="220" t="s">
        <v>524</v>
      </c>
      <c r="G264" s="221" t="s">
        <v>171</v>
      </c>
      <c r="H264" s="222">
        <v>5.2000000000000002</v>
      </c>
      <c r="I264" s="223"/>
      <c r="J264" s="224">
        <f>ROUND(I264*H264,2)</f>
        <v>0</v>
      </c>
      <c r="K264" s="220" t="s">
        <v>136</v>
      </c>
      <c r="L264" s="44"/>
      <c r="M264" s="225" t="s">
        <v>19</v>
      </c>
      <c r="N264" s="226" t="s">
        <v>41</v>
      </c>
      <c r="O264" s="84"/>
      <c r="P264" s="227">
        <f>O264*H264</f>
        <v>0</v>
      </c>
      <c r="Q264" s="227">
        <v>0.0026800000000000001</v>
      </c>
      <c r="R264" s="227">
        <f>Q264*H264</f>
        <v>0.013936000000000001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137</v>
      </c>
      <c r="AT264" s="229" t="s">
        <v>132</v>
      </c>
      <c r="AU264" s="229" t="s">
        <v>80</v>
      </c>
      <c r="AY264" s="17" t="s">
        <v>130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78</v>
      </c>
      <c r="BK264" s="230">
        <f>ROUND(I264*H264,2)</f>
        <v>0</v>
      </c>
      <c r="BL264" s="17" t="s">
        <v>137</v>
      </c>
      <c r="BM264" s="229" t="s">
        <v>525</v>
      </c>
    </row>
    <row r="265" s="2" customFormat="1">
      <c r="A265" s="38"/>
      <c r="B265" s="39"/>
      <c r="C265" s="40"/>
      <c r="D265" s="231" t="s">
        <v>139</v>
      </c>
      <c r="E265" s="40"/>
      <c r="F265" s="232" t="s">
        <v>526</v>
      </c>
      <c r="G265" s="40"/>
      <c r="H265" s="40"/>
      <c r="I265" s="136"/>
      <c r="J265" s="40"/>
      <c r="K265" s="40"/>
      <c r="L265" s="44"/>
      <c r="M265" s="233"/>
      <c r="N265" s="234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139</v>
      </c>
      <c r="AU265" s="17" t="s">
        <v>80</v>
      </c>
    </row>
    <row r="266" s="2" customFormat="1">
      <c r="A266" s="38"/>
      <c r="B266" s="39"/>
      <c r="C266" s="40"/>
      <c r="D266" s="231" t="s">
        <v>248</v>
      </c>
      <c r="E266" s="40"/>
      <c r="F266" s="235" t="s">
        <v>527</v>
      </c>
      <c r="G266" s="40"/>
      <c r="H266" s="40"/>
      <c r="I266" s="136"/>
      <c r="J266" s="40"/>
      <c r="K266" s="40"/>
      <c r="L266" s="44"/>
      <c r="M266" s="233"/>
      <c r="N266" s="234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248</v>
      </c>
      <c r="AU266" s="17" t="s">
        <v>80</v>
      </c>
    </row>
    <row r="267" s="2" customFormat="1" ht="16.5" customHeight="1">
      <c r="A267" s="38"/>
      <c r="B267" s="39"/>
      <c r="C267" s="218" t="s">
        <v>528</v>
      </c>
      <c r="D267" s="218" t="s">
        <v>132</v>
      </c>
      <c r="E267" s="219" t="s">
        <v>529</v>
      </c>
      <c r="F267" s="220" t="s">
        <v>530</v>
      </c>
      <c r="G267" s="221" t="s">
        <v>186</v>
      </c>
      <c r="H267" s="222">
        <v>1</v>
      </c>
      <c r="I267" s="223"/>
      <c r="J267" s="224">
        <f>ROUND(I267*H267,2)</f>
        <v>0</v>
      </c>
      <c r="K267" s="220" t="s">
        <v>136</v>
      </c>
      <c r="L267" s="44"/>
      <c r="M267" s="225" t="s">
        <v>19</v>
      </c>
      <c r="N267" s="226" t="s">
        <v>41</v>
      </c>
      <c r="O267" s="84"/>
      <c r="P267" s="227">
        <f>O267*H267</f>
        <v>0</v>
      </c>
      <c r="Q267" s="227">
        <v>0.34089999999999998</v>
      </c>
      <c r="R267" s="227">
        <f>Q267*H267</f>
        <v>0.34089999999999998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137</v>
      </c>
      <c r="AT267" s="229" t="s">
        <v>132</v>
      </c>
      <c r="AU267" s="229" t="s">
        <v>80</v>
      </c>
      <c r="AY267" s="17" t="s">
        <v>130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78</v>
      </c>
      <c r="BK267" s="230">
        <f>ROUND(I267*H267,2)</f>
        <v>0</v>
      </c>
      <c r="BL267" s="17" t="s">
        <v>137</v>
      </c>
      <c r="BM267" s="229" t="s">
        <v>531</v>
      </c>
    </row>
    <row r="268" s="2" customFormat="1">
      <c r="A268" s="38"/>
      <c r="B268" s="39"/>
      <c r="C268" s="40"/>
      <c r="D268" s="231" t="s">
        <v>139</v>
      </c>
      <c r="E268" s="40"/>
      <c r="F268" s="232" t="s">
        <v>530</v>
      </c>
      <c r="G268" s="40"/>
      <c r="H268" s="40"/>
      <c r="I268" s="136"/>
      <c r="J268" s="40"/>
      <c r="K268" s="40"/>
      <c r="L268" s="44"/>
      <c r="M268" s="233"/>
      <c r="N268" s="234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139</v>
      </c>
      <c r="AU268" s="17" t="s">
        <v>80</v>
      </c>
    </row>
    <row r="269" s="2" customFormat="1" ht="16.5" customHeight="1">
      <c r="A269" s="38"/>
      <c r="B269" s="39"/>
      <c r="C269" s="261" t="s">
        <v>532</v>
      </c>
      <c r="D269" s="261" t="s">
        <v>320</v>
      </c>
      <c r="E269" s="262" t="s">
        <v>533</v>
      </c>
      <c r="F269" s="263" t="s">
        <v>534</v>
      </c>
      <c r="G269" s="264" t="s">
        <v>186</v>
      </c>
      <c r="H269" s="265">
        <v>1</v>
      </c>
      <c r="I269" s="266"/>
      <c r="J269" s="267">
        <f>ROUND(I269*H269,2)</f>
        <v>0</v>
      </c>
      <c r="K269" s="263" t="s">
        <v>136</v>
      </c>
      <c r="L269" s="268"/>
      <c r="M269" s="269" t="s">
        <v>19</v>
      </c>
      <c r="N269" s="270" t="s">
        <v>41</v>
      </c>
      <c r="O269" s="84"/>
      <c r="P269" s="227">
        <f>O269*H269</f>
        <v>0</v>
      </c>
      <c r="Q269" s="227">
        <v>0.071999999999999995</v>
      </c>
      <c r="R269" s="227">
        <f>Q269*H269</f>
        <v>0.071999999999999995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174</v>
      </c>
      <c r="AT269" s="229" t="s">
        <v>320</v>
      </c>
      <c r="AU269" s="229" t="s">
        <v>80</v>
      </c>
      <c r="AY269" s="17" t="s">
        <v>130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78</v>
      </c>
      <c r="BK269" s="230">
        <f>ROUND(I269*H269,2)</f>
        <v>0</v>
      </c>
      <c r="BL269" s="17" t="s">
        <v>137</v>
      </c>
      <c r="BM269" s="229" t="s">
        <v>535</v>
      </c>
    </row>
    <row r="270" s="2" customFormat="1">
      <c r="A270" s="38"/>
      <c r="B270" s="39"/>
      <c r="C270" s="40"/>
      <c r="D270" s="231" t="s">
        <v>139</v>
      </c>
      <c r="E270" s="40"/>
      <c r="F270" s="232" t="s">
        <v>534</v>
      </c>
      <c r="G270" s="40"/>
      <c r="H270" s="40"/>
      <c r="I270" s="136"/>
      <c r="J270" s="40"/>
      <c r="K270" s="40"/>
      <c r="L270" s="44"/>
      <c r="M270" s="233"/>
      <c r="N270" s="234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139</v>
      </c>
      <c r="AU270" s="17" t="s">
        <v>80</v>
      </c>
    </row>
    <row r="271" s="13" customFormat="1">
      <c r="A271" s="13"/>
      <c r="B271" s="236"/>
      <c r="C271" s="237"/>
      <c r="D271" s="231" t="s">
        <v>143</v>
      </c>
      <c r="E271" s="238" t="s">
        <v>19</v>
      </c>
      <c r="F271" s="239" t="s">
        <v>78</v>
      </c>
      <c r="G271" s="237"/>
      <c r="H271" s="240">
        <v>1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6" t="s">
        <v>143</v>
      </c>
      <c r="AU271" s="246" t="s">
        <v>80</v>
      </c>
      <c r="AV271" s="13" t="s">
        <v>80</v>
      </c>
      <c r="AW271" s="13" t="s">
        <v>32</v>
      </c>
      <c r="AX271" s="13" t="s">
        <v>78</v>
      </c>
      <c r="AY271" s="246" t="s">
        <v>130</v>
      </c>
    </row>
    <row r="272" s="2" customFormat="1" ht="16.5" customHeight="1">
      <c r="A272" s="38"/>
      <c r="B272" s="39"/>
      <c r="C272" s="261" t="s">
        <v>536</v>
      </c>
      <c r="D272" s="261" t="s">
        <v>320</v>
      </c>
      <c r="E272" s="262" t="s">
        <v>537</v>
      </c>
      <c r="F272" s="263" t="s">
        <v>538</v>
      </c>
      <c r="G272" s="264" t="s">
        <v>186</v>
      </c>
      <c r="H272" s="265">
        <v>1</v>
      </c>
      <c r="I272" s="266"/>
      <c r="J272" s="267">
        <f>ROUND(I272*H272,2)</f>
        <v>0</v>
      </c>
      <c r="K272" s="263" t="s">
        <v>136</v>
      </c>
      <c r="L272" s="268"/>
      <c r="M272" s="269" t="s">
        <v>19</v>
      </c>
      <c r="N272" s="270" t="s">
        <v>41</v>
      </c>
      <c r="O272" s="84"/>
      <c r="P272" s="227">
        <f>O272*H272</f>
        <v>0</v>
      </c>
      <c r="Q272" s="227">
        <v>0.080000000000000002</v>
      </c>
      <c r="R272" s="227">
        <f>Q272*H272</f>
        <v>0.080000000000000002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174</v>
      </c>
      <c r="AT272" s="229" t="s">
        <v>320</v>
      </c>
      <c r="AU272" s="229" t="s">
        <v>80</v>
      </c>
      <c r="AY272" s="17" t="s">
        <v>130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78</v>
      </c>
      <c r="BK272" s="230">
        <f>ROUND(I272*H272,2)</f>
        <v>0</v>
      </c>
      <c r="BL272" s="17" t="s">
        <v>137</v>
      </c>
      <c r="BM272" s="229" t="s">
        <v>539</v>
      </c>
    </row>
    <row r="273" s="2" customFormat="1">
      <c r="A273" s="38"/>
      <c r="B273" s="39"/>
      <c r="C273" s="40"/>
      <c r="D273" s="231" t="s">
        <v>139</v>
      </c>
      <c r="E273" s="40"/>
      <c r="F273" s="232" t="s">
        <v>538</v>
      </c>
      <c r="G273" s="40"/>
      <c r="H273" s="40"/>
      <c r="I273" s="136"/>
      <c r="J273" s="40"/>
      <c r="K273" s="40"/>
      <c r="L273" s="44"/>
      <c r="M273" s="233"/>
      <c r="N273" s="234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139</v>
      </c>
      <c r="AU273" s="17" t="s">
        <v>80</v>
      </c>
    </row>
    <row r="274" s="2" customFormat="1" ht="16.5" customHeight="1">
      <c r="A274" s="38"/>
      <c r="B274" s="39"/>
      <c r="C274" s="261" t="s">
        <v>540</v>
      </c>
      <c r="D274" s="261" t="s">
        <v>320</v>
      </c>
      <c r="E274" s="262" t="s">
        <v>541</v>
      </c>
      <c r="F274" s="263" t="s">
        <v>542</v>
      </c>
      <c r="G274" s="264" t="s">
        <v>186</v>
      </c>
      <c r="H274" s="265">
        <v>1</v>
      </c>
      <c r="I274" s="266"/>
      <c r="J274" s="267">
        <f>ROUND(I274*H274,2)</f>
        <v>0</v>
      </c>
      <c r="K274" s="263" t="s">
        <v>136</v>
      </c>
      <c r="L274" s="268"/>
      <c r="M274" s="269" t="s">
        <v>19</v>
      </c>
      <c r="N274" s="270" t="s">
        <v>41</v>
      </c>
      <c r="O274" s="84"/>
      <c r="P274" s="227">
        <f>O274*H274</f>
        <v>0</v>
      </c>
      <c r="Q274" s="227">
        <v>0.111</v>
      </c>
      <c r="R274" s="227">
        <f>Q274*H274</f>
        <v>0.111</v>
      </c>
      <c r="S274" s="227">
        <v>0</v>
      </c>
      <c r="T274" s="228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9" t="s">
        <v>174</v>
      </c>
      <c r="AT274" s="229" t="s">
        <v>320</v>
      </c>
      <c r="AU274" s="229" t="s">
        <v>80</v>
      </c>
      <c r="AY274" s="17" t="s">
        <v>130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7" t="s">
        <v>78</v>
      </c>
      <c r="BK274" s="230">
        <f>ROUND(I274*H274,2)</f>
        <v>0</v>
      </c>
      <c r="BL274" s="17" t="s">
        <v>137</v>
      </c>
      <c r="BM274" s="229" t="s">
        <v>543</v>
      </c>
    </row>
    <row r="275" s="2" customFormat="1">
      <c r="A275" s="38"/>
      <c r="B275" s="39"/>
      <c r="C275" s="40"/>
      <c r="D275" s="231" t="s">
        <v>139</v>
      </c>
      <c r="E275" s="40"/>
      <c r="F275" s="232" t="s">
        <v>542</v>
      </c>
      <c r="G275" s="40"/>
      <c r="H275" s="40"/>
      <c r="I275" s="136"/>
      <c r="J275" s="40"/>
      <c r="K275" s="40"/>
      <c r="L275" s="44"/>
      <c r="M275" s="233"/>
      <c r="N275" s="234"/>
      <c r="O275" s="84"/>
      <c r="P275" s="84"/>
      <c r="Q275" s="84"/>
      <c r="R275" s="84"/>
      <c r="S275" s="84"/>
      <c r="T275" s="85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139</v>
      </c>
      <c r="AU275" s="17" t="s">
        <v>80</v>
      </c>
    </row>
    <row r="276" s="2" customFormat="1" ht="16.5" customHeight="1">
      <c r="A276" s="38"/>
      <c r="B276" s="39"/>
      <c r="C276" s="218" t="s">
        <v>544</v>
      </c>
      <c r="D276" s="218" t="s">
        <v>132</v>
      </c>
      <c r="E276" s="219" t="s">
        <v>545</v>
      </c>
      <c r="F276" s="220" t="s">
        <v>546</v>
      </c>
      <c r="G276" s="221" t="s">
        <v>186</v>
      </c>
      <c r="H276" s="222">
        <v>1</v>
      </c>
      <c r="I276" s="223"/>
      <c r="J276" s="224">
        <f>ROUND(I276*H276,2)</f>
        <v>0</v>
      </c>
      <c r="K276" s="220" t="s">
        <v>136</v>
      </c>
      <c r="L276" s="44"/>
      <c r="M276" s="225" t="s">
        <v>19</v>
      </c>
      <c r="N276" s="226" t="s">
        <v>41</v>
      </c>
      <c r="O276" s="84"/>
      <c r="P276" s="227">
        <f>O276*H276</f>
        <v>0</v>
      </c>
      <c r="Q276" s="227">
        <v>0.21734000000000001</v>
      </c>
      <c r="R276" s="227">
        <f>Q276*H276</f>
        <v>0.21734000000000001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137</v>
      </c>
      <c r="AT276" s="229" t="s">
        <v>132</v>
      </c>
      <c r="AU276" s="229" t="s">
        <v>80</v>
      </c>
      <c r="AY276" s="17" t="s">
        <v>130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78</v>
      </c>
      <c r="BK276" s="230">
        <f>ROUND(I276*H276,2)</f>
        <v>0</v>
      </c>
      <c r="BL276" s="17" t="s">
        <v>137</v>
      </c>
      <c r="BM276" s="229" t="s">
        <v>547</v>
      </c>
    </row>
    <row r="277" s="2" customFormat="1">
      <c r="A277" s="38"/>
      <c r="B277" s="39"/>
      <c r="C277" s="40"/>
      <c r="D277" s="231" t="s">
        <v>139</v>
      </c>
      <c r="E277" s="40"/>
      <c r="F277" s="232" t="s">
        <v>546</v>
      </c>
      <c r="G277" s="40"/>
      <c r="H277" s="40"/>
      <c r="I277" s="136"/>
      <c r="J277" s="40"/>
      <c r="K277" s="40"/>
      <c r="L277" s="44"/>
      <c r="M277" s="233"/>
      <c r="N277" s="234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139</v>
      </c>
      <c r="AU277" s="17" t="s">
        <v>80</v>
      </c>
    </row>
    <row r="278" s="2" customFormat="1" ht="16.5" customHeight="1">
      <c r="A278" s="38"/>
      <c r="B278" s="39"/>
      <c r="C278" s="261" t="s">
        <v>548</v>
      </c>
      <c r="D278" s="261" t="s">
        <v>320</v>
      </c>
      <c r="E278" s="262" t="s">
        <v>549</v>
      </c>
      <c r="F278" s="263" t="s">
        <v>550</v>
      </c>
      <c r="G278" s="264" t="s">
        <v>186</v>
      </c>
      <c r="H278" s="265">
        <v>1</v>
      </c>
      <c r="I278" s="266"/>
      <c r="J278" s="267">
        <f>ROUND(I278*H278,2)</f>
        <v>0</v>
      </c>
      <c r="K278" s="263" t="s">
        <v>136</v>
      </c>
      <c r="L278" s="268"/>
      <c r="M278" s="269" t="s">
        <v>19</v>
      </c>
      <c r="N278" s="270" t="s">
        <v>41</v>
      </c>
      <c r="O278" s="84"/>
      <c r="P278" s="227">
        <f>O278*H278</f>
        <v>0</v>
      </c>
      <c r="Q278" s="227">
        <v>0.038600000000000002</v>
      </c>
      <c r="R278" s="227">
        <f>Q278*H278</f>
        <v>0.038600000000000002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174</v>
      </c>
      <c r="AT278" s="229" t="s">
        <v>320</v>
      </c>
      <c r="AU278" s="229" t="s">
        <v>80</v>
      </c>
      <c r="AY278" s="17" t="s">
        <v>130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78</v>
      </c>
      <c r="BK278" s="230">
        <f>ROUND(I278*H278,2)</f>
        <v>0</v>
      </c>
      <c r="BL278" s="17" t="s">
        <v>137</v>
      </c>
      <c r="BM278" s="229" t="s">
        <v>551</v>
      </c>
    </row>
    <row r="279" s="2" customFormat="1">
      <c r="A279" s="38"/>
      <c r="B279" s="39"/>
      <c r="C279" s="40"/>
      <c r="D279" s="231" t="s">
        <v>139</v>
      </c>
      <c r="E279" s="40"/>
      <c r="F279" s="232" t="s">
        <v>552</v>
      </c>
      <c r="G279" s="40"/>
      <c r="H279" s="40"/>
      <c r="I279" s="136"/>
      <c r="J279" s="40"/>
      <c r="K279" s="40"/>
      <c r="L279" s="44"/>
      <c r="M279" s="233"/>
      <c r="N279" s="234"/>
      <c r="O279" s="84"/>
      <c r="P279" s="84"/>
      <c r="Q279" s="84"/>
      <c r="R279" s="84"/>
      <c r="S279" s="84"/>
      <c r="T279" s="85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139</v>
      </c>
      <c r="AU279" s="17" t="s">
        <v>80</v>
      </c>
    </row>
    <row r="280" s="2" customFormat="1" ht="16.5" customHeight="1">
      <c r="A280" s="38"/>
      <c r="B280" s="39"/>
      <c r="C280" s="261" t="s">
        <v>553</v>
      </c>
      <c r="D280" s="261" t="s">
        <v>320</v>
      </c>
      <c r="E280" s="262" t="s">
        <v>554</v>
      </c>
      <c r="F280" s="263" t="s">
        <v>555</v>
      </c>
      <c r="G280" s="264" t="s">
        <v>186</v>
      </c>
      <c r="H280" s="265">
        <v>1</v>
      </c>
      <c r="I280" s="266"/>
      <c r="J280" s="267">
        <f>ROUND(I280*H280,2)</f>
        <v>0</v>
      </c>
      <c r="K280" s="263" t="s">
        <v>136</v>
      </c>
      <c r="L280" s="268"/>
      <c r="M280" s="269" t="s">
        <v>19</v>
      </c>
      <c r="N280" s="270" t="s">
        <v>41</v>
      </c>
      <c r="O280" s="84"/>
      <c r="P280" s="227">
        <f>O280*H280</f>
        <v>0</v>
      </c>
      <c r="Q280" s="227">
        <v>0.0060000000000000001</v>
      </c>
      <c r="R280" s="227">
        <f>Q280*H280</f>
        <v>0.0060000000000000001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174</v>
      </c>
      <c r="AT280" s="229" t="s">
        <v>320</v>
      </c>
      <c r="AU280" s="229" t="s">
        <v>80</v>
      </c>
      <c r="AY280" s="17" t="s">
        <v>130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78</v>
      </c>
      <c r="BK280" s="230">
        <f>ROUND(I280*H280,2)</f>
        <v>0</v>
      </c>
      <c r="BL280" s="17" t="s">
        <v>137</v>
      </c>
      <c r="BM280" s="229" t="s">
        <v>556</v>
      </c>
    </row>
    <row r="281" s="2" customFormat="1">
      <c r="A281" s="38"/>
      <c r="B281" s="39"/>
      <c r="C281" s="40"/>
      <c r="D281" s="231" t="s">
        <v>139</v>
      </c>
      <c r="E281" s="40"/>
      <c r="F281" s="232" t="s">
        <v>557</v>
      </c>
      <c r="G281" s="40"/>
      <c r="H281" s="40"/>
      <c r="I281" s="136"/>
      <c r="J281" s="40"/>
      <c r="K281" s="40"/>
      <c r="L281" s="44"/>
      <c r="M281" s="233"/>
      <c r="N281" s="234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139</v>
      </c>
      <c r="AU281" s="17" t="s">
        <v>80</v>
      </c>
    </row>
    <row r="282" s="2" customFormat="1" ht="16.5" customHeight="1">
      <c r="A282" s="38"/>
      <c r="B282" s="39"/>
      <c r="C282" s="218" t="s">
        <v>558</v>
      </c>
      <c r="D282" s="218" t="s">
        <v>132</v>
      </c>
      <c r="E282" s="219" t="s">
        <v>559</v>
      </c>
      <c r="F282" s="220" t="s">
        <v>560</v>
      </c>
      <c r="G282" s="221" t="s">
        <v>186</v>
      </c>
      <c r="H282" s="222">
        <v>1</v>
      </c>
      <c r="I282" s="223"/>
      <c r="J282" s="224">
        <f>ROUND(I282*H282,2)</f>
        <v>0</v>
      </c>
      <c r="K282" s="220" t="s">
        <v>352</v>
      </c>
      <c r="L282" s="44"/>
      <c r="M282" s="225" t="s">
        <v>19</v>
      </c>
      <c r="N282" s="226" t="s">
        <v>41</v>
      </c>
      <c r="O282" s="84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9" t="s">
        <v>137</v>
      </c>
      <c r="AT282" s="229" t="s">
        <v>132</v>
      </c>
      <c r="AU282" s="229" t="s">
        <v>80</v>
      </c>
      <c r="AY282" s="17" t="s">
        <v>130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7" t="s">
        <v>78</v>
      </c>
      <c r="BK282" s="230">
        <f>ROUND(I282*H282,2)</f>
        <v>0</v>
      </c>
      <c r="BL282" s="17" t="s">
        <v>137</v>
      </c>
      <c r="BM282" s="229" t="s">
        <v>561</v>
      </c>
    </row>
    <row r="283" s="2" customFormat="1">
      <c r="A283" s="38"/>
      <c r="B283" s="39"/>
      <c r="C283" s="40"/>
      <c r="D283" s="231" t="s">
        <v>139</v>
      </c>
      <c r="E283" s="40"/>
      <c r="F283" s="232" t="s">
        <v>560</v>
      </c>
      <c r="G283" s="40"/>
      <c r="H283" s="40"/>
      <c r="I283" s="136"/>
      <c r="J283" s="40"/>
      <c r="K283" s="40"/>
      <c r="L283" s="44"/>
      <c r="M283" s="233"/>
      <c r="N283" s="234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139</v>
      </c>
      <c r="AU283" s="17" t="s">
        <v>80</v>
      </c>
    </row>
    <row r="284" s="12" customFormat="1" ht="22.8" customHeight="1">
      <c r="A284" s="12"/>
      <c r="B284" s="202"/>
      <c r="C284" s="203"/>
      <c r="D284" s="204" t="s">
        <v>69</v>
      </c>
      <c r="E284" s="216" t="s">
        <v>190</v>
      </c>
      <c r="F284" s="216" t="s">
        <v>191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SUM(P285:P389)</f>
        <v>0</v>
      </c>
      <c r="Q284" s="210"/>
      <c r="R284" s="211">
        <f>SUM(R285:R389)</f>
        <v>26.561324000000006</v>
      </c>
      <c r="S284" s="210"/>
      <c r="T284" s="212">
        <f>SUM(T285:T389)</f>
        <v>28.492000000000001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78</v>
      </c>
      <c r="AT284" s="214" t="s">
        <v>69</v>
      </c>
      <c r="AU284" s="214" t="s">
        <v>78</v>
      </c>
      <c r="AY284" s="213" t="s">
        <v>130</v>
      </c>
      <c r="BK284" s="215">
        <f>SUM(BK285:BK389)</f>
        <v>0</v>
      </c>
    </row>
    <row r="285" s="2" customFormat="1" ht="16.5" customHeight="1">
      <c r="A285" s="38"/>
      <c r="B285" s="39"/>
      <c r="C285" s="218" t="s">
        <v>562</v>
      </c>
      <c r="D285" s="218" t="s">
        <v>132</v>
      </c>
      <c r="E285" s="219" t="s">
        <v>563</v>
      </c>
      <c r="F285" s="220" t="s">
        <v>564</v>
      </c>
      <c r="G285" s="221" t="s">
        <v>171</v>
      </c>
      <c r="H285" s="222">
        <v>23</v>
      </c>
      <c r="I285" s="223"/>
      <c r="J285" s="224">
        <f>ROUND(I285*H285,2)</f>
        <v>0</v>
      </c>
      <c r="K285" s="220" t="s">
        <v>136</v>
      </c>
      <c r="L285" s="44"/>
      <c r="M285" s="225" t="s">
        <v>19</v>
      </c>
      <c r="N285" s="226" t="s">
        <v>41</v>
      </c>
      <c r="O285" s="84"/>
      <c r="P285" s="227">
        <f>O285*H285</f>
        <v>0</v>
      </c>
      <c r="Q285" s="227">
        <v>0.10988000000000001</v>
      </c>
      <c r="R285" s="227">
        <f>Q285*H285</f>
        <v>2.5272399999999999</v>
      </c>
      <c r="S285" s="227">
        <v>0</v>
      </c>
      <c r="T285" s="228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9" t="s">
        <v>137</v>
      </c>
      <c r="AT285" s="229" t="s">
        <v>132</v>
      </c>
      <c r="AU285" s="229" t="s">
        <v>80</v>
      </c>
      <c r="AY285" s="17" t="s">
        <v>130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7" t="s">
        <v>78</v>
      </c>
      <c r="BK285" s="230">
        <f>ROUND(I285*H285,2)</f>
        <v>0</v>
      </c>
      <c r="BL285" s="17" t="s">
        <v>137</v>
      </c>
      <c r="BM285" s="229" t="s">
        <v>565</v>
      </c>
    </row>
    <row r="286" s="2" customFormat="1">
      <c r="A286" s="38"/>
      <c r="B286" s="39"/>
      <c r="C286" s="40"/>
      <c r="D286" s="231" t="s">
        <v>139</v>
      </c>
      <c r="E286" s="40"/>
      <c r="F286" s="232" t="s">
        <v>566</v>
      </c>
      <c r="G286" s="40"/>
      <c r="H286" s="40"/>
      <c r="I286" s="136"/>
      <c r="J286" s="40"/>
      <c r="K286" s="40"/>
      <c r="L286" s="44"/>
      <c r="M286" s="233"/>
      <c r="N286" s="234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139</v>
      </c>
      <c r="AU286" s="17" t="s">
        <v>80</v>
      </c>
    </row>
    <row r="287" s="2" customFormat="1">
      <c r="A287" s="38"/>
      <c r="B287" s="39"/>
      <c r="C287" s="40"/>
      <c r="D287" s="231" t="s">
        <v>248</v>
      </c>
      <c r="E287" s="40"/>
      <c r="F287" s="235" t="s">
        <v>567</v>
      </c>
      <c r="G287" s="40"/>
      <c r="H287" s="40"/>
      <c r="I287" s="136"/>
      <c r="J287" s="40"/>
      <c r="K287" s="40"/>
      <c r="L287" s="44"/>
      <c r="M287" s="233"/>
      <c r="N287" s="234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248</v>
      </c>
      <c r="AU287" s="17" t="s">
        <v>80</v>
      </c>
    </row>
    <row r="288" s="13" customFormat="1">
      <c r="A288" s="13"/>
      <c r="B288" s="236"/>
      <c r="C288" s="237"/>
      <c r="D288" s="231" t="s">
        <v>143</v>
      </c>
      <c r="E288" s="238" t="s">
        <v>19</v>
      </c>
      <c r="F288" s="239" t="s">
        <v>568</v>
      </c>
      <c r="G288" s="237"/>
      <c r="H288" s="240">
        <v>23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143</v>
      </c>
      <c r="AU288" s="246" t="s">
        <v>80</v>
      </c>
      <c r="AV288" s="13" t="s">
        <v>80</v>
      </c>
      <c r="AW288" s="13" t="s">
        <v>32</v>
      </c>
      <c r="AX288" s="13" t="s">
        <v>78</v>
      </c>
      <c r="AY288" s="246" t="s">
        <v>130</v>
      </c>
    </row>
    <row r="289" s="2" customFormat="1" ht="16.5" customHeight="1">
      <c r="A289" s="38"/>
      <c r="B289" s="39"/>
      <c r="C289" s="261" t="s">
        <v>569</v>
      </c>
      <c r="D289" s="261" t="s">
        <v>320</v>
      </c>
      <c r="E289" s="262" t="s">
        <v>486</v>
      </c>
      <c r="F289" s="263" t="s">
        <v>487</v>
      </c>
      <c r="G289" s="264" t="s">
        <v>135</v>
      </c>
      <c r="H289" s="265">
        <v>4.5999999999999996</v>
      </c>
      <c r="I289" s="266"/>
      <c r="J289" s="267">
        <f>ROUND(I289*H289,2)</f>
        <v>0</v>
      </c>
      <c r="K289" s="263" t="s">
        <v>136</v>
      </c>
      <c r="L289" s="268"/>
      <c r="M289" s="269" t="s">
        <v>19</v>
      </c>
      <c r="N289" s="270" t="s">
        <v>41</v>
      </c>
      <c r="O289" s="84"/>
      <c r="P289" s="227">
        <f>O289*H289</f>
        <v>0</v>
      </c>
      <c r="Q289" s="227">
        <v>0.41699999999999998</v>
      </c>
      <c r="R289" s="227">
        <f>Q289*H289</f>
        <v>1.9181999999999997</v>
      </c>
      <c r="S289" s="227">
        <v>0</v>
      </c>
      <c r="T289" s="22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9" t="s">
        <v>174</v>
      </c>
      <c r="AT289" s="229" t="s">
        <v>320</v>
      </c>
      <c r="AU289" s="229" t="s">
        <v>80</v>
      </c>
      <c r="AY289" s="17" t="s">
        <v>130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7" t="s">
        <v>78</v>
      </c>
      <c r="BK289" s="230">
        <f>ROUND(I289*H289,2)</f>
        <v>0</v>
      </c>
      <c r="BL289" s="17" t="s">
        <v>137</v>
      </c>
      <c r="BM289" s="229" t="s">
        <v>570</v>
      </c>
    </row>
    <row r="290" s="2" customFormat="1">
      <c r="A290" s="38"/>
      <c r="B290" s="39"/>
      <c r="C290" s="40"/>
      <c r="D290" s="231" t="s">
        <v>139</v>
      </c>
      <c r="E290" s="40"/>
      <c r="F290" s="232" t="s">
        <v>487</v>
      </c>
      <c r="G290" s="40"/>
      <c r="H290" s="40"/>
      <c r="I290" s="136"/>
      <c r="J290" s="40"/>
      <c r="K290" s="40"/>
      <c r="L290" s="44"/>
      <c r="M290" s="233"/>
      <c r="N290" s="234"/>
      <c r="O290" s="84"/>
      <c r="P290" s="84"/>
      <c r="Q290" s="84"/>
      <c r="R290" s="84"/>
      <c r="S290" s="84"/>
      <c r="T290" s="85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139</v>
      </c>
      <c r="AU290" s="17" t="s">
        <v>80</v>
      </c>
    </row>
    <row r="291" s="13" customFormat="1">
      <c r="A291" s="13"/>
      <c r="B291" s="236"/>
      <c r="C291" s="237"/>
      <c r="D291" s="231" t="s">
        <v>143</v>
      </c>
      <c r="E291" s="238" t="s">
        <v>19</v>
      </c>
      <c r="F291" s="239" t="s">
        <v>571</v>
      </c>
      <c r="G291" s="237"/>
      <c r="H291" s="240">
        <v>4.5999999999999996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143</v>
      </c>
      <c r="AU291" s="246" t="s">
        <v>80</v>
      </c>
      <c r="AV291" s="13" t="s">
        <v>80</v>
      </c>
      <c r="AW291" s="13" t="s">
        <v>32</v>
      </c>
      <c r="AX291" s="13" t="s">
        <v>70</v>
      </c>
      <c r="AY291" s="246" t="s">
        <v>130</v>
      </c>
    </row>
    <row r="292" s="14" customFormat="1">
      <c r="A292" s="14"/>
      <c r="B292" s="247"/>
      <c r="C292" s="248"/>
      <c r="D292" s="231" t="s">
        <v>143</v>
      </c>
      <c r="E292" s="249" t="s">
        <v>19</v>
      </c>
      <c r="F292" s="250" t="s">
        <v>161</v>
      </c>
      <c r="G292" s="248"/>
      <c r="H292" s="251">
        <v>4.5999999999999996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143</v>
      </c>
      <c r="AU292" s="257" t="s">
        <v>80</v>
      </c>
      <c r="AV292" s="14" t="s">
        <v>137</v>
      </c>
      <c r="AW292" s="14" t="s">
        <v>32</v>
      </c>
      <c r="AX292" s="14" t="s">
        <v>78</v>
      </c>
      <c r="AY292" s="257" t="s">
        <v>130</v>
      </c>
    </row>
    <row r="293" s="2" customFormat="1" ht="16.5" customHeight="1">
      <c r="A293" s="38"/>
      <c r="B293" s="39"/>
      <c r="C293" s="218" t="s">
        <v>572</v>
      </c>
      <c r="D293" s="218" t="s">
        <v>132</v>
      </c>
      <c r="E293" s="219" t="s">
        <v>573</v>
      </c>
      <c r="F293" s="220" t="s">
        <v>574</v>
      </c>
      <c r="G293" s="221" t="s">
        <v>171</v>
      </c>
      <c r="H293" s="222">
        <v>61</v>
      </c>
      <c r="I293" s="223"/>
      <c r="J293" s="224">
        <f>ROUND(I293*H293,2)</f>
        <v>0</v>
      </c>
      <c r="K293" s="220" t="s">
        <v>136</v>
      </c>
      <c r="L293" s="44"/>
      <c r="M293" s="225" t="s">
        <v>19</v>
      </c>
      <c r="N293" s="226" t="s">
        <v>41</v>
      </c>
      <c r="O293" s="84"/>
      <c r="P293" s="227">
        <f>O293*H293</f>
        <v>0</v>
      </c>
      <c r="Q293" s="227">
        <v>0.089779999999999999</v>
      </c>
      <c r="R293" s="227">
        <f>Q293*H293</f>
        <v>5.4765800000000002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137</v>
      </c>
      <c r="AT293" s="229" t="s">
        <v>132</v>
      </c>
      <c r="AU293" s="229" t="s">
        <v>80</v>
      </c>
      <c r="AY293" s="17" t="s">
        <v>130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78</v>
      </c>
      <c r="BK293" s="230">
        <f>ROUND(I293*H293,2)</f>
        <v>0</v>
      </c>
      <c r="BL293" s="17" t="s">
        <v>137</v>
      </c>
      <c r="BM293" s="229" t="s">
        <v>575</v>
      </c>
    </row>
    <row r="294" s="2" customFormat="1">
      <c r="A294" s="38"/>
      <c r="B294" s="39"/>
      <c r="C294" s="40"/>
      <c r="D294" s="231" t="s">
        <v>139</v>
      </c>
      <c r="E294" s="40"/>
      <c r="F294" s="232" t="s">
        <v>576</v>
      </c>
      <c r="G294" s="40"/>
      <c r="H294" s="40"/>
      <c r="I294" s="136"/>
      <c r="J294" s="40"/>
      <c r="K294" s="40"/>
      <c r="L294" s="44"/>
      <c r="M294" s="233"/>
      <c r="N294" s="234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139</v>
      </c>
      <c r="AU294" s="17" t="s">
        <v>80</v>
      </c>
    </row>
    <row r="295" s="2" customFormat="1">
      <c r="A295" s="38"/>
      <c r="B295" s="39"/>
      <c r="C295" s="40"/>
      <c r="D295" s="231" t="s">
        <v>248</v>
      </c>
      <c r="E295" s="40"/>
      <c r="F295" s="235" t="s">
        <v>495</v>
      </c>
      <c r="G295" s="40"/>
      <c r="H295" s="40"/>
      <c r="I295" s="136"/>
      <c r="J295" s="40"/>
      <c r="K295" s="40"/>
      <c r="L295" s="44"/>
      <c r="M295" s="233"/>
      <c r="N295" s="234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248</v>
      </c>
      <c r="AU295" s="17" t="s">
        <v>80</v>
      </c>
    </row>
    <row r="296" s="13" customFormat="1">
      <c r="A296" s="13"/>
      <c r="B296" s="236"/>
      <c r="C296" s="237"/>
      <c r="D296" s="231" t="s">
        <v>143</v>
      </c>
      <c r="E296" s="238" t="s">
        <v>19</v>
      </c>
      <c r="F296" s="239" t="s">
        <v>577</v>
      </c>
      <c r="G296" s="237"/>
      <c r="H296" s="240">
        <v>43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6" t="s">
        <v>143</v>
      </c>
      <c r="AU296" s="246" t="s">
        <v>80</v>
      </c>
      <c r="AV296" s="13" t="s">
        <v>80</v>
      </c>
      <c r="AW296" s="13" t="s">
        <v>32</v>
      </c>
      <c r="AX296" s="13" t="s">
        <v>70</v>
      </c>
      <c r="AY296" s="246" t="s">
        <v>130</v>
      </c>
    </row>
    <row r="297" s="13" customFormat="1">
      <c r="A297" s="13"/>
      <c r="B297" s="236"/>
      <c r="C297" s="237"/>
      <c r="D297" s="231" t="s">
        <v>143</v>
      </c>
      <c r="E297" s="238" t="s">
        <v>19</v>
      </c>
      <c r="F297" s="239" t="s">
        <v>578</v>
      </c>
      <c r="G297" s="237"/>
      <c r="H297" s="240">
        <v>18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143</v>
      </c>
      <c r="AU297" s="246" t="s">
        <v>80</v>
      </c>
      <c r="AV297" s="13" t="s">
        <v>80</v>
      </c>
      <c r="AW297" s="13" t="s">
        <v>32</v>
      </c>
      <c r="AX297" s="13" t="s">
        <v>70</v>
      </c>
      <c r="AY297" s="246" t="s">
        <v>130</v>
      </c>
    </row>
    <row r="298" s="14" customFormat="1">
      <c r="A298" s="14"/>
      <c r="B298" s="247"/>
      <c r="C298" s="248"/>
      <c r="D298" s="231" t="s">
        <v>143</v>
      </c>
      <c r="E298" s="249" t="s">
        <v>19</v>
      </c>
      <c r="F298" s="250" t="s">
        <v>161</v>
      </c>
      <c r="G298" s="248"/>
      <c r="H298" s="251">
        <v>61</v>
      </c>
      <c r="I298" s="252"/>
      <c r="J298" s="248"/>
      <c r="K298" s="248"/>
      <c r="L298" s="253"/>
      <c r="M298" s="254"/>
      <c r="N298" s="255"/>
      <c r="O298" s="255"/>
      <c r="P298" s="255"/>
      <c r="Q298" s="255"/>
      <c r="R298" s="255"/>
      <c r="S298" s="255"/>
      <c r="T298" s="25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7" t="s">
        <v>143</v>
      </c>
      <c r="AU298" s="257" t="s">
        <v>80</v>
      </c>
      <c r="AV298" s="14" t="s">
        <v>137</v>
      </c>
      <c r="AW298" s="14" t="s">
        <v>32</v>
      </c>
      <c r="AX298" s="14" t="s">
        <v>78</v>
      </c>
      <c r="AY298" s="257" t="s">
        <v>130</v>
      </c>
    </row>
    <row r="299" s="2" customFormat="1" ht="16.5" customHeight="1">
      <c r="A299" s="38"/>
      <c r="B299" s="39"/>
      <c r="C299" s="261" t="s">
        <v>579</v>
      </c>
      <c r="D299" s="261" t="s">
        <v>320</v>
      </c>
      <c r="E299" s="262" t="s">
        <v>499</v>
      </c>
      <c r="F299" s="263" t="s">
        <v>500</v>
      </c>
      <c r="G299" s="264" t="s">
        <v>135</v>
      </c>
      <c r="H299" s="265">
        <v>9.1500000000000004</v>
      </c>
      <c r="I299" s="266"/>
      <c r="J299" s="267">
        <f>ROUND(I299*H299,2)</f>
        <v>0</v>
      </c>
      <c r="K299" s="263" t="s">
        <v>136</v>
      </c>
      <c r="L299" s="268"/>
      <c r="M299" s="269" t="s">
        <v>19</v>
      </c>
      <c r="N299" s="270" t="s">
        <v>41</v>
      </c>
      <c r="O299" s="84"/>
      <c r="P299" s="227">
        <f>O299*H299</f>
        <v>0</v>
      </c>
      <c r="Q299" s="227">
        <v>0.222</v>
      </c>
      <c r="R299" s="227">
        <f>Q299*H299</f>
        <v>2.0312999999999999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174</v>
      </c>
      <c r="AT299" s="229" t="s">
        <v>320</v>
      </c>
      <c r="AU299" s="229" t="s">
        <v>80</v>
      </c>
      <c r="AY299" s="17" t="s">
        <v>130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78</v>
      </c>
      <c r="BK299" s="230">
        <f>ROUND(I299*H299,2)</f>
        <v>0</v>
      </c>
      <c r="BL299" s="17" t="s">
        <v>137</v>
      </c>
      <c r="BM299" s="229" t="s">
        <v>580</v>
      </c>
    </row>
    <row r="300" s="2" customFormat="1">
      <c r="A300" s="38"/>
      <c r="B300" s="39"/>
      <c r="C300" s="40"/>
      <c r="D300" s="231" t="s">
        <v>139</v>
      </c>
      <c r="E300" s="40"/>
      <c r="F300" s="232" t="s">
        <v>500</v>
      </c>
      <c r="G300" s="40"/>
      <c r="H300" s="40"/>
      <c r="I300" s="136"/>
      <c r="J300" s="40"/>
      <c r="K300" s="40"/>
      <c r="L300" s="44"/>
      <c r="M300" s="233"/>
      <c r="N300" s="234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139</v>
      </c>
      <c r="AU300" s="17" t="s">
        <v>80</v>
      </c>
    </row>
    <row r="301" s="13" customFormat="1">
      <c r="A301" s="13"/>
      <c r="B301" s="236"/>
      <c r="C301" s="237"/>
      <c r="D301" s="231" t="s">
        <v>143</v>
      </c>
      <c r="E301" s="238" t="s">
        <v>19</v>
      </c>
      <c r="F301" s="239" t="s">
        <v>581</v>
      </c>
      <c r="G301" s="237"/>
      <c r="H301" s="240">
        <v>9.1500000000000004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143</v>
      </c>
      <c r="AU301" s="246" t="s">
        <v>80</v>
      </c>
      <c r="AV301" s="13" t="s">
        <v>80</v>
      </c>
      <c r="AW301" s="13" t="s">
        <v>32</v>
      </c>
      <c r="AX301" s="13" t="s">
        <v>70</v>
      </c>
      <c r="AY301" s="246" t="s">
        <v>130</v>
      </c>
    </row>
    <row r="302" s="14" customFormat="1">
      <c r="A302" s="14"/>
      <c r="B302" s="247"/>
      <c r="C302" s="248"/>
      <c r="D302" s="231" t="s">
        <v>143</v>
      </c>
      <c r="E302" s="249" t="s">
        <v>19</v>
      </c>
      <c r="F302" s="250" t="s">
        <v>161</v>
      </c>
      <c r="G302" s="248"/>
      <c r="H302" s="251">
        <v>9.1500000000000004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143</v>
      </c>
      <c r="AU302" s="257" t="s">
        <v>80</v>
      </c>
      <c r="AV302" s="14" t="s">
        <v>137</v>
      </c>
      <c r="AW302" s="14" t="s">
        <v>32</v>
      </c>
      <c r="AX302" s="14" t="s">
        <v>78</v>
      </c>
      <c r="AY302" s="257" t="s">
        <v>130</v>
      </c>
    </row>
    <row r="303" s="2" customFormat="1" ht="16.5" customHeight="1">
      <c r="A303" s="38"/>
      <c r="B303" s="39"/>
      <c r="C303" s="218" t="s">
        <v>582</v>
      </c>
      <c r="D303" s="218" t="s">
        <v>132</v>
      </c>
      <c r="E303" s="219" t="s">
        <v>583</v>
      </c>
      <c r="F303" s="220" t="s">
        <v>584</v>
      </c>
      <c r="G303" s="221" t="s">
        <v>171</v>
      </c>
      <c r="H303" s="222">
        <v>43</v>
      </c>
      <c r="I303" s="223"/>
      <c r="J303" s="224">
        <f>ROUND(I303*H303,2)</f>
        <v>0</v>
      </c>
      <c r="K303" s="220" t="s">
        <v>136</v>
      </c>
      <c r="L303" s="44"/>
      <c r="M303" s="225" t="s">
        <v>19</v>
      </c>
      <c r="N303" s="226" t="s">
        <v>41</v>
      </c>
      <c r="O303" s="84"/>
      <c r="P303" s="227">
        <f>O303*H303</f>
        <v>0</v>
      </c>
      <c r="Q303" s="227">
        <v>0.15540000000000001</v>
      </c>
      <c r="R303" s="227">
        <f>Q303*H303</f>
        <v>6.6822000000000008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137</v>
      </c>
      <c r="AT303" s="229" t="s">
        <v>132</v>
      </c>
      <c r="AU303" s="229" t="s">
        <v>80</v>
      </c>
      <c r="AY303" s="17" t="s">
        <v>130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78</v>
      </c>
      <c r="BK303" s="230">
        <f>ROUND(I303*H303,2)</f>
        <v>0</v>
      </c>
      <c r="BL303" s="17" t="s">
        <v>137</v>
      </c>
      <c r="BM303" s="229" t="s">
        <v>585</v>
      </c>
    </row>
    <row r="304" s="2" customFormat="1">
      <c r="A304" s="38"/>
      <c r="B304" s="39"/>
      <c r="C304" s="40"/>
      <c r="D304" s="231" t="s">
        <v>139</v>
      </c>
      <c r="E304" s="40"/>
      <c r="F304" s="232" t="s">
        <v>586</v>
      </c>
      <c r="G304" s="40"/>
      <c r="H304" s="40"/>
      <c r="I304" s="136"/>
      <c r="J304" s="40"/>
      <c r="K304" s="40"/>
      <c r="L304" s="44"/>
      <c r="M304" s="233"/>
      <c r="N304" s="234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139</v>
      </c>
      <c r="AU304" s="17" t="s">
        <v>80</v>
      </c>
    </row>
    <row r="305" s="2" customFormat="1" ht="16.5" customHeight="1">
      <c r="A305" s="38"/>
      <c r="B305" s="39"/>
      <c r="C305" s="261" t="s">
        <v>587</v>
      </c>
      <c r="D305" s="261" t="s">
        <v>320</v>
      </c>
      <c r="E305" s="262" t="s">
        <v>588</v>
      </c>
      <c r="F305" s="263" t="s">
        <v>589</v>
      </c>
      <c r="G305" s="264" t="s">
        <v>186</v>
      </c>
      <c r="H305" s="265">
        <v>80</v>
      </c>
      <c r="I305" s="266"/>
      <c r="J305" s="267">
        <f>ROUND(I305*H305,2)</f>
        <v>0</v>
      </c>
      <c r="K305" s="263" t="s">
        <v>352</v>
      </c>
      <c r="L305" s="268"/>
      <c r="M305" s="269" t="s">
        <v>19</v>
      </c>
      <c r="N305" s="270" t="s">
        <v>41</v>
      </c>
      <c r="O305" s="84"/>
      <c r="P305" s="227">
        <f>O305*H305</f>
        <v>0</v>
      </c>
      <c r="Q305" s="227">
        <v>0.080000000000000002</v>
      </c>
      <c r="R305" s="227">
        <f>Q305*H305</f>
        <v>6.4000000000000004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174</v>
      </c>
      <c r="AT305" s="229" t="s">
        <v>320</v>
      </c>
      <c r="AU305" s="229" t="s">
        <v>80</v>
      </c>
      <c r="AY305" s="17" t="s">
        <v>130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78</v>
      </c>
      <c r="BK305" s="230">
        <f>ROUND(I305*H305,2)</f>
        <v>0</v>
      </c>
      <c r="BL305" s="17" t="s">
        <v>137</v>
      </c>
      <c r="BM305" s="229" t="s">
        <v>590</v>
      </c>
    </row>
    <row r="306" s="2" customFormat="1">
      <c r="A306" s="38"/>
      <c r="B306" s="39"/>
      <c r="C306" s="40"/>
      <c r="D306" s="231" t="s">
        <v>139</v>
      </c>
      <c r="E306" s="40"/>
      <c r="F306" s="232" t="s">
        <v>589</v>
      </c>
      <c r="G306" s="40"/>
      <c r="H306" s="40"/>
      <c r="I306" s="136"/>
      <c r="J306" s="40"/>
      <c r="K306" s="40"/>
      <c r="L306" s="44"/>
      <c r="M306" s="233"/>
      <c r="N306" s="234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139</v>
      </c>
      <c r="AU306" s="17" t="s">
        <v>80</v>
      </c>
    </row>
    <row r="307" s="2" customFormat="1">
      <c r="A307" s="38"/>
      <c r="B307" s="39"/>
      <c r="C307" s="40"/>
      <c r="D307" s="231" t="s">
        <v>248</v>
      </c>
      <c r="E307" s="40"/>
      <c r="F307" s="235" t="s">
        <v>591</v>
      </c>
      <c r="G307" s="40"/>
      <c r="H307" s="40"/>
      <c r="I307" s="136"/>
      <c r="J307" s="40"/>
      <c r="K307" s="40"/>
      <c r="L307" s="44"/>
      <c r="M307" s="233"/>
      <c r="N307" s="234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248</v>
      </c>
      <c r="AU307" s="17" t="s">
        <v>80</v>
      </c>
    </row>
    <row r="308" s="2" customFormat="1" ht="16.5" customHeight="1">
      <c r="A308" s="38"/>
      <c r="B308" s="39"/>
      <c r="C308" s="261" t="s">
        <v>592</v>
      </c>
      <c r="D308" s="261" t="s">
        <v>320</v>
      </c>
      <c r="E308" s="262" t="s">
        <v>593</v>
      </c>
      <c r="F308" s="263" t="s">
        <v>594</v>
      </c>
      <c r="G308" s="264" t="s">
        <v>186</v>
      </c>
      <c r="H308" s="265">
        <v>4</v>
      </c>
      <c r="I308" s="266"/>
      <c r="J308" s="267">
        <f>ROUND(I308*H308,2)</f>
        <v>0</v>
      </c>
      <c r="K308" s="263" t="s">
        <v>352</v>
      </c>
      <c r="L308" s="268"/>
      <c r="M308" s="269" t="s">
        <v>19</v>
      </c>
      <c r="N308" s="270" t="s">
        <v>41</v>
      </c>
      <c r="O308" s="84"/>
      <c r="P308" s="227">
        <f>O308*H308</f>
        <v>0</v>
      </c>
      <c r="Q308" s="227">
        <v>0.080000000000000002</v>
      </c>
      <c r="R308" s="227">
        <f>Q308*H308</f>
        <v>0.32000000000000001</v>
      </c>
      <c r="S308" s="227">
        <v>0</v>
      </c>
      <c r="T308" s="22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9" t="s">
        <v>174</v>
      </c>
      <c r="AT308" s="229" t="s">
        <v>320</v>
      </c>
      <c r="AU308" s="229" t="s">
        <v>80</v>
      </c>
      <c r="AY308" s="17" t="s">
        <v>130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7" t="s">
        <v>78</v>
      </c>
      <c r="BK308" s="230">
        <f>ROUND(I308*H308,2)</f>
        <v>0</v>
      </c>
      <c r="BL308" s="17" t="s">
        <v>137</v>
      </c>
      <c r="BM308" s="229" t="s">
        <v>595</v>
      </c>
    </row>
    <row r="309" s="2" customFormat="1">
      <c r="A309" s="38"/>
      <c r="B309" s="39"/>
      <c r="C309" s="40"/>
      <c r="D309" s="231" t="s">
        <v>139</v>
      </c>
      <c r="E309" s="40"/>
      <c r="F309" s="232" t="s">
        <v>594</v>
      </c>
      <c r="G309" s="40"/>
      <c r="H309" s="40"/>
      <c r="I309" s="136"/>
      <c r="J309" s="40"/>
      <c r="K309" s="40"/>
      <c r="L309" s="44"/>
      <c r="M309" s="233"/>
      <c r="N309" s="234"/>
      <c r="O309" s="84"/>
      <c r="P309" s="84"/>
      <c r="Q309" s="84"/>
      <c r="R309" s="84"/>
      <c r="S309" s="84"/>
      <c r="T309" s="85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139</v>
      </c>
      <c r="AU309" s="17" t="s">
        <v>80</v>
      </c>
    </row>
    <row r="310" s="2" customFormat="1">
      <c r="A310" s="38"/>
      <c r="B310" s="39"/>
      <c r="C310" s="40"/>
      <c r="D310" s="231" t="s">
        <v>248</v>
      </c>
      <c r="E310" s="40"/>
      <c r="F310" s="235" t="s">
        <v>591</v>
      </c>
      <c r="G310" s="40"/>
      <c r="H310" s="40"/>
      <c r="I310" s="136"/>
      <c r="J310" s="40"/>
      <c r="K310" s="40"/>
      <c r="L310" s="44"/>
      <c r="M310" s="233"/>
      <c r="N310" s="23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248</v>
      </c>
      <c r="AU310" s="17" t="s">
        <v>80</v>
      </c>
    </row>
    <row r="311" s="2" customFormat="1" ht="16.5" customHeight="1">
      <c r="A311" s="38"/>
      <c r="B311" s="39"/>
      <c r="C311" s="218" t="s">
        <v>596</v>
      </c>
      <c r="D311" s="218" t="s">
        <v>132</v>
      </c>
      <c r="E311" s="219" t="s">
        <v>597</v>
      </c>
      <c r="F311" s="220" t="s">
        <v>598</v>
      </c>
      <c r="G311" s="221" t="s">
        <v>171</v>
      </c>
      <c r="H311" s="222">
        <v>98</v>
      </c>
      <c r="I311" s="223"/>
      <c r="J311" s="224">
        <f>ROUND(I311*H311,2)</f>
        <v>0</v>
      </c>
      <c r="K311" s="220" t="s">
        <v>136</v>
      </c>
      <c r="L311" s="44"/>
      <c r="M311" s="225" t="s">
        <v>19</v>
      </c>
      <c r="N311" s="226" t="s">
        <v>41</v>
      </c>
      <c r="O311" s="84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137</v>
      </c>
      <c r="AT311" s="229" t="s">
        <v>132</v>
      </c>
      <c r="AU311" s="229" t="s">
        <v>80</v>
      </c>
      <c r="AY311" s="17" t="s">
        <v>130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78</v>
      </c>
      <c r="BK311" s="230">
        <f>ROUND(I311*H311,2)</f>
        <v>0</v>
      </c>
      <c r="BL311" s="17" t="s">
        <v>137</v>
      </c>
      <c r="BM311" s="229" t="s">
        <v>599</v>
      </c>
    </row>
    <row r="312" s="2" customFormat="1">
      <c r="A312" s="38"/>
      <c r="B312" s="39"/>
      <c r="C312" s="40"/>
      <c r="D312" s="231" t="s">
        <v>139</v>
      </c>
      <c r="E312" s="40"/>
      <c r="F312" s="232" t="s">
        <v>600</v>
      </c>
      <c r="G312" s="40"/>
      <c r="H312" s="40"/>
      <c r="I312" s="136"/>
      <c r="J312" s="40"/>
      <c r="K312" s="40"/>
      <c r="L312" s="44"/>
      <c r="M312" s="233"/>
      <c r="N312" s="234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139</v>
      </c>
      <c r="AU312" s="17" t="s">
        <v>80</v>
      </c>
    </row>
    <row r="313" s="2" customFormat="1" ht="16.5" customHeight="1">
      <c r="A313" s="38"/>
      <c r="B313" s="39"/>
      <c r="C313" s="218" t="s">
        <v>601</v>
      </c>
      <c r="D313" s="218" t="s">
        <v>132</v>
      </c>
      <c r="E313" s="219" t="s">
        <v>602</v>
      </c>
      <c r="F313" s="220" t="s">
        <v>603</v>
      </c>
      <c r="G313" s="221" t="s">
        <v>171</v>
      </c>
      <c r="H313" s="222">
        <v>98</v>
      </c>
      <c r="I313" s="223"/>
      <c r="J313" s="224">
        <f>ROUND(I313*H313,2)</f>
        <v>0</v>
      </c>
      <c r="K313" s="220" t="s">
        <v>136</v>
      </c>
      <c r="L313" s="44"/>
      <c r="M313" s="225" t="s">
        <v>19</v>
      </c>
      <c r="N313" s="226" t="s">
        <v>41</v>
      </c>
      <c r="O313" s="84"/>
      <c r="P313" s="227">
        <f>O313*H313</f>
        <v>0</v>
      </c>
      <c r="Q313" s="227">
        <v>0.00017000000000000001</v>
      </c>
      <c r="R313" s="227">
        <f>Q313*H313</f>
        <v>0.016660000000000001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137</v>
      </c>
      <c r="AT313" s="229" t="s">
        <v>132</v>
      </c>
      <c r="AU313" s="229" t="s">
        <v>80</v>
      </c>
      <c r="AY313" s="17" t="s">
        <v>130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78</v>
      </c>
      <c r="BK313" s="230">
        <f>ROUND(I313*H313,2)</f>
        <v>0</v>
      </c>
      <c r="BL313" s="17" t="s">
        <v>137</v>
      </c>
      <c r="BM313" s="229" t="s">
        <v>604</v>
      </c>
    </row>
    <row r="314" s="2" customFormat="1">
      <c r="A314" s="38"/>
      <c r="B314" s="39"/>
      <c r="C314" s="40"/>
      <c r="D314" s="231" t="s">
        <v>139</v>
      </c>
      <c r="E314" s="40"/>
      <c r="F314" s="232" t="s">
        <v>605</v>
      </c>
      <c r="G314" s="40"/>
      <c r="H314" s="40"/>
      <c r="I314" s="136"/>
      <c r="J314" s="40"/>
      <c r="K314" s="40"/>
      <c r="L314" s="44"/>
      <c r="M314" s="233"/>
      <c r="N314" s="234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139</v>
      </c>
      <c r="AU314" s="17" t="s">
        <v>80</v>
      </c>
    </row>
    <row r="315" s="2" customFormat="1" ht="16.5" customHeight="1">
      <c r="A315" s="38"/>
      <c r="B315" s="39"/>
      <c r="C315" s="218" t="s">
        <v>606</v>
      </c>
      <c r="D315" s="218" t="s">
        <v>132</v>
      </c>
      <c r="E315" s="219" t="s">
        <v>607</v>
      </c>
      <c r="F315" s="220" t="s">
        <v>608</v>
      </c>
      <c r="G315" s="221" t="s">
        <v>186</v>
      </c>
      <c r="H315" s="222">
        <v>6</v>
      </c>
      <c r="I315" s="223"/>
      <c r="J315" s="224">
        <f>ROUND(I315*H315,2)</f>
        <v>0</v>
      </c>
      <c r="K315" s="220" t="s">
        <v>136</v>
      </c>
      <c r="L315" s="44"/>
      <c r="M315" s="225" t="s">
        <v>19</v>
      </c>
      <c r="N315" s="226" t="s">
        <v>41</v>
      </c>
      <c r="O315" s="84"/>
      <c r="P315" s="227">
        <f>O315*H315</f>
        <v>0</v>
      </c>
      <c r="Q315" s="227">
        <v>0</v>
      </c>
      <c r="R315" s="227">
        <f>Q315*H315</f>
        <v>0</v>
      </c>
      <c r="S315" s="227">
        <v>0.082000000000000003</v>
      </c>
      <c r="T315" s="228">
        <f>S315*H315</f>
        <v>0.49199999999999999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137</v>
      </c>
      <c r="AT315" s="229" t="s">
        <v>132</v>
      </c>
      <c r="AU315" s="229" t="s">
        <v>80</v>
      </c>
      <c r="AY315" s="17" t="s">
        <v>130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78</v>
      </c>
      <c r="BK315" s="230">
        <f>ROUND(I315*H315,2)</f>
        <v>0</v>
      </c>
      <c r="BL315" s="17" t="s">
        <v>137</v>
      </c>
      <c r="BM315" s="229" t="s">
        <v>609</v>
      </c>
    </row>
    <row r="316" s="2" customFormat="1">
      <c r="A316" s="38"/>
      <c r="B316" s="39"/>
      <c r="C316" s="40"/>
      <c r="D316" s="231" t="s">
        <v>139</v>
      </c>
      <c r="E316" s="40"/>
      <c r="F316" s="232" t="s">
        <v>610</v>
      </c>
      <c r="G316" s="40"/>
      <c r="H316" s="40"/>
      <c r="I316" s="136"/>
      <c r="J316" s="40"/>
      <c r="K316" s="40"/>
      <c r="L316" s="44"/>
      <c r="M316" s="233"/>
      <c r="N316" s="234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139</v>
      </c>
      <c r="AU316" s="17" t="s">
        <v>80</v>
      </c>
    </row>
    <row r="317" s="13" customFormat="1">
      <c r="A317" s="13"/>
      <c r="B317" s="236"/>
      <c r="C317" s="237"/>
      <c r="D317" s="231" t="s">
        <v>143</v>
      </c>
      <c r="E317" s="238" t="s">
        <v>19</v>
      </c>
      <c r="F317" s="239" t="s">
        <v>611</v>
      </c>
      <c r="G317" s="237"/>
      <c r="H317" s="240">
        <v>1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143</v>
      </c>
      <c r="AU317" s="246" t="s">
        <v>80</v>
      </c>
      <c r="AV317" s="13" t="s">
        <v>80</v>
      </c>
      <c r="AW317" s="13" t="s">
        <v>32</v>
      </c>
      <c r="AX317" s="13" t="s">
        <v>70</v>
      </c>
      <c r="AY317" s="246" t="s">
        <v>130</v>
      </c>
    </row>
    <row r="318" s="13" customFormat="1">
      <c r="A318" s="13"/>
      <c r="B318" s="236"/>
      <c r="C318" s="237"/>
      <c r="D318" s="231" t="s">
        <v>143</v>
      </c>
      <c r="E318" s="238" t="s">
        <v>19</v>
      </c>
      <c r="F318" s="239" t="s">
        <v>612</v>
      </c>
      <c r="G318" s="237"/>
      <c r="H318" s="240">
        <v>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6" t="s">
        <v>143</v>
      </c>
      <c r="AU318" s="246" t="s">
        <v>80</v>
      </c>
      <c r="AV318" s="13" t="s">
        <v>80</v>
      </c>
      <c r="AW318" s="13" t="s">
        <v>32</v>
      </c>
      <c r="AX318" s="13" t="s">
        <v>70</v>
      </c>
      <c r="AY318" s="246" t="s">
        <v>130</v>
      </c>
    </row>
    <row r="319" s="13" customFormat="1">
      <c r="A319" s="13"/>
      <c r="B319" s="236"/>
      <c r="C319" s="237"/>
      <c r="D319" s="231" t="s">
        <v>143</v>
      </c>
      <c r="E319" s="238" t="s">
        <v>19</v>
      </c>
      <c r="F319" s="239" t="s">
        <v>613</v>
      </c>
      <c r="G319" s="237"/>
      <c r="H319" s="240">
        <v>4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6" t="s">
        <v>143</v>
      </c>
      <c r="AU319" s="246" t="s">
        <v>80</v>
      </c>
      <c r="AV319" s="13" t="s">
        <v>80</v>
      </c>
      <c r="AW319" s="13" t="s">
        <v>32</v>
      </c>
      <c r="AX319" s="13" t="s">
        <v>70</v>
      </c>
      <c r="AY319" s="246" t="s">
        <v>130</v>
      </c>
    </row>
    <row r="320" s="14" customFormat="1">
      <c r="A320" s="14"/>
      <c r="B320" s="247"/>
      <c r="C320" s="248"/>
      <c r="D320" s="231" t="s">
        <v>143</v>
      </c>
      <c r="E320" s="249" t="s">
        <v>19</v>
      </c>
      <c r="F320" s="250" t="s">
        <v>161</v>
      </c>
      <c r="G320" s="248"/>
      <c r="H320" s="251">
        <v>6</v>
      </c>
      <c r="I320" s="252"/>
      <c r="J320" s="248"/>
      <c r="K320" s="248"/>
      <c r="L320" s="253"/>
      <c r="M320" s="254"/>
      <c r="N320" s="255"/>
      <c r="O320" s="255"/>
      <c r="P320" s="255"/>
      <c r="Q320" s="255"/>
      <c r="R320" s="255"/>
      <c r="S320" s="255"/>
      <c r="T320" s="25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7" t="s">
        <v>143</v>
      </c>
      <c r="AU320" s="257" t="s">
        <v>80</v>
      </c>
      <c r="AV320" s="14" t="s">
        <v>137</v>
      </c>
      <c r="AW320" s="14" t="s">
        <v>32</v>
      </c>
      <c r="AX320" s="14" t="s">
        <v>78</v>
      </c>
      <c r="AY320" s="257" t="s">
        <v>130</v>
      </c>
    </row>
    <row r="321" s="2" customFormat="1" ht="16.5" customHeight="1">
      <c r="A321" s="38"/>
      <c r="B321" s="39"/>
      <c r="C321" s="218" t="s">
        <v>614</v>
      </c>
      <c r="D321" s="218" t="s">
        <v>132</v>
      </c>
      <c r="E321" s="219" t="s">
        <v>615</v>
      </c>
      <c r="F321" s="220" t="s">
        <v>616</v>
      </c>
      <c r="G321" s="221" t="s">
        <v>186</v>
      </c>
      <c r="H321" s="222">
        <v>5</v>
      </c>
      <c r="I321" s="223"/>
      <c r="J321" s="224">
        <f>ROUND(I321*H321,2)</f>
        <v>0</v>
      </c>
      <c r="K321" s="220" t="s">
        <v>136</v>
      </c>
      <c r="L321" s="44"/>
      <c r="M321" s="225" t="s">
        <v>19</v>
      </c>
      <c r="N321" s="226" t="s">
        <v>41</v>
      </c>
      <c r="O321" s="84"/>
      <c r="P321" s="227">
        <f>O321*H321</f>
        <v>0</v>
      </c>
      <c r="Q321" s="227">
        <v>0.00069999999999999999</v>
      </c>
      <c r="R321" s="227">
        <f>Q321*H321</f>
        <v>0.0035000000000000001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137</v>
      </c>
      <c r="AT321" s="229" t="s">
        <v>132</v>
      </c>
      <c r="AU321" s="229" t="s">
        <v>80</v>
      </c>
      <c r="AY321" s="17" t="s">
        <v>130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78</v>
      </c>
      <c r="BK321" s="230">
        <f>ROUND(I321*H321,2)</f>
        <v>0</v>
      </c>
      <c r="BL321" s="17" t="s">
        <v>137</v>
      </c>
      <c r="BM321" s="229" t="s">
        <v>617</v>
      </c>
    </row>
    <row r="322" s="2" customFormat="1">
      <c r="A322" s="38"/>
      <c r="B322" s="39"/>
      <c r="C322" s="40"/>
      <c r="D322" s="231" t="s">
        <v>139</v>
      </c>
      <c r="E322" s="40"/>
      <c r="F322" s="232" t="s">
        <v>618</v>
      </c>
      <c r="G322" s="40"/>
      <c r="H322" s="40"/>
      <c r="I322" s="136"/>
      <c r="J322" s="40"/>
      <c r="K322" s="40"/>
      <c r="L322" s="44"/>
      <c r="M322" s="233"/>
      <c r="N322" s="234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139</v>
      </c>
      <c r="AU322" s="17" t="s">
        <v>80</v>
      </c>
    </row>
    <row r="323" s="13" customFormat="1">
      <c r="A323" s="13"/>
      <c r="B323" s="236"/>
      <c r="C323" s="237"/>
      <c r="D323" s="231" t="s">
        <v>143</v>
      </c>
      <c r="E323" s="238" t="s">
        <v>19</v>
      </c>
      <c r="F323" s="239" t="s">
        <v>619</v>
      </c>
      <c r="G323" s="237"/>
      <c r="H323" s="240">
        <v>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143</v>
      </c>
      <c r="AU323" s="246" t="s">
        <v>80</v>
      </c>
      <c r="AV323" s="13" t="s">
        <v>80</v>
      </c>
      <c r="AW323" s="13" t="s">
        <v>32</v>
      </c>
      <c r="AX323" s="13" t="s">
        <v>78</v>
      </c>
      <c r="AY323" s="246" t="s">
        <v>130</v>
      </c>
    </row>
    <row r="324" s="2" customFormat="1" ht="16.5" customHeight="1">
      <c r="A324" s="38"/>
      <c r="B324" s="39"/>
      <c r="C324" s="261" t="s">
        <v>620</v>
      </c>
      <c r="D324" s="261" t="s">
        <v>320</v>
      </c>
      <c r="E324" s="262" t="s">
        <v>621</v>
      </c>
      <c r="F324" s="263" t="s">
        <v>622</v>
      </c>
      <c r="G324" s="264" t="s">
        <v>186</v>
      </c>
      <c r="H324" s="265">
        <v>2</v>
      </c>
      <c r="I324" s="266"/>
      <c r="J324" s="267">
        <f>ROUND(I324*H324,2)</f>
        <v>0</v>
      </c>
      <c r="K324" s="263" t="s">
        <v>623</v>
      </c>
      <c r="L324" s="268"/>
      <c r="M324" s="269" t="s">
        <v>19</v>
      </c>
      <c r="N324" s="270" t="s">
        <v>41</v>
      </c>
      <c r="O324" s="84"/>
      <c r="P324" s="227">
        <f>O324*H324</f>
        <v>0</v>
      </c>
      <c r="Q324" s="227">
        <v>0.0025000000000000001</v>
      </c>
      <c r="R324" s="227">
        <f>Q324*H324</f>
        <v>0.0050000000000000001</v>
      </c>
      <c r="S324" s="227">
        <v>0</v>
      </c>
      <c r="T324" s="228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9" t="s">
        <v>174</v>
      </c>
      <c r="AT324" s="229" t="s">
        <v>320</v>
      </c>
      <c r="AU324" s="229" t="s">
        <v>80</v>
      </c>
      <c r="AY324" s="17" t="s">
        <v>130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7" t="s">
        <v>78</v>
      </c>
      <c r="BK324" s="230">
        <f>ROUND(I324*H324,2)</f>
        <v>0</v>
      </c>
      <c r="BL324" s="17" t="s">
        <v>137</v>
      </c>
      <c r="BM324" s="229" t="s">
        <v>624</v>
      </c>
    </row>
    <row r="325" s="2" customFormat="1">
      <c r="A325" s="38"/>
      <c r="B325" s="39"/>
      <c r="C325" s="40"/>
      <c r="D325" s="231" t="s">
        <v>139</v>
      </c>
      <c r="E325" s="40"/>
      <c r="F325" s="232" t="s">
        <v>622</v>
      </c>
      <c r="G325" s="40"/>
      <c r="H325" s="40"/>
      <c r="I325" s="136"/>
      <c r="J325" s="40"/>
      <c r="K325" s="40"/>
      <c r="L325" s="44"/>
      <c r="M325" s="233"/>
      <c r="N325" s="234"/>
      <c r="O325" s="84"/>
      <c r="P325" s="84"/>
      <c r="Q325" s="84"/>
      <c r="R325" s="84"/>
      <c r="S325" s="84"/>
      <c r="T325" s="85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139</v>
      </c>
      <c r="AU325" s="17" t="s">
        <v>80</v>
      </c>
    </row>
    <row r="326" s="13" customFormat="1">
      <c r="A326" s="13"/>
      <c r="B326" s="236"/>
      <c r="C326" s="237"/>
      <c r="D326" s="231" t="s">
        <v>143</v>
      </c>
      <c r="E326" s="238" t="s">
        <v>19</v>
      </c>
      <c r="F326" s="239" t="s">
        <v>625</v>
      </c>
      <c r="G326" s="237"/>
      <c r="H326" s="240">
        <v>2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143</v>
      </c>
      <c r="AU326" s="246" t="s">
        <v>80</v>
      </c>
      <c r="AV326" s="13" t="s">
        <v>80</v>
      </c>
      <c r="AW326" s="13" t="s">
        <v>32</v>
      </c>
      <c r="AX326" s="13" t="s">
        <v>78</v>
      </c>
      <c r="AY326" s="246" t="s">
        <v>130</v>
      </c>
    </row>
    <row r="327" s="2" customFormat="1" ht="16.5" customHeight="1">
      <c r="A327" s="38"/>
      <c r="B327" s="39"/>
      <c r="C327" s="261" t="s">
        <v>626</v>
      </c>
      <c r="D327" s="261" t="s">
        <v>320</v>
      </c>
      <c r="E327" s="262" t="s">
        <v>627</v>
      </c>
      <c r="F327" s="263" t="s">
        <v>628</v>
      </c>
      <c r="G327" s="264" t="s">
        <v>186</v>
      </c>
      <c r="H327" s="265">
        <v>1</v>
      </c>
      <c r="I327" s="266"/>
      <c r="J327" s="267">
        <f>ROUND(I327*H327,2)</f>
        <v>0</v>
      </c>
      <c r="K327" s="263" t="s">
        <v>623</v>
      </c>
      <c r="L327" s="268"/>
      <c r="M327" s="269" t="s">
        <v>19</v>
      </c>
      <c r="N327" s="270" t="s">
        <v>41</v>
      </c>
      <c r="O327" s="84"/>
      <c r="P327" s="227">
        <f>O327*H327</f>
        <v>0</v>
      </c>
      <c r="Q327" s="227">
        <v>0.0041999999999999997</v>
      </c>
      <c r="R327" s="227">
        <f>Q327*H327</f>
        <v>0.0041999999999999997</v>
      </c>
      <c r="S327" s="227">
        <v>0</v>
      </c>
      <c r="T327" s="228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9" t="s">
        <v>174</v>
      </c>
      <c r="AT327" s="229" t="s">
        <v>320</v>
      </c>
      <c r="AU327" s="229" t="s">
        <v>80</v>
      </c>
      <c r="AY327" s="17" t="s">
        <v>130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7" t="s">
        <v>78</v>
      </c>
      <c r="BK327" s="230">
        <f>ROUND(I327*H327,2)</f>
        <v>0</v>
      </c>
      <c r="BL327" s="17" t="s">
        <v>137</v>
      </c>
      <c r="BM327" s="229" t="s">
        <v>629</v>
      </c>
    </row>
    <row r="328" s="2" customFormat="1">
      <c r="A328" s="38"/>
      <c r="B328" s="39"/>
      <c r="C328" s="40"/>
      <c r="D328" s="231" t="s">
        <v>139</v>
      </c>
      <c r="E328" s="40"/>
      <c r="F328" s="232" t="s">
        <v>628</v>
      </c>
      <c r="G328" s="40"/>
      <c r="H328" s="40"/>
      <c r="I328" s="136"/>
      <c r="J328" s="40"/>
      <c r="K328" s="40"/>
      <c r="L328" s="44"/>
      <c r="M328" s="233"/>
      <c r="N328" s="234"/>
      <c r="O328" s="84"/>
      <c r="P328" s="84"/>
      <c r="Q328" s="84"/>
      <c r="R328" s="84"/>
      <c r="S328" s="84"/>
      <c r="T328" s="85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139</v>
      </c>
      <c r="AU328" s="17" t="s">
        <v>80</v>
      </c>
    </row>
    <row r="329" s="13" customFormat="1">
      <c r="A329" s="13"/>
      <c r="B329" s="236"/>
      <c r="C329" s="237"/>
      <c r="D329" s="231" t="s">
        <v>143</v>
      </c>
      <c r="E329" s="238" t="s">
        <v>19</v>
      </c>
      <c r="F329" s="239" t="s">
        <v>630</v>
      </c>
      <c r="G329" s="237"/>
      <c r="H329" s="240">
        <v>1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143</v>
      </c>
      <c r="AU329" s="246" t="s">
        <v>80</v>
      </c>
      <c r="AV329" s="13" t="s">
        <v>80</v>
      </c>
      <c r="AW329" s="13" t="s">
        <v>32</v>
      </c>
      <c r="AX329" s="13" t="s">
        <v>78</v>
      </c>
      <c r="AY329" s="246" t="s">
        <v>130</v>
      </c>
    </row>
    <row r="330" s="2" customFormat="1" ht="16.5" customHeight="1">
      <c r="A330" s="38"/>
      <c r="B330" s="39"/>
      <c r="C330" s="261" t="s">
        <v>631</v>
      </c>
      <c r="D330" s="261" t="s">
        <v>320</v>
      </c>
      <c r="E330" s="262" t="s">
        <v>632</v>
      </c>
      <c r="F330" s="263" t="s">
        <v>633</v>
      </c>
      <c r="G330" s="264" t="s">
        <v>186</v>
      </c>
      <c r="H330" s="265">
        <v>2</v>
      </c>
      <c r="I330" s="266"/>
      <c r="J330" s="267">
        <f>ROUND(I330*H330,2)</f>
        <v>0</v>
      </c>
      <c r="K330" s="263" t="s">
        <v>623</v>
      </c>
      <c r="L330" s="268"/>
      <c r="M330" s="269" t="s">
        <v>19</v>
      </c>
      <c r="N330" s="270" t="s">
        <v>41</v>
      </c>
      <c r="O330" s="84"/>
      <c r="P330" s="227">
        <f>O330*H330</f>
        <v>0</v>
      </c>
      <c r="Q330" s="227">
        <v>0.00069999999999999999</v>
      </c>
      <c r="R330" s="227">
        <f>Q330*H330</f>
        <v>0.0014</v>
      </c>
      <c r="S330" s="227">
        <v>0</v>
      </c>
      <c r="T330" s="228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9" t="s">
        <v>174</v>
      </c>
      <c r="AT330" s="229" t="s">
        <v>320</v>
      </c>
      <c r="AU330" s="229" t="s">
        <v>80</v>
      </c>
      <c r="AY330" s="17" t="s">
        <v>130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7" t="s">
        <v>78</v>
      </c>
      <c r="BK330" s="230">
        <f>ROUND(I330*H330,2)</f>
        <v>0</v>
      </c>
      <c r="BL330" s="17" t="s">
        <v>137</v>
      </c>
      <c r="BM330" s="229" t="s">
        <v>634</v>
      </c>
    </row>
    <row r="331" s="2" customFormat="1">
      <c r="A331" s="38"/>
      <c r="B331" s="39"/>
      <c r="C331" s="40"/>
      <c r="D331" s="231" t="s">
        <v>139</v>
      </c>
      <c r="E331" s="40"/>
      <c r="F331" s="232" t="s">
        <v>633</v>
      </c>
      <c r="G331" s="40"/>
      <c r="H331" s="40"/>
      <c r="I331" s="136"/>
      <c r="J331" s="40"/>
      <c r="K331" s="40"/>
      <c r="L331" s="44"/>
      <c r="M331" s="233"/>
      <c r="N331" s="234"/>
      <c r="O331" s="84"/>
      <c r="P331" s="84"/>
      <c r="Q331" s="84"/>
      <c r="R331" s="84"/>
      <c r="S331" s="84"/>
      <c r="T331" s="85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139</v>
      </c>
      <c r="AU331" s="17" t="s">
        <v>80</v>
      </c>
    </row>
    <row r="332" s="13" customFormat="1">
      <c r="A332" s="13"/>
      <c r="B332" s="236"/>
      <c r="C332" s="237"/>
      <c r="D332" s="231" t="s">
        <v>143</v>
      </c>
      <c r="E332" s="238" t="s">
        <v>19</v>
      </c>
      <c r="F332" s="239" t="s">
        <v>635</v>
      </c>
      <c r="G332" s="237"/>
      <c r="H332" s="240">
        <v>2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143</v>
      </c>
      <c r="AU332" s="246" t="s">
        <v>80</v>
      </c>
      <c r="AV332" s="13" t="s">
        <v>80</v>
      </c>
      <c r="AW332" s="13" t="s">
        <v>32</v>
      </c>
      <c r="AX332" s="13" t="s">
        <v>78</v>
      </c>
      <c r="AY332" s="246" t="s">
        <v>130</v>
      </c>
    </row>
    <row r="333" s="2" customFormat="1" ht="16.5" customHeight="1">
      <c r="A333" s="38"/>
      <c r="B333" s="39"/>
      <c r="C333" s="218" t="s">
        <v>636</v>
      </c>
      <c r="D333" s="218" t="s">
        <v>132</v>
      </c>
      <c r="E333" s="219" t="s">
        <v>637</v>
      </c>
      <c r="F333" s="220" t="s">
        <v>638</v>
      </c>
      <c r="G333" s="221" t="s">
        <v>186</v>
      </c>
      <c r="H333" s="222">
        <v>1</v>
      </c>
      <c r="I333" s="223"/>
      <c r="J333" s="224">
        <f>ROUND(I333*H333,2)</f>
        <v>0</v>
      </c>
      <c r="K333" s="220" t="s">
        <v>136</v>
      </c>
      <c r="L333" s="44"/>
      <c r="M333" s="225" t="s">
        <v>19</v>
      </c>
      <c r="N333" s="226" t="s">
        <v>41</v>
      </c>
      <c r="O333" s="84"/>
      <c r="P333" s="227">
        <f>O333*H333</f>
        <v>0</v>
      </c>
      <c r="Q333" s="227">
        <v>0.0010499999999999999</v>
      </c>
      <c r="R333" s="227">
        <f>Q333*H333</f>
        <v>0.0010499999999999999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137</v>
      </c>
      <c r="AT333" s="229" t="s">
        <v>132</v>
      </c>
      <c r="AU333" s="229" t="s">
        <v>80</v>
      </c>
      <c r="AY333" s="17" t="s">
        <v>130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78</v>
      </c>
      <c r="BK333" s="230">
        <f>ROUND(I333*H333,2)</f>
        <v>0</v>
      </c>
      <c r="BL333" s="17" t="s">
        <v>137</v>
      </c>
      <c r="BM333" s="229" t="s">
        <v>639</v>
      </c>
    </row>
    <row r="334" s="2" customFormat="1">
      <c r="A334" s="38"/>
      <c r="B334" s="39"/>
      <c r="C334" s="40"/>
      <c r="D334" s="231" t="s">
        <v>139</v>
      </c>
      <c r="E334" s="40"/>
      <c r="F334" s="232" t="s">
        <v>640</v>
      </c>
      <c r="G334" s="40"/>
      <c r="H334" s="40"/>
      <c r="I334" s="136"/>
      <c r="J334" s="40"/>
      <c r="K334" s="40"/>
      <c r="L334" s="44"/>
      <c r="M334" s="233"/>
      <c r="N334" s="234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139</v>
      </c>
      <c r="AU334" s="17" t="s">
        <v>80</v>
      </c>
    </row>
    <row r="335" s="13" customFormat="1">
      <c r="A335" s="13"/>
      <c r="B335" s="236"/>
      <c r="C335" s="237"/>
      <c r="D335" s="231" t="s">
        <v>143</v>
      </c>
      <c r="E335" s="238" t="s">
        <v>19</v>
      </c>
      <c r="F335" s="239" t="s">
        <v>641</v>
      </c>
      <c r="G335" s="237"/>
      <c r="H335" s="240">
        <v>1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143</v>
      </c>
      <c r="AU335" s="246" t="s">
        <v>80</v>
      </c>
      <c r="AV335" s="13" t="s">
        <v>80</v>
      </c>
      <c r="AW335" s="13" t="s">
        <v>32</v>
      </c>
      <c r="AX335" s="13" t="s">
        <v>78</v>
      </c>
      <c r="AY335" s="246" t="s">
        <v>130</v>
      </c>
    </row>
    <row r="336" s="2" customFormat="1" ht="16.5" customHeight="1">
      <c r="A336" s="38"/>
      <c r="B336" s="39"/>
      <c r="C336" s="261" t="s">
        <v>642</v>
      </c>
      <c r="D336" s="261" t="s">
        <v>320</v>
      </c>
      <c r="E336" s="262" t="s">
        <v>643</v>
      </c>
      <c r="F336" s="263" t="s">
        <v>644</v>
      </c>
      <c r="G336" s="264" t="s">
        <v>186</v>
      </c>
      <c r="H336" s="265">
        <v>1</v>
      </c>
      <c r="I336" s="266"/>
      <c r="J336" s="267">
        <f>ROUND(I336*H336,2)</f>
        <v>0</v>
      </c>
      <c r="K336" s="263" t="s">
        <v>623</v>
      </c>
      <c r="L336" s="268"/>
      <c r="M336" s="269" t="s">
        <v>19</v>
      </c>
      <c r="N336" s="270" t="s">
        <v>41</v>
      </c>
      <c r="O336" s="84"/>
      <c r="P336" s="227">
        <f>O336*H336</f>
        <v>0</v>
      </c>
      <c r="Q336" s="227">
        <v>0.0051999999999999998</v>
      </c>
      <c r="R336" s="227">
        <f>Q336*H336</f>
        <v>0.0051999999999999998</v>
      </c>
      <c r="S336" s="227">
        <v>0</v>
      </c>
      <c r="T336" s="228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9" t="s">
        <v>174</v>
      </c>
      <c r="AT336" s="229" t="s">
        <v>320</v>
      </c>
      <c r="AU336" s="229" t="s">
        <v>80</v>
      </c>
      <c r="AY336" s="17" t="s">
        <v>130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7" t="s">
        <v>78</v>
      </c>
      <c r="BK336" s="230">
        <f>ROUND(I336*H336,2)</f>
        <v>0</v>
      </c>
      <c r="BL336" s="17" t="s">
        <v>137</v>
      </c>
      <c r="BM336" s="229" t="s">
        <v>645</v>
      </c>
    </row>
    <row r="337" s="2" customFormat="1">
      <c r="A337" s="38"/>
      <c r="B337" s="39"/>
      <c r="C337" s="40"/>
      <c r="D337" s="231" t="s">
        <v>139</v>
      </c>
      <c r="E337" s="40"/>
      <c r="F337" s="232" t="s">
        <v>644</v>
      </c>
      <c r="G337" s="40"/>
      <c r="H337" s="40"/>
      <c r="I337" s="136"/>
      <c r="J337" s="40"/>
      <c r="K337" s="40"/>
      <c r="L337" s="44"/>
      <c r="M337" s="233"/>
      <c r="N337" s="234"/>
      <c r="O337" s="84"/>
      <c r="P337" s="84"/>
      <c r="Q337" s="84"/>
      <c r="R337" s="84"/>
      <c r="S337" s="84"/>
      <c r="T337" s="85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139</v>
      </c>
      <c r="AU337" s="17" t="s">
        <v>80</v>
      </c>
    </row>
    <row r="338" s="13" customFormat="1">
      <c r="A338" s="13"/>
      <c r="B338" s="236"/>
      <c r="C338" s="237"/>
      <c r="D338" s="231" t="s">
        <v>143</v>
      </c>
      <c r="E338" s="238" t="s">
        <v>19</v>
      </c>
      <c r="F338" s="239" t="s">
        <v>641</v>
      </c>
      <c r="G338" s="237"/>
      <c r="H338" s="240">
        <v>1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143</v>
      </c>
      <c r="AU338" s="246" t="s">
        <v>80</v>
      </c>
      <c r="AV338" s="13" t="s">
        <v>80</v>
      </c>
      <c r="AW338" s="13" t="s">
        <v>32</v>
      </c>
      <c r="AX338" s="13" t="s">
        <v>78</v>
      </c>
      <c r="AY338" s="246" t="s">
        <v>130</v>
      </c>
    </row>
    <row r="339" s="2" customFormat="1" ht="16.5" customHeight="1">
      <c r="A339" s="38"/>
      <c r="B339" s="39"/>
      <c r="C339" s="218" t="s">
        <v>646</v>
      </c>
      <c r="D339" s="218" t="s">
        <v>132</v>
      </c>
      <c r="E339" s="219" t="s">
        <v>647</v>
      </c>
      <c r="F339" s="220" t="s">
        <v>648</v>
      </c>
      <c r="G339" s="221" t="s">
        <v>186</v>
      </c>
      <c r="H339" s="222">
        <v>9</v>
      </c>
      <c r="I339" s="223"/>
      <c r="J339" s="224">
        <f>ROUND(I339*H339,2)</f>
        <v>0</v>
      </c>
      <c r="K339" s="220" t="s">
        <v>136</v>
      </c>
      <c r="L339" s="44"/>
      <c r="M339" s="225" t="s">
        <v>19</v>
      </c>
      <c r="N339" s="226" t="s">
        <v>41</v>
      </c>
      <c r="O339" s="84"/>
      <c r="P339" s="227">
        <f>O339*H339</f>
        <v>0</v>
      </c>
      <c r="Q339" s="227">
        <v>0.11240500000000001</v>
      </c>
      <c r="R339" s="227">
        <f>Q339*H339</f>
        <v>1.0116450000000001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137</v>
      </c>
      <c r="AT339" s="229" t="s">
        <v>132</v>
      </c>
      <c r="AU339" s="229" t="s">
        <v>80</v>
      </c>
      <c r="AY339" s="17" t="s">
        <v>130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78</v>
      </c>
      <c r="BK339" s="230">
        <f>ROUND(I339*H339,2)</f>
        <v>0</v>
      </c>
      <c r="BL339" s="17" t="s">
        <v>137</v>
      </c>
      <c r="BM339" s="229" t="s">
        <v>649</v>
      </c>
    </row>
    <row r="340" s="2" customFormat="1">
      <c r="A340" s="38"/>
      <c r="B340" s="39"/>
      <c r="C340" s="40"/>
      <c r="D340" s="231" t="s">
        <v>139</v>
      </c>
      <c r="E340" s="40"/>
      <c r="F340" s="232" t="s">
        <v>650</v>
      </c>
      <c r="G340" s="40"/>
      <c r="H340" s="40"/>
      <c r="I340" s="136"/>
      <c r="J340" s="40"/>
      <c r="K340" s="40"/>
      <c r="L340" s="44"/>
      <c r="M340" s="233"/>
      <c r="N340" s="234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139</v>
      </c>
      <c r="AU340" s="17" t="s">
        <v>80</v>
      </c>
    </row>
    <row r="341" s="13" customFormat="1">
      <c r="A341" s="13"/>
      <c r="B341" s="236"/>
      <c r="C341" s="237"/>
      <c r="D341" s="231" t="s">
        <v>143</v>
      </c>
      <c r="E341" s="238" t="s">
        <v>19</v>
      </c>
      <c r="F341" s="239" t="s">
        <v>651</v>
      </c>
      <c r="G341" s="237"/>
      <c r="H341" s="240">
        <v>1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6" t="s">
        <v>143</v>
      </c>
      <c r="AU341" s="246" t="s">
        <v>80</v>
      </c>
      <c r="AV341" s="13" t="s">
        <v>80</v>
      </c>
      <c r="AW341" s="13" t="s">
        <v>32</v>
      </c>
      <c r="AX341" s="13" t="s">
        <v>70</v>
      </c>
      <c r="AY341" s="246" t="s">
        <v>130</v>
      </c>
    </row>
    <row r="342" s="13" customFormat="1">
      <c r="A342" s="13"/>
      <c r="B342" s="236"/>
      <c r="C342" s="237"/>
      <c r="D342" s="231" t="s">
        <v>143</v>
      </c>
      <c r="E342" s="238" t="s">
        <v>19</v>
      </c>
      <c r="F342" s="239" t="s">
        <v>652</v>
      </c>
      <c r="G342" s="237"/>
      <c r="H342" s="240">
        <v>1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6" t="s">
        <v>143</v>
      </c>
      <c r="AU342" s="246" t="s">
        <v>80</v>
      </c>
      <c r="AV342" s="13" t="s">
        <v>80</v>
      </c>
      <c r="AW342" s="13" t="s">
        <v>32</v>
      </c>
      <c r="AX342" s="13" t="s">
        <v>70</v>
      </c>
      <c r="AY342" s="246" t="s">
        <v>130</v>
      </c>
    </row>
    <row r="343" s="13" customFormat="1">
      <c r="A343" s="13"/>
      <c r="B343" s="236"/>
      <c r="C343" s="237"/>
      <c r="D343" s="231" t="s">
        <v>143</v>
      </c>
      <c r="E343" s="238" t="s">
        <v>19</v>
      </c>
      <c r="F343" s="239" t="s">
        <v>653</v>
      </c>
      <c r="G343" s="237"/>
      <c r="H343" s="240">
        <v>1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143</v>
      </c>
      <c r="AU343" s="246" t="s">
        <v>80</v>
      </c>
      <c r="AV343" s="13" t="s">
        <v>80</v>
      </c>
      <c r="AW343" s="13" t="s">
        <v>32</v>
      </c>
      <c r="AX343" s="13" t="s">
        <v>70</v>
      </c>
      <c r="AY343" s="246" t="s">
        <v>130</v>
      </c>
    </row>
    <row r="344" s="13" customFormat="1">
      <c r="A344" s="13"/>
      <c r="B344" s="236"/>
      <c r="C344" s="237"/>
      <c r="D344" s="231" t="s">
        <v>143</v>
      </c>
      <c r="E344" s="238" t="s">
        <v>19</v>
      </c>
      <c r="F344" s="239" t="s">
        <v>612</v>
      </c>
      <c r="G344" s="237"/>
      <c r="H344" s="240">
        <v>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143</v>
      </c>
      <c r="AU344" s="246" t="s">
        <v>80</v>
      </c>
      <c r="AV344" s="13" t="s">
        <v>80</v>
      </c>
      <c r="AW344" s="13" t="s">
        <v>32</v>
      </c>
      <c r="AX344" s="13" t="s">
        <v>70</v>
      </c>
      <c r="AY344" s="246" t="s">
        <v>130</v>
      </c>
    </row>
    <row r="345" s="13" customFormat="1">
      <c r="A345" s="13"/>
      <c r="B345" s="236"/>
      <c r="C345" s="237"/>
      <c r="D345" s="231" t="s">
        <v>143</v>
      </c>
      <c r="E345" s="238" t="s">
        <v>19</v>
      </c>
      <c r="F345" s="239" t="s">
        <v>613</v>
      </c>
      <c r="G345" s="237"/>
      <c r="H345" s="240">
        <v>4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143</v>
      </c>
      <c r="AU345" s="246" t="s">
        <v>80</v>
      </c>
      <c r="AV345" s="13" t="s">
        <v>80</v>
      </c>
      <c r="AW345" s="13" t="s">
        <v>32</v>
      </c>
      <c r="AX345" s="13" t="s">
        <v>70</v>
      </c>
      <c r="AY345" s="246" t="s">
        <v>130</v>
      </c>
    </row>
    <row r="346" s="13" customFormat="1">
      <c r="A346" s="13"/>
      <c r="B346" s="236"/>
      <c r="C346" s="237"/>
      <c r="D346" s="231" t="s">
        <v>143</v>
      </c>
      <c r="E346" s="238" t="s">
        <v>19</v>
      </c>
      <c r="F346" s="239" t="s">
        <v>654</v>
      </c>
      <c r="G346" s="237"/>
      <c r="H346" s="240">
        <v>1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143</v>
      </c>
      <c r="AU346" s="246" t="s">
        <v>80</v>
      </c>
      <c r="AV346" s="13" t="s">
        <v>80</v>
      </c>
      <c r="AW346" s="13" t="s">
        <v>32</v>
      </c>
      <c r="AX346" s="13" t="s">
        <v>70</v>
      </c>
      <c r="AY346" s="246" t="s">
        <v>130</v>
      </c>
    </row>
    <row r="347" s="14" customFormat="1">
      <c r="A347" s="14"/>
      <c r="B347" s="247"/>
      <c r="C347" s="248"/>
      <c r="D347" s="231" t="s">
        <v>143</v>
      </c>
      <c r="E347" s="249" t="s">
        <v>19</v>
      </c>
      <c r="F347" s="250" t="s">
        <v>161</v>
      </c>
      <c r="G347" s="248"/>
      <c r="H347" s="251">
        <v>9</v>
      </c>
      <c r="I347" s="252"/>
      <c r="J347" s="248"/>
      <c r="K347" s="248"/>
      <c r="L347" s="253"/>
      <c r="M347" s="254"/>
      <c r="N347" s="255"/>
      <c r="O347" s="255"/>
      <c r="P347" s="255"/>
      <c r="Q347" s="255"/>
      <c r="R347" s="255"/>
      <c r="S347" s="255"/>
      <c r="T347" s="25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7" t="s">
        <v>143</v>
      </c>
      <c r="AU347" s="257" t="s">
        <v>80</v>
      </c>
      <c r="AV347" s="14" t="s">
        <v>137</v>
      </c>
      <c r="AW347" s="14" t="s">
        <v>32</v>
      </c>
      <c r="AX347" s="14" t="s">
        <v>78</v>
      </c>
      <c r="AY347" s="257" t="s">
        <v>130</v>
      </c>
    </row>
    <row r="348" s="2" customFormat="1" ht="16.5" customHeight="1">
      <c r="A348" s="38"/>
      <c r="B348" s="39"/>
      <c r="C348" s="261" t="s">
        <v>655</v>
      </c>
      <c r="D348" s="261" t="s">
        <v>320</v>
      </c>
      <c r="E348" s="262" t="s">
        <v>656</v>
      </c>
      <c r="F348" s="263" t="s">
        <v>657</v>
      </c>
      <c r="G348" s="264" t="s">
        <v>186</v>
      </c>
      <c r="H348" s="265">
        <v>3</v>
      </c>
      <c r="I348" s="266"/>
      <c r="J348" s="267">
        <f>ROUND(I348*H348,2)</f>
        <v>0</v>
      </c>
      <c r="K348" s="263" t="s">
        <v>136</v>
      </c>
      <c r="L348" s="268"/>
      <c r="M348" s="269" t="s">
        <v>19</v>
      </c>
      <c r="N348" s="270" t="s">
        <v>41</v>
      </c>
      <c r="O348" s="84"/>
      <c r="P348" s="227">
        <f>O348*H348</f>
        <v>0</v>
      </c>
      <c r="Q348" s="227">
        <v>0.0061000000000000004</v>
      </c>
      <c r="R348" s="227">
        <f>Q348*H348</f>
        <v>0.0183</v>
      </c>
      <c r="S348" s="227">
        <v>0</v>
      </c>
      <c r="T348" s="22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9" t="s">
        <v>174</v>
      </c>
      <c r="AT348" s="229" t="s">
        <v>320</v>
      </c>
      <c r="AU348" s="229" t="s">
        <v>80</v>
      </c>
      <c r="AY348" s="17" t="s">
        <v>130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7" t="s">
        <v>78</v>
      </c>
      <c r="BK348" s="230">
        <f>ROUND(I348*H348,2)</f>
        <v>0</v>
      </c>
      <c r="BL348" s="17" t="s">
        <v>137</v>
      </c>
      <c r="BM348" s="229" t="s">
        <v>658</v>
      </c>
    </row>
    <row r="349" s="2" customFormat="1">
      <c r="A349" s="38"/>
      <c r="B349" s="39"/>
      <c r="C349" s="40"/>
      <c r="D349" s="231" t="s">
        <v>139</v>
      </c>
      <c r="E349" s="40"/>
      <c r="F349" s="232" t="s">
        <v>657</v>
      </c>
      <c r="G349" s="40"/>
      <c r="H349" s="40"/>
      <c r="I349" s="136"/>
      <c r="J349" s="40"/>
      <c r="K349" s="40"/>
      <c r="L349" s="44"/>
      <c r="M349" s="233"/>
      <c r="N349" s="234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139</v>
      </c>
      <c r="AU349" s="17" t="s">
        <v>80</v>
      </c>
    </row>
    <row r="350" s="13" customFormat="1">
      <c r="A350" s="13"/>
      <c r="B350" s="236"/>
      <c r="C350" s="237"/>
      <c r="D350" s="231" t="s">
        <v>143</v>
      </c>
      <c r="E350" s="238" t="s">
        <v>19</v>
      </c>
      <c r="F350" s="239" t="s">
        <v>651</v>
      </c>
      <c r="G350" s="237"/>
      <c r="H350" s="240">
        <v>1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6" t="s">
        <v>143</v>
      </c>
      <c r="AU350" s="246" t="s">
        <v>80</v>
      </c>
      <c r="AV350" s="13" t="s">
        <v>80</v>
      </c>
      <c r="AW350" s="13" t="s">
        <v>32</v>
      </c>
      <c r="AX350" s="13" t="s">
        <v>70</v>
      </c>
      <c r="AY350" s="246" t="s">
        <v>130</v>
      </c>
    </row>
    <row r="351" s="13" customFormat="1">
      <c r="A351" s="13"/>
      <c r="B351" s="236"/>
      <c r="C351" s="237"/>
      <c r="D351" s="231" t="s">
        <v>143</v>
      </c>
      <c r="E351" s="238" t="s">
        <v>19</v>
      </c>
      <c r="F351" s="239" t="s">
        <v>653</v>
      </c>
      <c r="G351" s="237"/>
      <c r="H351" s="240">
        <v>1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143</v>
      </c>
      <c r="AU351" s="246" t="s">
        <v>80</v>
      </c>
      <c r="AV351" s="13" t="s">
        <v>80</v>
      </c>
      <c r="AW351" s="13" t="s">
        <v>32</v>
      </c>
      <c r="AX351" s="13" t="s">
        <v>70</v>
      </c>
      <c r="AY351" s="246" t="s">
        <v>130</v>
      </c>
    </row>
    <row r="352" s="13" customFormat="1">
      <c r="A352" s="13"/>
      <c r="B352" s="236"/>
      <c r="C352" s="237"/>
      <c r="D352" s="231" t="s">
        <v>143</v>
      </c>
      <c r="E352" s="238" t="s">
        <v>19</v>
      </c>
      <c r="F352" s="239" t="s">
        <v>654</v>
      </c>
      <c r="G352" s="237"/>
      <c r="H352" s="240">
        <v>1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143</v>
      </c>
      <c r="AU352" s="246" t="s">
        <v>80</v>
      </c>
      <c r="AV352" s="13" t="s">
        <v>80</v>
      </c>
      <c r="AW352" s="13" t="s">
        <v>32</v>
      </c>
      <c r="AX352" s="13" t="s">
        <v>70</v>
      </c>
      <c r="AY352" s="246" t="s">
        <v>130</v>
      </c>
    </row>
    <row r="353" s="14" customFormat="1">
      <c r="A353" s="14"/>
      <c r="B353" s="247"/>
      <c r="C353" s="248"/>
      <c r="D353" s="231" t="s">
        <v>143</v>
      </c>
      <c r="E353" s="249" t="s">
        <v>19</v>
      </c>
      <c r="F353" s="250" t="s">
        <v>161</v>
      </c>
      <c r="G353" s="248"/>
      <c r="H353" s="251">
        <v>3</v>
      </c>
      <c r="I353" s="252"/>
      <c r="J353" s="248"/>
      <c r="K353" s="248"/>
      <c r="L353" s="253"/>
      <c r="M353" s="254"/>
      <c r="N353" s="255"/>
      <c r="O353" s="255"/>
      <c r="P353" s="255"/>
      <c r="Q353" s="255"/>
      <c r="R353" s="255"/>
      <c r="S353" s="255"/>
      <c r="T353" s="25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7" t="s">
        <v>143</v>
      </c>
      <c r="AU353" s="257" t="s">
        <v>80</v>
      </c>
      <c r="AV353" s="14" t="s">
        <v>137</v>
      </c>
      <c r="AW353" s="14" t="s">
        <v>32</v>
      </c>
      <c r="AX353" s="14" t="s">
        <v>78</v>
      </c>
      <c r="AY353" s="257" t="s">
        <v>130</v>
      </c>
    </row>
    <row r="354" s="2" customFormat="1" ht="16.5" customHeight="1">
      <c r="A354" s="38"/>
      <c r="B354" s="39"/>
      <c r="C354" s="218" t="s">
        <v>659</v>
      </c>
      <c r="D354" s="218" t="s">
        <v>132</v>
      </c>
      <c r="E354" s="219" t="s">
        <v>660</v>
      </c>
      <c r="F354" s="220" t="s">
        <v>661</v>
      </c>
      <c r="G354" s="221" t="s">
        <v>186</v>
      </c>
      <c r="H354" s="222">
        <v>2</v>
      </c>
      <c r="I354" s="223"/>
      <c r="J354" s="224">
        <f>ROUND(I354*H354,2)</f>
        <v>0</v>
      </c>
      <c r="K354" s="220" t="s">
        <v>136</v>
      </c>
      <c r="L354" s="44"/>
      <c r="M354" s="225" t="s">
        <v>19</v>
      </c>
      <c r="N354" s="226" t="s">
        <v>41</v>
      </c>
      <c r="O354" s="84"/>
      <c r="P354" s="227">
        <f>O354*H354</f>
        <v>0</v>
      </c>
      <c r="Q354" s="227">
        <v>0.011259999999999999</v>
      </c>
      <c r="R354" s="227">
        <f>Q354*H354</f>
        <v>0.022519999999999998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137</v>
      </c>
      <c r="AT354" s="229" t="s">
        <v>132</v>
      </c>
      <c r="AU354" s="229" t="s">
        <v>80</v>
      </c>
      <c r="AY354" s="17" t="s">
        <v>130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78</v>
      </c>
      <c r="BK354" s="230">
        <f>ROUND(I354*H354,2)</f>
        <v>0</v>
      </c>
      <c r="BL354" s="17" t="s">
        <v>137</v>
      </c>
      <c r="BM354" s="229" t="s">
        <v>662</v>
      </c>
    </row>
    <row r="355" s="2" customFormat="1">
      <c r="A355" s="38"/>
      <c r="B355" s="39"/>
      <c r="C355" s="40"/>
      <c r="D355" s="231" t="s">
        <v>139</v>
      </c>
      <c r="E355" s="40"/>
      <c r="F355" s="232" t="s">
        <v>661</v>
      </c>
      <c r="G355" s="40"/>
      <c r="H355" s="40"/>
      <c r="I355" s="136"/>
      <c r="J355" s="40"/>
      <c r="K355" s="40"/>
      <c r="L355" s="44"/>
      <c r="M355" s="233"/>
      <c r="N355" s="234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139</v>
      </c>
      <c r="AU355" s="17" t="s">
        <v>80</v>
      </c>
    </row>
    <row r="356" s="2" customFormat="1">
      <c r="A356" s="38"/>
      <c r="B356" s="39"/>
      <c r="C356" s="40"/>
      <c r="D356" s="231" t="s">
        <v>248</v>
      </c>
      <c r="E356" s="40"/>
      <c r="F356" s="235" t="s">
        <v>663</v>
      </c>
      <c r="G356" s="40"/>
      <c r="H356" s="40"/>
      <c r="I356" s="136"/>
      <c r="J356" s="40"/>
      <c r="K356" s="40"/>
      <c r="L356" s="44"/>
      <c r="M356" s="233"/>
      <c r="N356" s="234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248</v>
      </c>
      <c r="AU356" s="17" t="s">
        <v>80</v>
      </c>
    </row>
    <row r="357" s="13" customFormat="1">
      <c r="A357" s="13"/>
      <c r="B357" s="236"/>
      <c r="C357" s="237"/>
      <c r="D357" s="231" t="s">
        <v>143</v>
      </c>
      <c r="E357" s="238" t="s">
        <v>19</v>
      </c>
      <c r="F357" s="239" t="s">
        <v>664</v>
      </c>
      <c r="G357" s="237"/>
      <c r="H357" s="240">
        <v>2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143</v>
      </c>
      <c r="AU357" s="246" t="s">
        <v>80</v>
      </c>
      <c r="AV357" s="13" t="s">
        <v>80</v>
      </c>
      <c r="AW357" s="13" t="s">
        <v>32</v>
      </c>
      <c r="AX357" s="13" t="s">
        <v>78</v>
      </c>
      <c r="AY357" s="246" t="s">
        <v>130</v>
      </c>
    </row>
    <row r="358" s="2" customFormat="1" ht="16.5" customHeight="1">
      <c r="A358" s="38"/>
      <c r="B358" s="39"/>
      <c r="C358" s="218" t="s">
        <v>665</v>
      </c>
      <c r="D358" s="218" t="s">
        <v>132</v>
      </c>
      <c r="E358" s="219" t="s">
        <v>666</v>
      </c>
      <c r="F358" s="220" t="s">
        <v>667</v>
      </c>
      <c r="G358" s="221" t="s">
        <v>135</v>
      </c>
      <c r="H358" s="222">
        <v>18</v>
      </c>
      <c r="I358" s="223"/>
      <c r="J358" s="224">
        <f>ROUND(I358*H358,2)</f>
        <v>0</v>
      </c>
      <c r="K358" s="220" t="s">
        <v>136</v>
      </c>
      <c r="L358" s="44"/>
      <c r="M358" s="225" t="s">
        <v>19</v>
      </c>
      <c r="N358" s="226" t="s">
        <v>41</v>
      </c>
      <c r="O358" s="84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137</v>
      </c>
      <c r="AT358" s="229" t="s">
        <v>132</v>
      </c>
      <c r="AU358" s="229" t="s">
        <v>80</v>
      </c>
      <c r="AY358" s="17" t="s">
        <v>130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78</v>
      </c>
      <c r="BK358" s="230">
        <f>ROUND(I358*H358,2)</f>
        <v>0</v>
      </c>
      <c r="BL358" s="17" t="s">
        <v>137</v>
      </c>
      <c r="BM358" s="229" t="s">
        <v>668</v>
      </c>
    </row>
    <row r="359" s="2" customFormat="1">
      <c r="A359" s="38"/>
      <c r="B359" s="39"/>
      <c r="C359" s="40"/>
      <c r="D359" s="231" t="s">
        <v>139</v>
      </c>
      <c r="E359" s="40"/>
      <c r="F359" s="232" t="s">
        <v>669</v>
      </c>
      <c r="G359" s="40"/>
      <c r="H359" s="40"/>
      <c r="I359" s="136"/>
      <c r="J359" s="40"/>
      <c r="K359" s="40"/>
      <c r="L359" s="44"/>
      <c r="M359" s="233"/>
      <c r="N359" s="234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139</v>
      </c>
      <c r="AU359" s="17" t="s">
        <v>80</v>
      </c>
    </row>
    <row r="360" s="13" customFormat="1">
      <c r="A360" s="13"/>
      <c r="B360" s="236"/>
      <c r="C360" s="237"/>
      <c r="D360" s="231" t="s">
        <v>143</v>
      </c>
      <c r="E360" s="238" t="s">
        <v>19</v>
      </c>
      <c r="F360" s="239" t="s">
        <v>670</v>
      </c>
      <c r="G360" s="237"/>
      <c r="H360" s="240">
        <v>18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143</v>
      </c>
      <c r="AU360" s="246" t="s">
        <v>80</v>
      </c>
      <c r="AV360" s="13" t="s">
        <v>80</v>
      </c>
      <c r="AW360" s="13" t="s">
        <v>32</v>
      </c>
      <c r="AX360" s="13" t="s">
        <v>78</v>
      </c>
      <c r="AY360" s="246" t="s">
        <v>130</v>
      </c>
    </row>
    <row r="361" s="2" customFormat="1" ht="16.5" customHeight="1">
      <c r="A361" s="38"/>
      <c r="B361" s="39"/>
      <c r="C361" s="218" t="s">
        <v>671</v>
      </c>
      <c r="D361" s="218" t="s">
        <v>132</v>
      </c>
      <c r="E361" s="219" t="s">
        <v>672</v>
      </c>
      <c r="F361" s="220" t="s">
        <v>673</v>
      </c>
      <c r="G361" s="221" t="s">
        <v>135</v>
      </c>
      <c r="H361" s="222">
        <v>1400</v>
      </c>
      <c r="I361" s="223"/>
      <c r="J361" s="224">
        <f>ROUND(I361*H361,2)</f>
        <v>0</v>
      </c>
      <c r="K361" s="220" t="s">
        <v>136</v>
      </c>
      <c r="L361" s="44"/>
      <c r="M361" s="225" t="s">
        <v>19</v>
      </c>
      <c r="N361" s="226" t="s">
        <v>41</v>
      </c>
      <c r="O361" s="84"/>
      <c r="P361" s="227">
        <f>O361*H361</f>
        <v>0</v>
      </c>
      <c r="Q361" s="227">
        <v>0</v>
      </c>
      <c r="R361" s="227">
        <f>Q361*H361</f>
        <v>0</v>
      </c>
      <c r="S361" s="227">
        <v>0.02</v>
      </c>
      <c r="T361" s="228">
        <f>S361*H361</f>
        <v>28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9" t="s">
        <v>137</v>
      </c>
      <c r="AT361" s="229" t="s">
        <v>132</v>
      </c>
      <c r="AU361" s="229" t="s">
        <v>80</v>
      </c>
      <c r="AY361" s="17" t="s">
        <v>130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7" t="s">
        <v>78</v>
      </c>
      <c r="BK361" s="230">
        <f>ROUND(I361*H361,2)</f>
        <v>0</v>
      </c>
      <c r="BL361" s="17" t="s">
        <v>137</v>
      </c>
      <c r="BM361" s="229" t="s">
        <v>674</v>
      </c>
    </row>
    <row r="362" s="2" customFormat="1">
      <c r="A362" s="38"/>
      <c r="B362" s="39"/>
      <c r="C362" s="40"/>
      <c r="D362" s="231" t="s">
        <v>139</v>
      </c>
      <c r="E362" s="40"/>
      <c r="F362" s="232" t="s">
        <v>675</v>
      </c>
      <c r="G362" s="40"/>
      <c r="H362" s="40"/>
      <c r="I362" s="136"/>
      <c r="J362" s="40"/>
      <c r="K362" s="40"/>
      <c r="L362" s="44"/>
      <c r="M362" s="233"/>
      <c r="N362" s="234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139</v>
      </c>
      <c r="AU362" s="17" t="s">
        <v>80</v>
      </c>
    </row>
    <row r="363" s="2" customFormat="1" ht="16.5" customHeight="1">
      <c r="A363" s="38"/>
      <c r="B363" s="39"/>
      <c r="C363" s="218" t="s">
        <v>676</v>
      </c>
      <c r="D363" s="218" t="s">
        <v>132</v>
      </c>
      <c r="E363" s="219" t="s">
        <v>677</v>
      </c>
      <c r="F363" s="220" t="s">
        <v>678</v>
      </c>
      <c r="G363" s="221" t="s">
        <v>171</v>
      </c>
      <c r="H363" s="222">
        <v>275</v>
      </c>
      <c r="I363" s="223"/>
      <c r="J363" s="224">
        <f>ROUND(I363*H363,2)</f>
        <v>0</v>
      </c>
      <c r="K363" s="220" t="s">
        <v>136</v>
      </c>
      <c r="L363" s="44"/>
      <c r="M363" s="225" t="s">
        <v>19</v>
      </c>
      <c r="N363" s="226" t="s">
        <v>41</v>
      </c>
      <c r="O363" s="84"/>
      <c r="P363" s="227">
        <f>O363*H363</f>
        <v>0</v>
      </c>
      <c r="Q363" s="227">
        <v>0.00020000000000000001</v>
      </c>
      <c r="R363" s="227">
        <f>Q363*H363</f>
        <v>0.055</v>
      </c>
      <c r="S363" s="227">
        <v>0</v>
      </c>
      <c r="T363" s="228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9" t="s">
        <v>137</v>
      </c>
      <c r="AT363" s="229" t="s">
        <v>132</v>
      </c>
      <c r="AU363" s="229" t="s">
        <v>80</v>
      </c>
      <c r="AY363" s="17" t="s">
        <v>130</v>
      </c>
      <c r="BE363" s="230">
        <f>IF(N363="základní",J363,0)</f>
        <v>0</v>
      </c>
      <c r="BF363" s="230">
        <f>IF(N363="snížená",J363,0)</f>
        <v>0</v>
      </c>
      <c r="BG363" s="230">
        <f>IF(N363="zákl. přenesená",J363,0)</f>
        <v>0</v>
      </c>
      <c r="BH363" s="230">
        <f>IF(N363="sníž. přenesená",J363,0)</f>
        <v>0</v>
      </c>
      <c r="BI363" s="230">
        <f>IF(N363="nulová",J363,0)</f>
        <v>0</v>
      </c>
      <c r="BJ363" s="17" t="s">
        <v>78</v>
      </c>
      <c r="BK363" s="230">
        <f>ROUND(I363*H363,2)</f>
        <v>0</v>
      </c>
      <c r="BL363" s="17" t="s">
        <v>137</v>
      </c>
      <c r="BM363" s="229" t="s">
        <v>679</v>
      </c>
    </row>
    <row r="364" s="2" customFormat="1">
      <c r="A364" s="38"/>
      <c r="B364" s="39"/>
      <c r="C364" s="40"/>
      <c r="D364" s="231" t="s">
        <v>139</v>
      </c>
      <c r="E364" s="40"/>
      <c r="F364" s="232" t="s">
        <v>680</v>
      </c>
      <c r="G364" s="40"/>
      <c r="H364" s="40"/>
      <c r="I364" s="136"/>
      <c r="J364" s="40"/>
      <c r="K364" s="40"/>
      <c r="L364" s="44"/>
      <c r="M364" s="233"/>
      <c r="N364" s="234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139</v>
      </c>
      <c r="AU364" s="17" t="s">
        <v>80</v>
      </c>
    </row>
    <row r="365" s="13" customFormat="1">
      <c r="A365" s="13"/>
      <c r="B365" s="236"/>
      <c r="C365" s="237"/>
      <c r="D365" s="231" t="s">
        <v>143</v>
      </c>
      <c r="E365" s="238" t="s">
        <v>19</v>
      </c>
      <c r="F365" s="239" t="s">
        <v>681</v>
      </c>
      <c r="G365" s="237"/>
      <c r="H365" s="240">
        <v>141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143</v>
      </c>
      <c r="AU365" s="246" t="s">
        <v>80</v>
      </c>
      <c r="AV365" s="13" t="s">
        <v>80</v>
      </c>
      <c r="AW365" s="13" t="s">
        <v>32</v>
      </c>
      <c r="AX365" s="13" t="s">
        <v>70</v>
      </c>
      <c r="AY365" s="246" t="s">
        <v>130</v>
      </c>
    </row>
    <row r="366" s="13" customFormat="1">
      <c r="A366" s="13"/>
      <c r="B366" s="236"/>
      <c r="C366" s="237"/>
      <c r="D366" s="231" t="s">
        <v>143</v>
      </c>
      <c r="E366" s="238" t="s">
        <v>19</v>
      </c>
      <c r="F366" s="239" t="s">
        <v>682</v>
      </c>
      <c r="G366" s="237"/>
      <c r="H366" s="240">
        <v>134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6" t="s">
        <v>143</v>
      </c>
      <c r="AU366" s="246" t="s">
        <v>80</v>
      </c>
      <c r="AV366" s="13" t="s">
        <v>80</v>
      </c>
      <c r="AW366" s="13" t="s">
        <v>32</v>
      </c>
      <c r="AX366" s="13" t="s">
        <v>70</v>
      </c>
      <c r="AY366" s="246" t="s">
        <v>130</v>
      </c>
    </row>
    <row r="367" s="14" customFormat="1">
      <c r="A367" s="14"/>
      <c r="B367" s="247"/>
      <c r="C367" s="248"/>
      <c r="D367" s="231" t="s">
        <v>143</v>
      </c>
      <c r="E367" s="249" t="s">
        <v>19</v>
      </c>
      <c r="F367" s="250" t="s">
        <v>161</v>
      </c>
      <c r="G367" s="248"/>
      <c r="H367" s="251">
        <v>275</v>
      </c>
      <c r="I367" s="252"/>
      <c r="J367" s="248"/>
      <c r="K367" s="248"/>
      <c r="L367" s="253"/>
      <c r="M367" s="254"/>
      <c r="N367" s="255"/>
      <c r="O367" s="255"/>
      <c r="P367" s="255"/>
      <c r="Q367" s="255"/>
      <c r="R367" s="255"/>
      <c r="S367" s="255"/>
      <c r="T367" s="25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7" t="s">
        <v>143</v>
      </c>
      <c r="AU367" s="257" t="s">
        <v>80</v>
      </c>
      <c r="AV367" s="14" t="s">
        <v>137</v>
      </c>
      <c r="AW367" s="14" t="s">
        <v>32</v>
      </c>
      <c r="AX367" s="14" t="s">
        <v>78</v>
      </c>
      <c r="AY367" s="257" t="s">
        <v>130</v>
      </c>
    </row>
    <row r="368" s="2" customFormat="1" ht="16.5" customHeight="1">
      <c r="A368" s="38"/>
      <c r="B368" s="39"/>
      <c r="C368" s="218" t="s">
        <v>683</v>
      </c>
      <c r="D368" s="218" t="s">
        <v>132</v>
      </c>
      <c r="E368" s="219" t="s">
        <v>684</v>
      </c>
      <c r="F368" s="220" t="s">
        <v>685</v>
      </c>
      <c r="G368" s="221" t="s">
        <v>171</v>
      </c>
      <c r="H368" s="222">
        <v>132</v>
      </c>
      <c r="I368" s="223"/>
      <c r="J368" s="224">
        <f>ROUND(I368*H368,2)</f>
        <v>0</v>
      </c>
      <c r="K368" s="220" t="s">
        <v>136</v>
      </c>
      <c r="L368" s="44"/>
      <c r="M368" s="225" t="s">
        <v>19</v>
      </c>
      <c r="N368" s="226" t="s">
        <v>41</v>
      </c>
      <c r="O368" s="84"/>
      <c r="P368" s="227">
        <f>O368*H368</f>
        <v>0</v>
      </c>
      <c r="Q368" s="227">
        <v>6.9999999999999994E-05</v>
      </c>
      <c r="R368" s="227">
        <f>Q368*H368</f>
        <v>0.0092399999999999999</v>
      </c>
      <c r="S368" s="227">
        <v>0</v>
      </c>
      <c r="T368" s="228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9" t="s">
        <v>137</v>
      </c>
      <c r="AT368" s="229" t="s">
        <v>132</v>
      </c>
      <c r="AU368" s="229" t="s">
        <v>80</v>
      </c>
      <c r="AY368" s="17" t="s">
        <v>130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17" t="s">
        <v>78</v>
      </c>
      <c r="BK368" s="230">
        <f>ROUND(I368*H368,2)</f>
        <v>0</v>
      </c>
      <c r="BL368" s="17" t="s">
        <v>137</v>
      </c>
      <c r="BM368" s="229" t="s">
        <v>686</v>
      </c>
    </row>
    <row r="369" s="2" customFormat="1">
      <c r="A369" s="38"/>
      <c r="B369" s="39"/>
      <c r="C369" s="40"/>
      <c r="D369" s="231" t="s">
        <v>139</v>
      </c>
      <c r="E369" s="40"/>
      <c r="F369" s="232" t="s">
        <v>687</v>
      </c>
      <c r="G369" s="40"/>
      <c r="H369" s="40"/>
      <c r="I369" s="136"/>
      <c r="J369" s="40"/>
      <c r="K369" s="40"/>
      <c r="L369" s="44"/>
      <c r="M369" s="233"/>
      <c r="N369" s="234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139</v>
      </c>
      <c r="AU369" s="17" t="s">
        <v>80</v>
      </c>
    </row>
    <row r="370" s="13" customFormat="1">
      <c r="A370" s="13"/>
      <c r="B370" s="236"/>
      <c r="C370" s="237"/>
      <c r="D370" s="231" t="s">
        <v>143</v>
      </c>
      <c r="E370" s="238" t="s">
        <v>19</v>
      </c>
      <c r="F370" s="239" t="s">
        <v>688</v>
      </c>
      <c r="G370" s="237"/>
      <c r="H370" s="240">
        <v>56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143</v>
      </c>
      <c r="AU370" s="246" t="s">
        <v>80</v>
      </c>
      <c r="AV370" s="13" t="s">
        <v>80</v>
      </c>
      <c r="AW370" s="13" t="s">
        <v>32</v>
      </c>
      <c r="AX370" s="13" t="s">
        <v>70</v>
      </c>
      <c r="AY370" s="246" t="s">
        <v>130</v>
      </c>
    </row>
    <row r="371" s="13" customFormat="1">
      <c r="A371" s="13"/>
      <c r="B371" s="236"/>
      <c r="C371" s="237"/>
      <c r="D371" s="231" t="s">
        <v>143</v>
      </c>
      <c r="E371" s="238" t="s">
        <v>19</v>
      </c>
      <c r="F371" s="239" t="s">
        <v>689</v>
      </c>
      <c r="G371" s="237"/>
      <c r="H371" s="240">
        <v>61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143</v>
      </c>
      <c r="AU371" s="246" t="s">
        <v>80</v>
      </c>
      <c r="AV371" s="13" t="s">
        <v>80</v>
      </c>
      <c r="AW371" s="13" t="s">
        <v>32</v>
      </c>
      <c r="AX371" s="13" t="s">
        <v>70</v>
      </c>
      <c r="AY371" s="246" t="s">
        <v>130</v>
      </c>
    </row>
    <row r="372" s="13" customFormat="1">
      <c r="A372" s="13"/>
      <c r="B372" s="236"/>
      <c r="C372" s="237"/>
      <c r="D372" s="231" t="s">
        <v>143</v>
      </c>
      <c r="E372" s="238" t="s">
        <v>19</v>
      </c>
      <c r="F372" s="239" t="s">
        <v>690</v>
      </c>
      <c r="G372" s="237"/>
      <c r="H372" s="240">
        <v>15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143</v>
      </c>
      <c r="AU372" s="246" t="s">
        <v>80</v>
      </c>
      <c r="AV372" s="13" t="s">
        <v>80</v>
      </c>
      <c r="AW372" s="13" t="s">
        <v>32</v>
      </c>
      <c r="AX372" s="13" t="s">
        <v>70</v>
      </c>
      <c r="AY372" s="246" t="s">
        <v>130</v>
      </c>
    </row>
    <row r="373" s="14" customFormat="1">
      <c r="A373" s="14"/>
      <c r="B373" s="247"/>
      <c r="C373" s="248"/>
      <c r="D373" s="231" t="s">
        <v>143</v>
      </c>
      <c r="E373" s="249" t="s">
        <v>19</v>
      </c>
      <c r="F373" s="250" t="s">
        <v>161</v>
      </c>
      <c r="G373" s="248"/>
      <c r="H373" s="251">
        <v>132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7" t="s">
        <v>143</v>
      </c>
      <c r="AU373" s="257" t="s">
        <v>80</v>
      </c>
      <c r="AV373" s="14" t="s">
        <v>137</v>
      </c>
      <c r="AW373" s="14" t="s">
        <v>32</v>
      </c>
      <c r="AX373" s="14" t="s">
        <v>78</v>
      </c>
      <c r="AY373" s="257" t="s">
        <v>130</v>
      </c>
    </row>
    <row r="374" s="2" customFormat="1" ht="16.5" customHeight="1">
      <c r="A374" s="38"/>
      <c r="B374" s="39"/>
      <c r="C374" s="218" t="s">
        <v>691</v>
      </c>
      <c r="D374" s="218" t="s">
        <v>132</v>
      </c>
      <c r="E374" s="219" t="s">
        <v>692</v>
      </c>
      <c r="F374" s="220" t="s">
        <v>693</v>
      </c>
      <c r="G374" s="221" t="s">
        <v>171</v>
      </c>
      <c r="H374" s="222">
        <v>18</v>
      </c>
      <c r="I374" s="223"/>
      <c r="J374" s="224">
        <f>ROUND(I374*H374,2)</f>
        <v>0</v>
      </c>
      <c r="K374" s="220" t="s">
        <v>136</v>
      </c>
      <c r="L374" s="44"/>
      <c r="M374" s="225" t="s">
        <v>19</v>
      </c>
      <c r="N374" s="226" t="s">
        <v>41</v>
      </c>
      <c r="O374" s="84"/>
      <c r="P374" s="227">
        <f>O374*H374</f>
        <v>0</v>
      </c>
      <c r="Q374" s="227">
        <v>0.00012999999999999999</v>
      </c>
      <c r="R374" s="227">
        <f>Q374*H374</f>
        <v>0.0023399999999999996</v>
      </c>
      <c r="S374" s="227">
        <v>0</v>
      </c>
      <c r="T374" s="22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9" t="s">
        <v>137</v>
      </c>
      <c r="AT374" s="229" t="s">
        <v>132</v>
      </c>
      <c r="AU374" s="229" t="s">
        <v>80</v>
      </c>
      <c r="AY374" s="17" t="s">
        <v>130</v>
      </c>
      <c r="BE374" s="230">
        <f>IF(N374="základní",J374,0)</f>
        <v>0</v>
      </c>
      <c r="BF374" s="230">
        <f>IF(N374="snížená",J374,0)</f>
        <v>0</v>
      </c>
      <c r="BG374" s="230">
        <f>IF(N374="zákl. přenesená",J374,0)</f>
        <v>0</v>
      </c>
      <c r="BH374" s="230">
        <f>IF(N374="sníž. přenesená",J374,0)</f>
        <v>0</v>
      </c>
      <c r="BI374" s="230">
        <f>IF(N374="nulová",J374,0)</f>
        <v>0</v>
      </c>
      <c r="BJ374" s="17" t="s">
        <v>78</v>
      </c>
      <c r="BK374" s="230">
        <f>ROUND(I374*H374,2)</f>
        <v>0</v>
      </c>
      <c r="BL374" s="17" t="s">
        <v>137</v>
      </c>
      <c r="BM374" s="229" t="s">
        <v>694</v>
      </c>
    </row>
    <row r="375" s="2" customFormat="1">
      <c r="A375" s="38"/>
      <c r="B375" s="39"/>
      <c r="C375" s="40"/>
      <c r="D375" s="231" t="s">
        <v>139</v>
      </c>
      <c r="E375" s="40"/>
      <c r="F375" s="232" t="s">
        <v>695</v>
      </c>
      <c r="G375" s="40"/>
      <c r="H375" s="40"/>
      <c r="I375" s="136"/>
      <c r="J375" s="40"/>
      <c r="K375" s="40"/>
      <c r="L375" s="44"/>
      <c r="M375" s="233"/>
      <c r="N375" s="234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139</v>
      </c>
      <c r="AU375" s="17" t="s">
        <v>80</v>
      </c>
    </row>
    <row r="376" s="13" customFormat="1">
      <c r="A376" s="13"/>
      <c r="B376" s="236"/>
      <c r="C376" s="237"/>
      <c r="D376" s="231" t="s">
        <v>143</v>
      </c>
      <c r="E376" s="238" t="s">
        <v>19</v>
      </c>
      <c r="F376" s="239" t="s">
        <v>696</v>
      </c>
      <c r="G376" s="237"/>
      <c r="H376" s="240">
        <v>18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143</v>
      </c>
      <c r="AU376" s="246" t="s">
        <v>80</v>
      </c>
      <c r="AV376" s="13" t="s">
        <v>80</v>
      </c>
      <c r="AW376" s="13" t="s">
        <v>32</v>
      </c>
      <c r="AX376" s="13" t="s">
        <v>78</v>
      </c>
      <c r="AY376" s="246" t="s">
        <v>130</v>
      </c>
    </row>
    <row r="377" s="2" customFormat="1" ht="16.5" customHeight="1">
      <c r="A377" s="38"/>
      <c r="B377" s="39"/>
      <c r="C377" s="218" t="s">
        <v>697</v>
      </c>
      <c r="D377" s="218" t="s">
        <v>132</v>
      </c>
      <c r="E377" s="219" t="s">
        <v>698</v>
      </c>
      <c r="F377" s="220" t="s">
        <v>699</v>
      </c>
      <c r="G377" s="221" t="s">
        <v>171</v>
      </c>
      <c r="H377" s="222">
        <v>425</v>
      </c>
      <c r="I377" s="223"/>
      <c r="J377" s="224">
        <f>ROUND(I377*H377,2)</f>
        <v>0</v>
      </c>
      <c r="K377" s="220" t="s">
        <v>136</v>
      </c>
      <c r="L377" s="44"/>
      <c r="M377" s="225" t="s">
        <v>19</v>
      </c>
      <c r="N377" s="226" t="s">
        <v>41</v>
      </c>
      <c r="O377" s="84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9" t="s">
        <v>137</v>
      </c>
      <c r="AT377" s="229" t="s">
        <v>132</v>
      </c>
      <c r="AU377" s="229" t="s">
        <v>80</v>
      </c>
      <c r="AY377" s="17" t="s">
        <v>130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17" t="s">
        <v>78</v>
      </c>
      <c r="BK377" s="230">
        <f>ROUND(I377*H377,2)</f>
        <v>0</v>
      </c>
      <c r="BL377" s="17" t="s">
        <v>137</v>
      </c>
      <c r="BM377" s="229" t="s">
        <v>700</v>
      </c>
    </row>
    <row r="378" s="2" customFormat="1">
      <c r="A378" s="38"/>
      <c r="B378" s="39"/>
      <c r="C378" s="40"/>
      <c r="D378" s="231" t="s">
        <v>139</v>
      </c>
      <c r="E378" s="40"/>
      <c r="F378" s="232" t="s">
        <v>701</v>
      </c>
      <c r="G378" s="40"/>
      <c r="H378" s="40"/>
      <c r="I378" s="136"/>
      <c r="J378" s="40"/>
      <c r="K378" s="40"/>
      <c r="L378" s="44"/>
      <c r="M378" s="233"/>
      <c r="N378" s="234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139</v>
      </c>
      <c r="AU378" s="17" t="s">
        <v>80</v>
      </c>
    </row>
    <row r="379" s="13" customFormat="1">
      <c r="A379" s="13"/>
      <c r="B379" s="236"/>
      <c r="C379" s="237"/>
      <c r="D379" s="231" t="s">
        <v>143</v>
      </c>
      <c r="E379" s="238" t="s">
        <v>19</v>
      </c>
      <c r="F379" s="239" t="s">
        <v>702</v>
      </c>
      <c r="G379" s="237"/>
      <c r="H379" s="240">
        <v>425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143</v>
      </c>
      <c r="AU379" s="246" t="s">
        <v>80</v>
      </c>
      <c r="AV379" s="13" t="s">
        <v>80</v>
      </c>
      <c r="AW379" s="13" t="s">
        <v>32</v>
      </c>
      <c r="AX379" s="13" t="s">
        <v>78</v>
      </c>
      <c r="AY379" s="246" t="s">
        <v>130</v>
      </c>
    </row>
    <row r="380" s="2" customFormat="1" ht="16.5" customHeight="1">
      <c r="A380" s="38"/>
      <c r="B380" s="39"/>
      <c r="C380" s="218" t="s">
        <v>703</v>
      </c>
      <c r="D380" s="218" t="s">
        <v>132</v>
      </c>
      <c r="E380" s="219" t="s">
        <v>704</v>
      </c>
      <c r="F380" s="220" t="s">
        <v>705</v>
      </c>
      <c r="G380" s="221" t="s">
        <v>135</v>
      </c>
      <c r="H380" s="222">
        <v>30.899999999999999</v>
      </c>
      <c r="I380" s="223"/>
      <c r="J380" s="224">
        <f>ROUND(I380*H380,2)</f>
        <v>0</v>
      </c>
      <c r="K380" s="220" t="s">
        <v>136</v>
      </c>
      <c r="L380" s="44"/>
      <c r="M380" s="225" t="s">
        <v>19</v>
      </c>
      <c r="N380" s="226" t="s">
        <v>41</v>
      </c>
      <c r="O380" s="84"/>
      <c r="P380" s="227">
        <f>O380*H380</f>
        <v>0</v>
      </c>
      <c r="Q380" s="227">
        <v>0.0016000000000000001</v>
      </c>
      <c r="R380" s="227">
        <f>Q380*H380</f>
        <v>0.049439999999999998</v>
      </c>
      <c r="S380" s="227">
        <v>0</v>
      </c>
      <c r="T380" s="228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9" t="s">
        <v>137</v>
      </c>
      <c r="AT380" s="229" t="s">
        <v>132</v>
      </c>
      <c r="AU380" s="229" t="s">
        <v>80</v>
      </c>
      <c r="AY380" s="17" t="s">
        <v>130</v>
      </c>
      <c r="BE380" s="230">
        <f>IF(N380="základní",J380,0)</f>
        <v>0</v>
      </c>
      <c r="BF380" s="230">
        <f>IF(N380="snížená",J380,0)</f>
        <v>0</v>
      </c>
      <c r="BG380" s="230">
        <f>IF(N380="zákl. přenesená",J380,0)</f>
        <v>0</v>
      </c>
      <c r="BH380" s="230">
        <f>IF(N380="sníž. přenesená",J380,0)</f>
        <v>0</v>
      </c>
      <c r="BI380" s="230">
        <f>IF(N380="nulová",J380,0)</f>
        <v>0</v>
      </c>
      <c r="BJ380" s="17" t="s">
        <v>78</v>
      </c>
      <c r="BK380" s="230">
        <f>ROUND(I380*H380,2)</f>
        <v>0</v>
      </c>
      <c r="BL380" s="17" t="s">
        <v>137</v>
      </c>
      <c r="BM380" s="229" t="s">
        <v>706</v>
      </c>
    </row>
    <row r="381" s="2" customFormat="1">
      <c r="A381" s="38"/>
      <c r="B381" s="39"/>
      <c r="C381" s="40"/>
      <c r="D381" s="231" t="s">
        <v>139</v>
      </c>
      <c r="E381" s="40"/>
      <c r="F381" s="232" t="s">
        <v>707</v>
      </c>
      <c r="G381" s="40"/>
      <c r="H381" s="40"/>
      <c r="I381" s="136"/>
      <c r="J381" s="40"/>
      <c r="K381" s="40"/>
      <c r="L381" s="44"/>
      <c r="M381" s="233"/>
      <c r="N381" s="234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139</v>
      </c>
      <c r="AU381" s="17" t="s">
        <v>80</v>
      </c>
    </row>
    <row r="382" s="13" customFormat="1">
      <c r="A382" s="13"/>
      <c r="B382" s="236"/>
      <c r="C382" s="237"/>
      <c r="D382" s="231" t="s">
        <v>143</v>
      </c>
      <c r="E382" s="238" t="s">
        <v>19</v>
      </c>
      <c r="F382" s="239" t="s">
        <v>708</v>
      </c>
      <c r="G382" s="237"/>
      <c r="H382" s="240">
        <v>3.6000000000000001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143</v>
      </c>
      <c r="AU382" s="246" t="s">
        <v>80</v>
      </c>
      <c r="AV382" s="13" t="s">
        <v>80</v>
      </c>
      <c r="AW382" s="13" t="s">
        <v>32</v>
      </c>
      <c r="AX382" s="13" t="s">
        <v>70</v>
      </c>
      <c r="AY382" s="246" t="s">
        <v>130</v>
      </c>
    </row>
    <row r="383" s="13" customFormat="1">
      <c r="A383" s="13"/>
      <c r="B383" s="236"/>
      <c r="C383" s="237"/>
      <c r="D383" s="231" t="s">
        <v>143</v>
      </c>
      <c r="E383" s="238" t="s">
        <v>19</v>
      </c>
      <c r="F383" s="239" t="s">
        <v>709</v>
      </c>
      <c r="G383" s="237"/>
      <c r="H383" s="240">
        <v>2.5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143</v>
      </c>
      <c r="AU383" s="246" t="s">
        <v>80</v>
      </c>
      <c r="AV383" s="13" t="s">
        <v>80</v>
      </c>
      <c r="AW383" s="13" t="s">
        <v>32</v>
      </c>
      <c r="AX383" s="13" t="s">
        <v>70</v>
      </c>
      <c r="AY383" s="246" t="s">
        <v>130</v>
      </c>
    </row>
    <row r="384" s="13" customFormat="1">
      <c r="A384" s="13"/>
      <c r="B384" s="236"/>
      <c r="C384" s="237"/>
      <c r="D384" s="231" t="s">
        <v>143</v>
      </c>
      <c r="E384" s="238" t="s">
        <v>19</v>
      </c>
      <c r="F384" s="239" t="s">
        <v>710</v>
      </c>
      <c r="G384" s="237"/>
      <c r="H384" s="240">
        <v>1.5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143</v>
      </c>
      <c r="AU384" s="246" t="s">
        <v>80</v>
      </c>
      <c r="AV384" s="13" t="s">
        <v>80</v>
      </c>
      <c r="AW384" s="13" t="s">
        <v>32</v>
      </c>
      <c r="AX384" s="13" t="s">
        <v>70</v>
      </c>
      <c r="AY384" s="246" t="s">
        <v>130</v>
      </c>
    </row>
    <row r="385" s="13" customFormat="1">
      <c r="A385" s="13"/>
      <c r="B385" s="236"/>
      <c r="C385" s="237"/>
      <c r="D385" s="231" t="s">
        <v>143</v>
      </c>
      <c r="E385" s="238" t="s">
        <v>19</v>
      </c>
      <c r="F385" s="239" t="s">
        <v>711</v>
      </c>
      <c r="G385" s="237"/>
      <c r="H385" s="240">
        <v>16.5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143</v>
      </c>
      <c r="AU385" s="246" t="s">
        <v>80</v>
      </c>
      <c r="AV385" s="13" t="s">
        <v>80</v>
      </c>
      <c r="AW385" s="13" t="s">
        <v>32</v>
      </c>
      <c r="AX385" s="13" t="s">
        <v>70</v>
      </c>
      <c r="AY385" s="246" t="s">
        <v>130</v>
      </c>
    </row>
    <row r="386" s="13" customFormat="1">
      <c r="A386" s="13"/>
      <c r="B386" s="236"/>
      <c r="C386" s="237"/>
      <c r="D386" s="231" t="s">
        <v>143</v>
      </c>
      <c r="E386" s="238" t="s">
        <v>19</v>
      </c>
      <c r="F386" s="239" t="s">
        <v>712</v>
      </c>
      <c r="G386" s="237"/>
      <c r="H386" s="240">
        <v>6.7999999999999998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143</v>
      </c>
      <c r="AU386" s="246" t="s">
        <v>80</v>
      </c>
      <c r="AV386" s="13" t="s">
        <v>80</v>
      </c>
      <c r="AW386" s="13" t="s">
        <v>32</v>
      </c>
      <c r="AX386" s="13" t="s">
        <v>70</v>
      </c>
      <c r="AY386" s="246" t="s">
        <v>130</v>
      </c>
    </row>
    <row r="387" s="14" customFormat="1">
      <c r="A387" s="14"/>
      <c r="B387" s="247"/>
      <c r="C387" s="248"/>
      <c r="D387" s="231" t="s">
        <v>143</v>
      </c>
      <c r="E387" s="249" t="s">
        <v>19</v>
      </c>
      <c r="F387" s="250" t="s">
        <v>161</v>
      </c>
      <c r="G387" s="248"/>
      <c r="H387" s="251">
        <v>30.900000000000002</v>
      </c>
      <c r="I387" s="252"/>
      <c r="J387" s="248"/>
      <c r="K387" s="248"/>
      <c r="L387" s="253"/>
      <c r="M387" s="254"/>
      <c r="N387" s="255"/>
      <c r="O387" s="255"/>
      <c r="P387" s="255"/>
      <c r="Q387" s="255"/>
      <c r="R387" s="255"/>
      <c r="S387" s="255"/>
      <c r="T387" s="25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7" t="s">
        <v>143</v>
      </c>
      <c r="AU387" s="257" t="s">
        <v>80</v>
      </c>
      <c r="AV387" s="14" t="s">
        <v>137</v>
      </c>
      <c r="AW387" s="14" t="s">
        <v>32</v>
      </c>
      <c r="AX387" s="14" t="s">
        <v>78</v>
      </c>
      <c r="AY387" s="257" t="s">
        <v>130</v>
      </c>
    </row>
    <row r="388" s="2" customFormat="1" ht="16.5" customHeight="1">
      <c r="A388" s="38"/>
      <c r="B388" s="39"/>
      <c r="C388" s="218" t="s">
        <v>713</v>
      </c>
      <c r="D388" s="218" t="s">
        <v>132</v>
      </c>
      <c r="E388" s="219" t="s">
        <v>714</v>
      </c>
      <c r="F388" s="220" t="s">
        <v>715</v>
      </c>
      <c r="G388" s="221" t="s">
        <v>135</v>
      </c>
      <c r="H388" s="222">
        <v>30.899999999999999</v>
      </c>
      <c r="I388" s="223"/>
      <c r="J388" s="224">
        <f>ROUND(I388*H388,2)</f>
        <v>0</v>
      </c>
      <c r="K388" s="220" t="s">
        <v>136</v>
      </c>
      <c r="L388" s="44"/>
      <c r="M388" s="225" t="s">
        <v>19</v>
      </c>
      <c r="N388" s="226" t="s">
        <v>41</v>
      </c>
      <c r="O388" s="84"/>
      <c r="P388" s="227">
        <f>O388*H388</f>
        <v>0</v>
      </c>
      <c r="Q388" s="227">
        <v>1.0000000000000001E-05</v>
      </c>
      <c r="R388" s="227">
        <f>Q388*H388</f>
        <v>0.00030900000000000003</v>
      </c>
      <c r="S388" s="227">
        <v>0</v>
      </c>
      <c r="T388" s="228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9" t="s">
        <v>137</v>
      </c>
      <c r="AT388" s="229" t="s">
        <v>132</v>
      </c>
      <c r="AU388" s="229" t="s">
        <v>80</v>
      </c>
      <c r="AY388" s="17" t="s">
        <v>130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17" t="s">
        <v>78</v>
      </c>
      <c r="BK388" s="230">
        <f>ROUND(I388*H388,2)</f>
        <v>0</v>
      </c>
      <c r="BL388" s="17" t="s">
        <v>137</v>
      </c>
      <c r="BM388" s="229" t="s">
        <v>716</v>
      </c>
    </row>
    <row r="389" s="2" customFormat="1">
      <c r="A389" s="38"/>
      <c r="B389" s="39"/>
      <c r="C389" s="40"/>
      <c r="D389" s="231" t="s">
        <v>139</v>
      </c>
      <c r="E389" s="40"/>
      <c r="F389" s="232" t="s">
        <v>717</v>
      </c>
      <c r="G389" s="40"/>
      <c r="H389" s="40"/>
      <c r="I389" s="136"/>
      <c r="J389" s="40"/>
      <c r="K389" s="40"/>
      <c r="L389" s="44"/>
      <c r="M389" s="233"/>
      <c r="N389" s="234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139</v>
      </c>
      <c r="AU389" s="17" t="s">
        <v>80</v>
      </c>
    </row>
    <row r="390" s="12" customFormat="1" ht="22.8" customHeight="1">
      <c r="A390" s="12"/>
      <c r="B390" s="202"/>
      <c r="C390" s="203"/>
      <c r="D390" s="204" t="s">
        <v>69</v>
      </c>
      <c r="E390" s="216" t="s">
        <v>718</v>
      </c>
      <c r="F390" s="216" t="s">
        <v>719</v>
      </c>
      <c r="G390" s="203"/>
      <c r="H390" s="203"/>
      <c r="I390" s="206"/>
      <c r="J390" s="217">
        <f>BK390</f>
        <v>0</v>
      </c>
      <c r="K390" s="203"/>
      <c r="L390" s="208"/>
      <c r="M390" s="209"/>
      <c r="N390" s="210"/>
      <c r="O390" s="210"/>
      <c r="P390" s="211">
        <f>SUM(P391:P392)</f>
        <v>0</v>
      </c>
      <c r="Q390" s="210"/>
      <c r="R390" s="211">
        <f>SUM(R391:R392)</f>
        <v>0</v>
      </c>
      <c r="S390" s="210"/>
      <c r="T390" s="212">
        <f>SUM(T391:T392)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3" t="s">
        <v>78</v>
      </c>
      <c r="AT390" s="214" t="s">
        <v>69</v>
      </c>
      <c r="AU390" s="214" t="s">
        <v>78</v>
      </c>
      <c r="AY390" s="213" t="s">
        <v>130</v>
      </c>
      <c r="BK390" s="215">
        <f>SUM(BK391:BK392)</f>
        <v>0</v>
      </c>
    </row>
    <row r="391" s="2" customFormat="1" ht="16.5" customHeight="1">
      <c r="A391" s="38"/>
      <c r="B391" s="39"/>
      <c r="C391" s="218" t="s">
        <v>720</v>
      </c>
      <c r="D391" s="218" t="s">
        <v>132</v>
      </c>
      <c r="E391" s="219" t="s">
        <v>721</v>
      </c>
      <c r="F391" s="220" t="s">
        <v>722</v>
      </c>
      <c r="G391" s="221" t="s">
        <v>206</v>
      </c>
      <c r="H391" s="222">
        <v>60.093000000000004</v>
      </c>
      <c r="I391" s="223"/>
      <c r="J391" s="224">
        <f>ROUND(I391*H391,2)</f>
        <v>0</v>
      </c>
      <c r="K391" s="220" t="s">
        <v>136</v>
      </c>
      <c r="L391" s="44"/>
      <c r="M391" s="225" t="s">
        <v>19</v>
      </c>
      <c r="N391" s="226" t="s">
        <v>41</v>
      </c>
      <c r="O391" s="84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9" t="s">
        <v>137</v>
      </c>
      <c r="AT391" s="229" t="s">
        <v>132</v>
      </c>
      <c r="AU391" s="229" t="s">
        <v>80</v>
      </c>
      <c r="AY391" s="17" t="s">
        <v>130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17" t="s">
        <v>78</v>
      </c>
      <c r="BK391" s="230">
        <f>ROUND(I391*H391,2)</f>
        <v>0</v>
      </c>
      <c r="BL391" s="17" t="s">
        <v>137</v>
      </c>
      <c r="BM391" s="229" t="s">
        <v>723</v>
      </c>
    </row>
    <row r="392" s="2" customFormat="1">
      <c r="A392" s="38"/>
      <c r="B392" s="39"/>
      <c r="C392" s="40"/>
      <c r="D392" s="231" t="s">
        <v>139</v>
      </c>
      <c r="E392" s="40"/>
      <c r="F392" s="232" t="s">
        <v>724</v>
      </c>
      <c r="G392" s="40"/>
      <c r="H392" s="40"/>
      <c r="I392" s="136"/>
      <c r="J392" s="40"/>
      <c r="K392" s="40"/>
      <c r="L392" s="44"/>
      <c r="M392" s="271"/>
      <c r="N392" s="272"/>
      <c r="O392" s="273"/>
      <c r="P392" s="273"/>
      <c r="Q392" s="273"/>
      <c r="R392" s="273"/>
      <c r="S392" s="273"/>
      <c r="T392" s="274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139</v>
      </c>
      <c r="AU392" s="17" t="s">
        <v>80</v>
      </c>
    </row>
    <row r="393" s="2" customFormat="1" ht="6.96" customHeight="1">
      <c r="A393" s="38"/>
      <c r="B393" s="59"/>
      <c r="C393" s="60"/>
      <c r="D393" s="60"/>
      <c r="E393" s="60"/>
      <c r="F393" s="60"/>
      <c r="G393" s="60"/>
      <c r="H393" s="60"/>
      <c r="I393" s="166"/>
      <c r="J393" s="60"/>
      <c r="K393" s="60"/>
      <c r="L393" s="44"/>
      <c r="M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</row>
  </sheetData>
  <sheetProtection sheet="1" autoFilter="0" formatColumns="0" formatRows="0" objects="1" scenarios="1" spinCount="100000" saltValue="0y1Q3Xt1pWWeBrsDY3LkvbFBSjefmBjpUy7zryCfghPeFXpplu/Efmv69QSz/LmjaeBKlwTP/RTxKyssh/hmDw==" hashValue="E2Kmu7Skb5xfBXIhuqMk/SXcqBWbMxFnizeV65taErEpUnXqJtIIvmtDbgKUrNaVYrmVQ5IlQANlDlJ3iTiJXw==" algorithmName="SHA-512" password="CC35"/>
  <autoFilter ref="C86:K39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80</v>
      </c>
    </row>
    <row r="4" s="1" customFormat="1" ht="24.96" customHeight="1">
      <c r="B4" s="20"/>
      <c r="D4" s="132" t="s">
        <v>99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Stavební úpravy křižovatky Sokolovská, Truhlářská_ KnO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100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725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102</v>
      </c>
      <c r="G12" s="38"/>
      <c r="H12" s="38"/>
      <c r="I12" s="140" t="s">
        <v>23</v>
      </c>
      <c r="J12" s="141" t="str">
        <f>'Rekapitulace stavby'!AN8</f>
        <v>10. 1. 2020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103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104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105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">
        <v>104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105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34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36</v>
      </c>
      <c r="E30" s="38"/>
      <c r="F30" s="38"/>
      <c r="G30" s="38"/>
      <c r="H30" s="38"/>
      <c r="I30" s="136"/>
      <c r="J30" s="150">
        <f>ROUND(J86,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38</v>
      </c>
      <c r="G32" s="38"/>
      <c r="H32" s="38"/>
      <c r="I32" s="152" t="s">
        <v>37</v>
      </c>
      <c r="J32" s="151" t="s">
        <v>39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34" t="s">
        <v>41</v>
      </c>
      <c r="F33" s="154">
        <f>ROUND((SUM(BE86:BE370)),  2)</f>
        <v>0</v>
      </c>
      <c r="G33" s="38"/>
      <c r="H33" s="38"/>
      <c r="I33" s="155">
        <v>0.20999999999999999</v>
      </c>
      <c r="J33" s="154">
        <f>ROUND(((SUM(BE86:BE370))*I33),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42</v>
      </c>
      <c r="F34" s="154">
        <f>ROUND((SUM(BF86:BF370)),  2)</f>
        <v>0</v>
      </c>
      <c r="G34" s="38"/>
      <c r="H34" s="38"/>
      <c r="I34" s="155">
        <v>0.14999999999999999</v>
      </c>
      <c r="J34" s="154">
        <f>ROUND(((SUM(BF86:BF370))*I34),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43</v>
      </c>
      <c r="F35" s="154">
        <f>ROUND((SUM(BG86:BG370)),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44</v>
      </c>
      <c r="F36" s="154">
        <f>ROUND((SUM(BH86:BH370)),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45</v>
      </c>
      <c r="F37" s="154">
        <f>ROUND((SUM(BI86:BI370)),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Stavební úpravy křižovatky Sokolovská, Truhlářská_ KnO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102 - Chodníky a MK (Město Kynšperk)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140" t="s">
        <v>23</v>
      </c>
      <c r="J52" s="72" t="str">
        <f>IF(J12="","",J12)</f>
        <v>10. 1. 2020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140" t="s">
        <v>31</v>
      </c>
      <c r="J54" s="36" t="str">
        <f>E21</f>
        <v>DSVA s.r.o.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>DSVA s.r.o.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68</v>
      </c>
      <c r="D59" s="40"/>
      <c r="E59" s="40"/>
      <c r="F59" s="40"/>
      <c r="G59" s="40"/>
      <c r="H59" s="40"/>
      <c r="I59" s="136"/>
      <c r="J59" s="102">
        <f>J86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76"/>
      <c r="C60" s="177"/>
      <c r="D60" s="178" t="s">
        <v>110</v>
      </c>
      <c r="E60" s="179"/>
      <c r="F60" s="179"/>
      <c r="G60" s="179"/>
      <c r="H60" s="179"/>
      <c r="I60" s="180"/>
      <c r="J60" s="181">
        <f>J87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111</v>
      </c>
      <c r="E61" s="186"/>
      <c r="F61" s="186"/>
      <c r="G61" s="186"/>
      <c r="H61" s="186"/>
      <c r="I61" s="187"/>
      <c r="J61" s="188">
        <f>J88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297</v>
      </c>
      <c r="E62" s="186"/>
      <c r="F62" s="186"/>
      <c r="G62" s="186"/>
      <c r="H62" s="186"/>
      <c r="I62" s="187"/>
      <c r="J62" s="188">
        <f>J162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299</v>
      </c>
      <c r="E63" s="186"/>
      <c r="F63" s="186"/>
      <c r="G63" s="186"/>
      <c r="H63" s="186"/>
      <c r="I63" s="187"/>
      <c r="J63" s="188">
        <f>J168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300</v>
      </c>
      <c r="E64" s="186"/>
      <c r="F64" s="186"/>
      <c r="G64" s="186"/>
      <c r="H64" s="186"/>
      <c r="I64" s="187"/>
      <c r="J64" s="188">
        <f>J224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84"/>
      <c r="D65" s="185" t="s">
        <v>113</v>
      </c>
      <c r="E65" s="186"/>
      <c r="F65" s="186"/>
      <c r="G65" s="186"/>
      <c r="H65" s="186"/>
      <c r="I65" s="187"/>
      <c r="J65" s="188">
        <f>J259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84"/>
      <c r="D66" s="185" t="s">
        <v>301</v>
      </c>
      <c r="E66" s="186"/>
      <c r="F66" s="186"/>
      <c r="G66" s="186"/>
      <c r="H66" s="186"/>
      <c r="I66" s="187"/>
      <c r="J66" s="188">
        <f>J368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166"/>
      <c r="J68" s="60"/>
      <c r="K68" s="60"/>
      <c r="L68" s="13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169"/>
      <c r="J72" s="62"/>
      <c r="K72" s="62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115</v>
      </c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70" t="str">
        <f>E7</f>
        <v>Stavební úpravy křižovatky Sokolovská, Truhlářská_ KnO</v>
      </c>
      <c r="F76" s="32"/>
      <c r="G76" s="32"/>
      <c r="H76" s="32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100</v>
      </c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102 - Chodníky a MK (Město Kynšperk)</v>
      </c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Kynšperk nad Ohří</v>
      </c>
      <c r="G80" s="40"/>
      <c r="H80" s="40"/>
      <c r="I80" s="140" t="s">
        <v>23</v>
      </c>
      <c r="J80" s="72" t="str">
        <f>IF(J12="","",J12)</f>
        <v>10. 1. 2020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Město Kynšperk nad Ohří</v>
      </c>
      <c r="G82" s="40"/>
      <c r="H82" s="40"/>
      <c r="I82" s="140" t="s">
        <v>31</v>
      </c>
      <c r="J82" s="36" t="str">
        <f>E21</f>
        <v>DSVA s.r.o.</v>
      </c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140" t="s">
        <v>33</v>
      </c>
      <c r="J83" s="36" t="str">
        <f>E24</f>
        <v>DSVA s.r.o.</v>
      </c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90"/>
      <c r="B85" s="191"/>
      <c r="C85" s="192" t="s">
        <v>116</v>
      </c>
      <c r="D85" s="193" t="s">
        <v>55</v>
      </c>
      <c r="E85" s="193" t="s">
        <v>51</v>
      </c>
      <c r="F85" s="193" t="s">
        <v>52</v>
      </c>
      <c r="G85" s="193" t="s">
        <v>117</v>
      </c>
      <c r="H85" s="193" t="s">
        <v>118</v>
      </c>
      <c r="I85" s="194" t="s">
        <v>119</v>
      </c>
      <c r="J85" s="193" t="s">
        <v>108</v>
      </c>
      <c r="K85" s="195" t="s">
        <v>120</v>
      </c>
      <c r="L85" s="196"/>
      <c r="M85" s="92" t="s">
        <v>19</v>
      </c>
      <c r="N85" s="93" t="s">
        <v>40</v>
      </c>
      <c r="O85" s="93" t="s">
        <v>121</v>
      </c>
      <c r="P85" s="93" t="s">
        <v>122</v>
      </c>
      <c r="Q85" s="93" t="s">
        <v>123</v>
      </c>
      <c r="R85" s="93" t="s">
        <v>124</v>
      </c>
      <c r="S85" s="93" t="s">
        <v>125</v>
      </c>
      <c r="T85" s="94" t="s">
        <v>126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38"/>
      <c r="B86" s="39"/>
      <c r="C86" s="99" t="s">
        <v>127</v>
      </c>
      <c r="D86" s="40"/>
      <c r="E86" s="40"/>
      <c r="F86" s="40"/>
      <c r="G86" s="40"/>
      <c r="H86" s="40"/>
      <c r="I86" s="136"/>
      <c r="J86" s="197">
        <f>BK86</f>
        <v>0</v>
      </c>
      <c r="K86" s="40"/>
      <c r="L86" s="44"/>
      <c r="M86" s="95"/>
      <c r="N86" s="198"/>
      <c r="O86" s="96"/>
      <c r="P86" s="199">
        <f>P87</f>
        <v>0</v>
      </c>
      <c r="Q86" s="96"/>
      <c r="R86" s="199">
        <f>R87</f>
        <v>104.32332800000002</v>
      </c>
      <c r="S86" s="96"/>
      <c r="T86" s="200">
        <f>T87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69</v>
      </c>
      <c r="AU86" s="17" t="s">
        <v>109</v>
      </c>
      <c r="BK86" s="201">
        <f>BK87</f>
        <v>0</v>
      </c>
    </row>
    <row r="87" s="12" customFormat="1" ht="25.92" customHeight="1">
      <c r="A87" s="12"/>
      <c r="B87" s="202"/>
      <c r="C87" s="203"/>
      <c r="D87" s="204" t="s">
        <v>69</v>
      </c>
      <c r="E87" s="205" t="s">
        <v>128</v>
      </c>
      <c r="F87" s="205" t="s">
        <v>129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P88+P162+P168+P224+P259+P368</f>
        <v>0</v>
      </c>
      <c r="Q87" s="210"/>
      <c r="R87" s="211">
        <f>R88+R162+R168+R224+R259+R368</f>
        <v>104.32332800000002</v>
      </c>
      <c r="S87" s="210"/>
      <c r="T87" s="212">
        <f>T88+T162+T168+T224+T259+T368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78</v>
      </c>
      <c r="AT87" s="214" t="s">
        <v>69</v>
      </c>
      <c r="AU87" s="214" t="s">
        <v>70</v>
      </c>
      <c r="AY87" s="213" t="s">
        <v>130</v>
      </c>
      <c r="BK87" s="215">
        <f>BK88+BK162+BK168+BK224+BK259+BK368</f>
        <v>0</v>
      </c>
    </row>
    <row r="88" s="12" customFormat="1" ht="22.8" customHeight="1">
      <c r="A88" s="12"/>
      <c r="B88" s="202"/>
      <c r="C88" s="203"/>
      <c r="D88" s="204" t="s">
        <v>69</v>
      </c>
      <c r="E88" s="216" t="s">
        <v>78</v>
      </c>
      <c r="F88" s="216" t="s">
        <v>131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SUM(P89:P161)</f>
        <v>0</v>
      </c>
      <c r="Q88" s="210"/>
      <c r="R88" s="211">
        <f>SUM(R89:R161)</f>
        <v>8.9202900000000014</v>
      </c>
      <c r="S88" s="210"/>
      <c r="T88" s="212">
        <f>SUM(T89:T161)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78</v>
      </c>
      <c r="AT88" s="214" t="s">
        <v>69</v>
      </c>
      <c r="AU88" s="214" t="s">
        <v>78</v>
      </c>
      <c r="AY88" s="213" t="s">
        <v>130</v>
      </c>
      <c r="BK88" s="215">
        <f>SUM(BK89:BK161)</f>
        <v>0</v>
      </c>
    </row>
    <row r="89" s="2" customFormat="1" ht="16.5" customHeight="1">
      <c r="A89" s="38"/>
      <c r="B89" s="39"/>
      <c r="C89" s="218" t="s">
        <v>78</v>
      </c>
      <c r="D89" s="218" t="s">
        <v>132</v>
      </c>
      <c r="E89" s="219" t="s">
        <v>302</v>
      </c>
      <c r="F89" s="220" t="s">
        <v>303</v>
      </c>
      <c r="G89" s="221" t="s">
        <v>179</v>
      </c>
      <c r="H89" s="222">
        <v>21.059999999999999</v>
      </c>
      <c r="I89" s="223"/>
      <c r="J89" s="224">
        <f>ROUND(I89*H89,2)</f>
        <v>0</v>
      </c>
      <c r="K89" s="220" t="s">
        <v>136</v>
      </c>
      <c r="L89" s="44"/>
      <c r="M89" s="225" t="s">
        <v>19</v>
      </c>
      <c r="N89" s="226" t="s">
        <v>41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9" t="s">
        <v>137</v>
      </c>
      <c r="AT89" s="229" t="s">
        <v>132</v>
      </c>
      <c r="AU89" s="229" t="s">
        <v>80</v>
      </c>
      <c r="AY89" s="17" t="s">
        <v>130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7" t="s">
        <v>78</v>
      </c>
      <c r="BK89" s="230">
        <f>ROUND(I89*H89,2)</f>
        <v>0</v>
      </c>
      <c r="BL89" s="17" t="s">
        <v>137</v>
      </c>
      <c r="BM89" s="229" t="s">
        <v>726</v>
      </c>
    </row>
    <row r="90" s="2" customFormat="1">
      <c r="A90" s="38"/>
      <c r="B90" s="39"/>
      <c r="C90" s="40"/>
      <c r="D90" s="231" t="s">
        <v>139</v>
      </c>
      <c r="E90" s="40"/>
      <c r="F90" s="232" t="s">
        <v>305</v>
      </c>
      <c r="G90" s="40"/>
      <c r="H90" s="40"/>
      <c r="I90" s="136"/>
      <c r="J90" s="40"/>
      <c r="K90" s="40"/>
      <c r="L90" s="44"/>
      <c r="M90" s="233"/>
      <c r="N90" s="23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80</v>
      </c>
    </row>
    <row r="91" s="2" customFormat="1">
      <c r="A91" s="38"/>
      <c r="B91" s="39"/>
      <c r="C91" s="40"/>
      <c r="D91" s="231" t="s">
        <v>141</v>
      </c>
      <c r="E91" s="40"/>
      <c r="F91" s="235" t="s">
        <v>306</v>
      </c>
      <c r="G91" s="40"/>
      <c r="H91" s="40"/>
      <c r="I91" s="136"/>
      <c r="J91" s="40"/>
      <c r="K91" s="40"/>
      <c r="L91" s="44"/>
      <c r="M91" s="233"/>
      <c r="N91" s="23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141</v>
      </c>
      <c r="AU91" s="17" t="s">
        <v>80</v>
      </c>
    </row>
    <row r="92" s="13" customFormat="1">
      <c r="A92" s="13"/>
      <c r="B92" s="236"/>
      <c r="C92" s="237"/>
      <c r="D92" s="231" t="s">
        <v>143</v>
      </c>
      <c r="E92" s="238" t="s">
        <v>19</v>
      </c>
      <c r="F92" s="239" t="s">
        <v>727</v>
      </c>
      <c r="G92" s="237"/>
      <c r="H92" s="240">
        <v>2.7000000000000002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143</v>
      </c>
      <c r="AU92" s="246" t="s">
        <v>80</v>
      </c>
      <c r="AV92" s="13" t="s">
        <v>80</v>
      </c>
      <c r="AW92" s="13" t="s">
        <v>32</v>
      </c>
      <c r="AX92" s="13" t="s">
        <v>70</v>
      </c>
      <c r="AY92" s="246" t="s">
        <v>130</v>
      </c>
    </row>
    <row r="93" s="13" customFormat="1">
      <c r="A93" s="13"/>
      <c r="B93" s="236"/>
      <c r="C93" s="237"/>
      <c r="D93" s="231" t="s">
        <v>143</v>
      </c>
      <c r="E93" s="238" t="s">
        <v>19</v>
      </c>
      <c r="F93" s="239" t="s">
        <v>728</v>
      </c>
      <c r="G93" s="237"/>
      <c r="H93" s="240">
        <v>1.0800000000000001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143</v>
      </c>
      <c r="AU93" s="246" t="s">
        <v>80</v>
      </c>
      <c r="AV93" s="13" t="s">
        <v>80</v>
      </c>
      <c r="AW93" s="13" t="s">
        <v>32</v>
      </c>
      <c r="AX93" s="13" t="s">
        <v>70</v>
      </c>
      <c r="AY93" s="246" t="s">
        <v>130</v>
      </c>
    </row>
    <row r="94" s="13" customFormat="1">
      <c r="A94" s="13"/>
      <c r="B94" s="236"/>
      <c r="C94" s="237"/>
      <c r="D94" s="231" t="s">
        <v>143</v>
      </c>
      <c r="E94" s="238" t="s">
        <v>19</v>
      </c>
      <c r="F94" s="239" t="s">
        <v>729</v>
      </c>
      <c r="G94" s="237"/>
      <c r="H94" s="240">
        <v>17.280000000000001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143</v>
      </c>
      <c r="AU94" s="246" t="s">
        <v>80</v>
      </c>
      <c r="AV94" s="13" t="s">
        <v>80</v>
      </c>
      <c r="AW94" s="13" t="s">
        <v>32</v>
      </c>
      <c r="AX94" s="13" t="s">
        <v>70</v>
      </c>
      <c r="AY94" s="246" t="s">
        <v>130</v>
      </c>
    </row>
    <row r="95" s="14" customFormat="1">
      <c r="A95" s="14"/>
      <c r="B95" s="247"/>
      <c r="C95" s="248"/>
      <c r="D95" s="231" t="s">
        <v>143</v>
      </c>
      <c r="E95" s="249" t="s">
        <v>19</v>
      </c>
      <c r="F95" s="250" t="s">
        <v>161</v>
      </c>
      <c r="G95" s="248"/>
      <c r="H95" s="251">
        <v>21.059999999999999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143</v>
      </c>
      <c r="AU95" s="257" t="s">
        <v>80</v>
      </c>
      <c r="AV95" s="14" t="s">
        <v>137</v>
      </c>
      <c r="AW95" s="14" t="s">
        <v>32</v>
      </c>
      <c r="AX95" s="14" t="s">
        <v>78</v>
      </c>
      <c r="AY95" s="257" t="s">
        <v>130</v>
      </c>
    </row>
    <row r="96" s="2" customFormat="1" ht="16.5" customHeight="1">
      <c r="A96" s="38"/>
      <c r="B96" s="39"/>
      <c r="C96" s="218" t="s">
        <v>80</v>
      </c>
      <c r="D96" s="218" t="s">
        <v>132</v>
      </c>
      <c r="E96" s="219" t="s">
        <v>730</v>
      </c>
      <c r="F96" s="220" t="s">
        <v>310</v>
      </c>
      <c r="G96" s="221" t="s">
        <v>179</v>
      </c>
      <c r="H96" s="222">
        <v>36.024999999999999</v>
      </c>
      <c r="I96" s="223"/>
      <c r="J96" s="224">
        <f>ROUND(I96*H96,2)</f>
        <v>0</v>
      </c>
      <c r="K96" s="220" t="s">
        <v>136</v>
      </c>
      <c r="L96" s="44"/>
      <c r="M96" s="225" t="s">
        <v>19</v>
      </c>
      <c r="N96" s="226" t="s">
        <v>41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137</v>
      </c>
      <c r="AT96" s="229" t="s">
        <v>132</v>
      </c>
      <c r="AU96" s="229" t="s">
        <v>80</v>
      </c>
      <c r="AY96" s="17" t="s">
        <v>130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78</v>
      </c>
      <c r="BK96" s="230">
        <f>ROUND(I96*H96,2)</f>
        <v>0</v>
      </c>
      <c r="BL96" s="17" t="s">
        <v>137</v>
      </c>
      <c r="BM96" s="229" t="s">
        <v>731</v>
      </c>
    </row>
    <row r="97" s="2" customFormat="1">
      <c r="A97" s="38"/>
      <c r="B97" s="39"/>
      <c r="C97" s="40"/>
      <c r="D97" s="231" t="s">
        <v>139</v>
      </c>
      <c r="E97" s="40"/>
      <c r="F97" s="232" t="s">
        <v>312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139</v>
      </c>
      <c r="AU97" s="17" t="s">
        <v>80</v>
      </c>
    </row>
    <row r="98" s="2" customFormat="1">
      <c r="A98" s="38"/>
      <c r="B98" s="39"/>
      <c r="C98" s="40"/>
      <c r="D98" s="231" t="s">
        <v>248</v>
      </c>
      <c r="E98" s="40"/>
      <c r="F98" s="235" t="s">
        <v>732</v>
      </c>
      <c r="G98" s="40"/>
      <c r="H98" s="40"/>
      <c r="I98" s="136"/>
      <c r="J98" s="40"/>
      <c r="K98" s="40"/>
      <c r="L98" s="44"/>
      <c r="M98" s="233"/>
      <c r="N98" s="23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248</v>
      </c>
      <c r="AU98" s="17" t="s">
        <v>80</v>
      </c>
    </row>
    <row r="99" s="13" customFormat="1">
      <c r="A99" s="13"/>
      <c r="B99" s="236"/>
      <c r="C99" s="237"/>
      <c r="D99" s="231" t="s">
        <v>143</v>
      </c>
      <c r="E99" s="238" t="s">
        <v>19</v>
      </c>
      <c r="F99" s="239" t="s">
        <v>733</v>
      </c>
      <c r="G99" s="237"/>
      <c r="H99" s="240">
        <v>2.0249999999999999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143</v>
      </c>
      <c r="AU99" s="246" t="s">
        <v>80</v>
      </c>
      <c r="AV99" s="13" t="s">
        <v>80</v>
      </c>
      <c r="AW99" s="13" t="s">
        <v>32</v>
      </c>
      <c r="AX99" s="13" t="s">
        <v>70</v>
      </c>
      <c r="AY99" s="246" t="s">
        <v>130</v>
      </c>
    </row>
    <row r="100" s="13" customFormat="1">
      <c r="A100" s="13"/>
      <c r="B100" s="236"/>
      <c r="C100" s="237"/>
      <c r="D100" s="231" t="s">
        <v>143</v>
      </c>
      <c r="E100" s="238" t="s">
        <v>19</v>
      </c>
      <c r="F100" s="239" t="s">
        <v>734</v>
      </c>
      <c r="G100" s="237"/>
      <c r="H100" s="240">
        <v>34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143</v>
      </c>
      <c r="AU100" s="246" t="s">
        <v>80</v>
      </c>
      <c r="AV100" s="13" t="s">
        <v>80</v>
      </c>
      <c r="AW100" s="13" t="s">
        <v>32</v>
      </c>
      <c r="AX100" s="13" t="s">
        <v>70</v>
      </c>
      <c r="AY100" s="246" t="s">
        <v>130</v>
      </c>
    </row>
    <row r="101" s="14" customFormat="1">
      <c r="A101" s="14"/>
      <c r="B101" s="247"/>
      <c r="C101" s="248"/>
      <c r="D101" s="231" t="s">
        <v>143</v>
      </c>
      <c r="E101" s="249" t="s">
        <v>19</v>
      </c>
      <c r="F101" s="250" t="s">
        <v>161</v>
      </c>
      <c r="G101" s="248"/>
      <c r="H101" s="251">
        <v>36.024999999999999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143</v>
      </c>
      <c r="AU101" s="257" t="s">
        <v>80</v>
      </c>
      <c r="AV101" s="14" t="s">
        <v>137</v>
      </c>
      <c r="AW101" s="14" t="s">
        <v>32</v>
      </c>
      <c r="AX101" s="14" t="s">
        <v>78</v>
      </c>
      <c r="AY101" s="257" t="s">
        <v>130</v>
      </c>
    </row>
    <row r="102" s="2" customFormat="1" ht="16.5" customHeight="1">
      <c r="A102" s="38"/>
      <c r="B102" s="39"/>
      <c r="C102" s="218" t="s">
        <v>149</v>
      </c>
      <c r="D102" s="218" t="s">
        <v>132</v>
      </c>
      <c r="E102" s="219" t="s">
        <v>315</v>
      </c>
      <c r="F102" s="220" t="s">
        <v>316</v>
      </c>
      <c r="G102" s="221" t="s">
        <v>179</v>
      </c>
      <c r="H102" s="222">
        <v>1.8</v>
      </c>
      <c r="I102" s="223"/>
      <c r="J102" s="224">
        <f>ROUND(I102*H102,2)</f>
        <v>0</v>
      </c>
      <c r="K102" s="220" t="s">
        <v>136</v>
      </c>
      <c r="L102" s="44"/>
      <c r="M102" s="225" t="s">
        <v>19</v>
      </c>
      <c r="N102" s="226" t="s">
        <v>41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137</v>
      </c>
      <c r="AT102" s="229" t="s">
        <v>132</v>
      </c>
      <c r="AU102" s="229" t="s">
        <v>80</v>
      </c>
      <c r="AY102" s="17" t="s">
        <v>130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78</v>
      </c>
      <c r="BK102" s="230">
        <f>ROUND(I102*H102,2)</f>
        <v>0</v>
      </c>
      <c r="BL102" s="17" t="s">
        <v>137</v>
      </c>
      <c r="BM102" s="229" t="s">
        <v>735</v>
      </c>
    </row>
    <row r="103" s="2" customFormat="1">
      <c r="A103" s="38"/>
      <c r="B103" s="39"/>
      <c r="C103" s="40"/>
      <c r="D103" s="231" t="s">
        <v>139</v>
      </c>
      <c r="E103" s="40"/>
      <c r="F103" s="232" t="s">
        <v>318</v>
      </c>
      <c r="G103" s="40"/>
      <c r="H103" s="40"/>
      <c r="I103" s="136"/>
      <c r="J103" s="40"/>
      <c r="K103" s="40"/>
      <c r="L103" s="44"/>
      <c r="M103" s="233"/>
      <c r="N103" s="23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139</v>
      </c>
      <c r="AU103" s="17" t="s">
        <v>80</v>
      </c>
    </row>
    <row r="104" s="13" customFormat="1">
      <c r="A104" s="13"/>
      <c r="B104" s="236"/>
      <c r="C104" s="237"/>
      <c r="D104" s="231" t="s">
        <v>143</v>
      </c>
      <c r="E104" s="238" t="s">
        <v>19</v>
      </c>
      <c r="F104" s="239" t="s">
        <v>736</v>
      </c>
      <c r="G104" s="237"/>
      <c r="H104" s="240">
        <v>0.90000000000000002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143</v>
      </c>
      <c r="AU104" s="246" t="s">
        <v>80</v>
      </c>
      <c r="AV104" s="13" t="s">
        <v>80</v>
      </c>
      <c r="AW104" s="13" t="s">
        <v>32</v>
      </c>
      <c r="AX104" s="13" t="s">
        <v>70</v>
      </c>
      <c r="AY104" s="246" t="s">
        <v>130</v>
      </c>
    </row>
    <row r="105" s="13" customFormat="1">
      <c r="A105" s="13"/>
      <c r="B105" s="236"/>
      <c r="C105" s="237"/>
      <c r="D105" s="231" t="s">
        <v>143</v>
      </c>
      <c r="E105" s="238" t="s">
        <v>19</v>
      </c>
      <c r="F105" s="239" t="s">
        <v>737</v>
      </c>
      <c r="G105" s="237"/>
      <c r="H105" s="240">
        <v>0.90000000000000002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143</v>
      </c>
      <c r="AU105" s="246" t="s">
        <v>80</v>
      </c>
      <c r="AV105" s="13" t="s">
        <v>80</v>
      </c>
      <c r="AW105" s="13" t="s">
        <v>32</v>
      </c>
      <c r="AX105" s="13" t="s">
        <v>70</v>
      </c>
      <c r="AY105" s="246" t="s">
        <v>130</v>
      </c>
    </row>
    <row r="106" s="14" customFormat="1">
      <c r="A106" s="14"/>
      <c r="B106" s="247"/>
      <c r="C106" s="248"/>
      <c r="D106" s="231" t="s">
        <v>143</v>
      </c>
      <c r="E106" s="249" t="s">
        <v>19</v>
      </c>
      <c r="F106" s="250" t="s">
        <v>161</v>
      </c>
      <c r="G106" s="248"/>
      <c r="H106" s="251">
        <v>1.8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143</v>
      </c>
      <c r="AU106" s="257" t="s">
        <v>80</v>
      </c>
      <c r="AV106" s="14" t="s">
        <v>137</v>
      </c>
      <c r="AW106" s="14" t="s">
        <v>32</v>
      </c>
      <c r="AX106" s="14" t="s">
        <v>78</v>
      </c>
      <c r="AY106" s="257" t="s">
        <v>130</v>
      </c>
    </row>
    <row r="107" s="2" customFormat="1" ht="16.5" customHeight="1">
      <c r="A107" s="38"/>
      <c r="B107" s="39"/>
      <c r="C107" s="261" t="s">
        <v>137</v>
      </c>
      <c r="D107" s="261" t="s">
        <v>320</v>
      </c>
      <c r="E107" s="262" t="s">
        <v>321</v>
      </c>
      <c r="F107" s="263" t="s">
        <v>322</v>
      </c>
      <c r="G107" s="264" t="s">
        <v>206</v>
      </c>
      <c r="H107" s="265">
        <v>3.6000000000000001</v>
      </c>
      <c r="I107" s="266"/>
      <c r="J107" s="267">
        <f>ROUND(I107*H107,2)</f>
        <v>0</v>
      </c>
      <c r="K107" s="263" t="s">
        <v>136</v>
      </c>
      <c r="L107" s="268"/>
      <c r="M107" s="269" t="s">
        <v>19</v>
      </c>
      <c r="N107" s="270" t="s">
        <v>41</v>
      </c>
      <c r="O107" s="84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174</v>
      </c>
      <c r="AT107" s="229" t="s">
        <v>320</v>
      </c>
      <c r="AU107" s="229" t="s">
        <v>80</v>
      </c>
      <c r="AY107" s="17" t="s">
        <v>130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78</v>
      </c>
      <c r="BK107" s="230">
        <f>ROUND(I107*H107,2)</f>
        <v>0</v>
      </c>
      <c r="BL107" s="17" t="s">
        <v>137</v>
      </c>
      <c r="BM107" s="229" t="s">
        <v>738</v>
      </c>
    </row>
    <row r="108" s="2" customFormat="1">
      <c r="A108" s="38"/>
      <c r="B108" s="39"/>
      <c r="C108" s="40"/>
      <c r="D108" s="231" t="s">
        <v>139</v>
      </c>
      <c r="E108" s="40"/>
      <c r="F108" s="232" t="s">
        <v>739</v>
      </c>
      <c r="G108" s="40"/>
      <c r="H108" s="40"/>
      <c r="I108" s="136"/>
      <c r="J108" s="40"/>
      <c r="K108" s="40"/>
      <c r="L108" s="44"/>
      <c r="M108" s="233"/>
      <c r="N108" s="23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139</v>
      </c>
      <c r="AU108" s="17" t="s">
        <v>80</v>
      </c>
    </row>
    <row r="109" s="13" customFormat="1">
      <c r="A109" s="13"/>
      <c r="B109" s="236"/>
      <c r="C109" s="237"/>
      <c r="D109" s="231" t="s">
        <v>143</v>
      </c>
      <c r="E109" s="238" t="s">
        <v>19</v>
      </c>
      <c r="F109" s="239" t="s">
        <v>740</v>
      </c>
      <c r="G109" s="237"/>
      <c r="H109" s="240">
        <v>3.6000000000000001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143</v>
      </c>
      <c r="AU109" s="246" t="s">
        <v>80</v>
      </c>
      <c r="AV109" s="13" t="s">
        <v>80</v>
      </c>
      <c r="AW109" s="13" t="s">
        <v>32</v>
      </c>
      <c r="AX109" s="13" t="s">
        <v>78</v>
      </c>
      <c r="AY109" s="246" t="s">
        <v>130</v>
      </c>
    </row>
    <row r="110" s="2" customFormat="1" ht="16.5" customHeight="1">
      <c r="A110" s="38"/>
      <c r="B110" s="39"/>
      <c r="C110" s="218" t="s">
        <v>162</v>
      </c>
      <c r="D110" s="218" t="s">
        <v>132</v>
      </c>
      <c r="E110" s="219" t="s">
        <v>325</v>
      </c>
      <c r="F110" s="220" t="s">
        <v>326</v>
      </c>
      <c r="G110" s="221" t="s">
        <v>135</v>
      </c>
      <c r="H110" s="222">
        <v>101</v>
      </c>
      <c r="I110" s="223"/>
      <c r="J110" s="224">
        <f>ROUND(I110*H110,2)</f>
        <v>0</v>
      </c>
      <c r="K110" s="220" t="s">
        <v>136</v>
      </c>
      <c r="L110" s="44"/>
      <c r="M110" s="225" t="s">
        <v>19</v>
      </c>
      <c r="N110" s="226" t="s">
        <v>41</v>
      </c>
      <c r="O110" s="84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9" t="s">
        <v>137</v>
      </c>
      <c r="AT110" s="229" t="s">
        <v>132</v>
      </c>
      <c r="AU110" s="229" t="s">
        <v>80</v>
      </c>
      <c r="AY110" s="17" t="s">
        <v>130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17" t="s">
        <v>78</v>
      </c>
      <c r="BK110" s="230">
        <f>ROUND(I110*H110,2)</f>
        <v>0</v>
      </c>
      <c r="BL110" s="17" t="s">
        <v>137</v>
      </c>
      <c r="BM110" s="229" t="s">
        <v>741</v>
      </c>
    </row>
    <row r="111" s="2" customFormat="1">
      <c r="A111" s="38"/>
      <c r="B111" s="39"/>
      <c r="C111" s="40"/>
      <c r="D111" s="231" t="s">
        <v>139</v>
      </c>
      <c r="E111" s="40"/>
      <c r="F111" s="232" t="s">
        <v>328</v>
      </c>
      <c r="G111" s="40"/>
      <c r="H111" s="40"/>
      <c r="I111" s="136"/>
      <c r="J111" s="40"/>
      <c r="K111" s="40"/>
      <c r="L111" s="44"/>
      <c r="M111" s="233"/>
      <c r="N111" s="234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139</v>
      </c>
      <c r="AU111" s="17" t="s">
        <v>80</v>
      </c>
    </row>
    <row r="112" s="2" customFormat="1">
      <c r="A112" s="38"/>
      <c r="B112" s="39"/>
      <c r="C112" s="40"/>
      <c r="D112" s="231" t="s">
        <v>141</v>
      </c>
      <c r="E112" s="40"/>
      <c r="F112" s="235" t="s">
        <v>329</v>
      </c>
      <c r="G112" s="40"/>
      <c r="H112" s="40"/>
      <c r="I112" s="136"/>
      <c r="J112" s="40"/>
      <c r="K112" s="40"/>
      <c r="L112" s="44"/>
      <c r="M112" s="233"/>
      <c r="N112" s="23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141</v>
      </c>
      <c r="AU112" s="17" t="s">
        <v>80</v>
      </c>
    </row>
    <row r="113" s="13" customFormat="1">
      <c r="A113" s="13"/>
      <c r="B113" s="236"/>
      <c r="C113" s="237"/>
      <c r="D113" s="231" t="s">
        <v>143</v>
      </c>
      <c r="E113" s="238" t="s">
        <v>19</v>
      </c>
      <c r="F113" s="239" t="s">
        <v>742</v>
      </c>
      <c r="G113" s="237"/>
      <c r="H113" s="240">
        <v>16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143</v>
      </c>
      <c r="AU113" s="246" t="s">
        <v>80</v>
      </c>
      <c r="AV113" s="13" t="s">
        <v>80</v>
      </c>
      <c r="AW113" s="13" t="s">
        <v>32</v>
      </c>
      <c r="AX113" s="13" t="s">
        <v>70</v>
      </c>
      <c r="AY113" s="246" t="s">
        <v>130</v>
      </c>
    </row>
    <row r="114" s="13" customFormat="1">
      <c r="A114" s="13"/>
      <c r="B114" s="236"/>
      <c r="C114" s="237"/>
      <c r="D114" s="231" t="s">
        <v>143</v>
      </c>
      <c r="E114" s="238" t="s">
        <v>19</v>
      </c>
      <c r="F114" s="239" t="s">
        <v>743</v>
      </c>
      <c r="G114" s="237"/>
      <c r="H114" s="240">
        <v>85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143</v>
      </c>
      <c r="AU114" s="246" t="s">
        <v>80</v>
      </c>
      <c r="AV114" s="13" t="s">
        <v>80</v>
      </c>
      <c r="AW114" s="13" t="s">
        <v>32</v>
      </c>
      <c r="AX114" s="13" t="s">
        <v>70</v>
      </c>
      <c r="AY114" s="246" t="s">
        <v>130</v>
      </c>
    </row>
    <row r="115" s="14" customFormat="1">
      <c r="A115" s="14"/>
      <c r="B115" s="247"/>
      <c r="C115" s="248"/>
      <c r="D115" s="231" t="s">
        <v>143</v>
      </c>
      <c r="E115" s="249" t="s">
        <v>19</v>
      </c>
      <c r="F115" s="250" t="s">
        <v>161</v>
      </c>
      <c r="G115" s="248"/>
      <c r="H115" s="251">
        <v>101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7" t="s">
        <v>143</v>
      </c>
      <c r="AU115" s="257" t="s">
        <v>80</v>
      </c>
      <c r="AV115" s="14" t="s">
        <v>137</v>
      </c>
      <c r="AW115" s="14" t="s">
        <v>32</v>
      </c>
      <c r="AX115" s="14" t="s">
        <v>78</v>
      </c>
      <c r="AY115" s="257" t="s">
        <v>130</v>
      </c>
    </row>
    <row r="116" s="2" customFormat="1" ht="16.5" customHeight="1">
      <c r="A116" s="38"/>
      <c r="B116" s="39"/>
      <c r="C116" s="218" t="s">
        <v>168</v>
      </c>
      <c r="D116" s="218" t="s">
        <v>132</v>
      </c>
      <c r="E116" s="219" t="s">
        <v>744</v>
      </c>
      <c r="F116" s="220" t="s">
        <v>745</v>
      </c>
      <c r="G116" s="221" t="s">
        <v>135</v>
      </c>
      <c r="H116" s="222">
        <v>159.5</v>
      </c>
      <c r="I116" s="223"/>
      <c r="J116" s="224">
        <f>ROUND(I116*H116,2)</f>
        <v>0</v>
      </c>
      <c r="K116" s="220" t="s">
        <v>136</v>
      </c>
      <c r="L116" s="44"/>
      <c r="M116" s="225" t="s">
        <v>19</v>
      </c>
      <c r="N116" s="226" t="s">
        <v>41</v>
      </c>
      <c r="O116" s="84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9" t="s">
        <v>137</v>
      </c>
      <c r="AT116" s="229" t="s">
        <v>132</v>
      </c>
      <c r="AU116" s="229" t="s">
        <v>80</v>
      </c>
      <c r="AY116" s="17" t="s">
        <v>130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17" t="s">
        <v>78</v>
      </c>
      <c r="BK116" s="230">
        <f>ROUND(I116*H116,2)</f>
        <v>0</v>
      </c>
      <c r="BL116" s="17" t="s">
        <v>137</v>
      </c>
      <c r="BM116" s="229" t="s">
        <v>746</v>
      </c>
    </row>
    <row r="117" s="2" customFormat="1">
      <c r="A117" s="38"/>
      <c r="B117" s="39"/>
      <c r="C117" s="40"/>
      <c r="D117" s="231" t="s">
        <v>139</v>
      </c>
      <c r="E117" s="40"/>
      <c r="F117" s="232" t="s">
        <v>747</v>
      </c>
      <c r="G117" s="40"/>
      <c r="H117" s="40"/>
      <c r="I117" s="136"/>
      <c r="J117" s="40"/>
      <c r="K117" s="40"/>
      <c r="L117" s="44"/>
      <c r="M117" s="233"/>
      <c r="N117" s="23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139</v>
      </c>
      <c r="AU117" s="17" t="s">
        <v>80</v>
      </c>
    </row>
    <row r="118" s="13" customFormat="1">
      <c r="A118" s="13"/>
      <c r="B118" s="236"/>
      <c r="C118" s="237"/>
      <c r="D118" s="231" t="s">
        <v>143</v>
      </c>
      <c r="E118" s="238" t="s">
        <v>19</v>
      </c>
      <c r="F118" s="239" t="s">
        <v>748</v>
      </c>
      <c r="G118" s="237"/>
      <c r="H118" s="240">
        <v>4.5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143</v>
      </c>
      <c r="AU118" s="246" t="s">
        <v>80</v>
      </c>
      <c r="AV118" s="13" t="s">
        <v>80</v>
      </c>
      <c r="AW118" s="13" t="s">
        <v>32</v>
      </c>
      <c r="AX118" s="13" t="s">
        <v>70</v>
      </c>
      <c r="AY118" s="246" t="s">
        <v>130</v>
      </c>
    </row>
    <row r="119" s="13" customFormat="1">
      <c r="A119" s="13"/>
      <c r="B119" s="236"/>
      <c r="C119" s="237"/>
      <c r="D119" s="231" t="s">
        <v>143</v>
      </c>
      <c r="E119" s="238" t="s">
        <v>19</v>
      </c>
      <c r="F119" s="239" t="s">
        <v>749</v>
      </c>
      <c r="G119" s="237"/>
      <c r="H119" s="240">
        <v>155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143</v>
      </c>
      <c r="AU119" s="246" t="s">
        <v>80</v>
      </c>
      <c r="AV119" s="13" t="s">
        <v>80</v>
      </c>
      <c r="AW119" s="13" t="s">
        <v>32</v>
      </c>
      <c r="AX119" s="13" t="s">
        <v>70</v>
      </c>
      <c r="AY119" s="246" t="s">
        <v>130</v>
      </c>
    </row>
    <row r="120" s="14" customFormat="1">
      <c r="A120" s="14"/>
      <c r="B120" s="247"/>
      <c r="C120" s="248"/>
      <c r="D120" s="231" t="s">
        <v>143</v>
      </c>
      <c r="E120" s="249" t="s">
        <v>19</v>
      </c>
      <c r="F120" s="250" t="s">
        <v>161</v>
      </c>
      <c r="G120" s="248"/>
      <c r="H120" s="251">
        <v>159.5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143</v>
      </c>
      <c r="AU120" s="257" t="s">
        <v>80</v>
      </c>
      <c r="AV120" s="14" t="s">
        <v>137</v>
      </c>
      <c r="AW120" s="14" t="s">
        <v>32</v>
      </c>
      <c r="AX120" s="14" t="s">
        <v>78</v>
      </c>
      <c r="AY120" s="257" t="s">
        <v>130</v>
      </c>
    </row>
    <row r="121" s="2" customFormat="1" ht="16.5" customHeight="1">
      <c r="A121" s="38"/>
      <c r="B121" s="39"/>
      <c r="C121" s="218" t="s">
        <v>176</v>
      </c>
      <c r="D121" s="218" t="s">
        <v>132</v>
      </c>
      <c r="E121" s="219" t="s">
        <v>750</v>
      </c>
      <c r="F121" s="220" t="s">
        <v>751</v>
      </c>
      <c r="G121" s="221" t="s">
        <v>135</v>
      </c>
      <c r="H121" s="222">
        <v>16</v>
      </c>
      <c r="I121" s="223"/>
      <c r="J121" s="224">
        <f>ROUND(I121*H121,2)</f>
        <v>0</v>
      </c>
      <c r="K121" s="220" t="s">
        <v>136</v>
      </c>
      <c r="L121" s="44"/>
      <c r="M121" s="225" t="s">
        <v>19</v>
      </c>
      <c r="N121" s="226" t="s">
        <v>41</v>
      </c>
      <c r="O121" s="84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9" t="s">
        <v>137</v>
      </c>
      <c r="AT121" s="229" t="s">
        <v>132</v>
      </c>
      <c r="AU121" s="229" t="s">
        <v>80</v>
      </c>
      <c r="AY121" s="17" t="s">
        <v>130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7" t="s">
        <v>78</v>
      </c>
      <c r="BK121" s="230">
        <f>ROUND(I121*H121,2)</f>
        <v>0</v>
      </c>
      <c r="BL121" s="17" t="s">
        <v>137</v>
      </c>
      <c r="BM121" s="229" t="s">
        <v>752</v>
      </c>
    </row>
    <row r="122" s="2" customFormat="1">
      <c r="A122" s="38"/>
      <c r="B122" s="39"/>
      <c r="C122" s="40"/>
      <c r="D122" s="231" t="s">
        <v>139</v>
      </c>
      <c r="E122" s="40"/>
      <c r="F122" s="232" t="s">
        <v>753</v>
      </c>
      <c r="G122" s="40"/>
      <c r="H122" s="40"/>
      <c r="I122" s="136"/>
      <c r="J122" s="40"/>
      <c r="K122" s="40"/>
      <c r="L122" s="44"/>
      <c r="M122" s="233"/>
      <c r="N122" s="23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139</v>
      </c>
      <c r="AU122" s="17" t="s">
        <v>80</v>
      </c>
    </row>
    <row r="123" s="2" customFormat="1" ht="16.5" customHeight="1">
      <c r="A123" s="38"/>
      <c r="B123" s="39"/>
      <c r="C123" s="261" t="s">
        <v>174</v>
      </c>
      <c r="D123" s="261" t="s">
        <v>320</v>
      </c>
      <c r="E123" s="262" t="s">
        <v>754</v>
      </c>
      <c r="F123" s="263" t="s">
        <v>755</v>
      </c>
      <c r="G123" s="264" t="s">
        <v>401</v>
      </c>
      <c r="H123" s="265">
        <v>0.47999999999999998</v>
      </c>
      <c r="I123" s="266"/>
      <c r="J123" s="267">
        <f>ROUND(I123*H123,2)</f>
        <v>0</v>
      </c>
      <c r="K123" s="263" t="s">
        <v>136</v>
      </c>
      <c r="L123" s="268"/>
      <c r="M123" s="269" t="s">
        <v>19</v>
      </c>
      <c r="N123" s="270" t="s">
        <v>41</v>
      </c>
      <c r="O123" s="84"/>
      <c r="P123" s="227">
        <f>O123*H123</f>
        <v>0</v>
      </c>
      <c r="Q123" s="227">
        <v>0.001</v>
      </c>
      <c r="R123" s="227">
        <f>Q123*H123</f>
        <v>0.00048000000000000001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174</v>
      </c>
      <c r="AT123" s="229" t="s">
        <v>320</v>
      </c>
      <c r="AU123" s="229" t="s">
        <v>80</v>
      </c>
      <c r="AY123" s="17" t="s">
        <v>130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78</v>
      </c>
      <c r="BK123" s="230">
        <f>ROUND(I123*H123,2)</f>
        <v>0</v>
      </c>
      <c r="BL123" s="17" t="s">
        <v>137</v>
      </c>
      <c r="BM123" s="229" t="s">
        <v>756</v>
      </c>
    </row>
    <row r="124" s="2" customFormat="1">
      <c r="A124" s="38"/>
      <c r="B124" s="39"/>
      <c r="C124" s="40"/>
      <c r="D124" s="231" t="s">
        <v>139</v>
      </c>
      <c r="E124" s="40"/>
      <c r="F124" s="232" t="s">
        <v>755</v>
      </c>
      <c r="G124" s="40"/>
      <c r="H124" s="40"/>
      <c r="I124" s="136"/>
      <c r="J124" s="40"/>
      <c r="K124" s="40"/>
      <c r="L124" s="44"/>
      <c r="M124" s="233"/>
      <c r="N124" s="23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139</v>
      </c>
      <c r="AU124" s="17" t="s">
        <v>80</v>
      </c>
    </row>
    <row r="125" s="13" customFormat="1">
      <c r="A125" s="13"/>
      <c r="B125" s="236"/>
      <c r="C125" s="237"/>
      <c r="D125" s="231" t="s">
        <v>143</v>
      </c>
      <c r="E125" s="238" t="s">
        <v>19</v>
      </c>
      <c r="F125" s="239" t="s">
        <v>757</v>
      </c>
      <c r="G125" s="237"/>
      <c r="H125" s="240">
        <v>0.47999999999999998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143</v>
      </c>
      <c r="AU125" s="246" t="s">
        <v>80</v>
      </c>
      <c r="AV125" s="13" t="s">
        <v>80</v>
      </c>
      <c r="AW125" s="13" t="s">
        <v>32</v>
      </c>
      <c r="AX125" s="13" t="s">
        <v>78</v>
      </c>
      <c r="AY125" s="246" t="s">
        <v>130</v>
      </c>
    </row>
    <row r="126" s="2" customFormat="1" ht="16.5" customHeight="1">
      <c r="A126" s="38"/>
      <c r="B126" s="39"/>
      <c r="C126" s="218" t="s">
        <v>190</v>
      </c>
      <c r="D126" s="218" t="s">
        <v>132</v>
      </c>
      <c r="E126" s="219" t="s">
        <v>336</v>
      </c>
      <c r="F126" s="220" t="s">
        <v>337</v>
      </c>
      <c r="G126" s="221" t="s">
        <v>186</v>
      </c>
      <c r="H126" s="222">
        <v>765</v>
      </c>
      <c r="I126" s="223"/>
      <c r="J126" s="224">
        <f>ROUND(I126*H126,2)</f>
        <v>0</v>
      </c>
      <c r="K126" s="220" t="s">
        <v>136</v>
      </c>
      <c r="L126" s="44"/>
      <c r="M126" s="225" t="s">
        <v>19</v>
      </c>
      <c r="N126" s="226" t="s">
        <v>41</v>
      </c>
      <c r="O126" s="84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137</v>
      </c>
      <c r="AT126" s="229" t="s">
        <v>132</v>
      </c>
      <c r="AU126" s="229" t="s">
        <v>80</v>
      </c>
      <c r="AY126" s="17" t="s">
        <v>130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78</v>
      </c>
      <c r="BK126" s="230">
        <f>ROUND(I126*H126,2)</f>
        <v>0</v>
      </c>
      <c r="BL126" s="17" t="s">
        <v>137</v>
      </c>
      <c r="BM126" s="229" t="s">
        <v>758</v>
      </c>
    </row>
    <row r="127" s="2" customFormat="1">
      <c r="A127" s="38"/>
      <c r="B127" s="39"/>
      <c r="C127" s="40"/>
      <c r="D127" s="231" t="s">
        <v>139</v>
      </c>
      <c r="E127" s="40"/>
      <c r="F127" s="232" t="s">
        <v>339</v>
      </c>
      <c r="G127" s="40"/>
      <c r="H127" s="40"/>
      <c r="I127" s="136"/>
      <c r="J127" s="40"/>
      <c r="K127" s="40"/>
      <c r="L127" s="44"/>
      <c r="M127" s="233"/>
      <c r="N127" s="23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139</v>
      </c>
      <c r="AU127" s="17" t="s">
        <v>80</v>
      </c>
    </row>
    <row r="128" s="2" customFormat="1">
      <c r="A128" s="38"/>
      <c r="B128" s="39"/>
      <c r="C128" s="40"/>
      <c r="D128" s="231" t="s">
        <v>248</v>
      </c>
      <c r="E128" s="40"/>
      <c r="F128" s="235" t="s">
        <v>759</v>
      </c>
      <c r="G128" s="40"/>
      <c r="H128" s="40"/>
      <c r="I128" s="136"/>
      <c r="J128" s="40"/>
      <c r="K128" s="40"/>
      <c r="L128" s="44"/>
      <c r="M128" s="233"/>
      <c r="N128" s="23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248</v>
      </c>
      <c r="AU128" s="17" t="s">
        <v>80</v>
      </c>
    </row>
    <row r="129" s="13" customFormat="1">
      <c r="A129" s="13"/>
      <c r="B129" s="236"/>
      <c r="C129" s="237"/>
      <c r="D129" s="231" t="s">
        <v>143</v>
      </c>
      <c r="E129" s="238" t="s">
        <v>19</v>
      </c>
      <c r="F129" s="239" t="s">
        <v>760</v>
      </c>
      <c r="G129" s="237"/>
      <c r="H129" s="240">
        <v>765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143</v>
      </c>
      <c r="AU129" s="246" t="s">
        <v>80</v>
      </c>
      <c r="AV129" s="13" t="s">
        <v>80</v>
      </c>
      <c r="AW129" s="13" t="s">
        <v>32</v>
      </c>
      <c r="AX129" s="13" t="s">
        <v>78</v>
      </c>
      <c r="AY129" s="246" t="s">
        <v>130</v>
      </c>
    </row>
    <row r="130" s="2" customFormat="1" ht="16.5" customHeight="1">
      <c r="A130" s="38"/>
      <c r="B130" s="39"/>
      <c r="C130" s="261" t="s">
        <v>196</v>
      </c>
      <c r="D130" s="261" t="s">
        <v>320</v>
      </c>
      <c r="E130" s="262" t="s">
        <v>342</v>
      </c>
      <c r="F130" s="263" t="s">
        <v>343</v>
      </c>
      <c r="G130" s="264" t="s">
        <v>179</v>
      </c>
      <c r="H130" s="265">
        <v>10.327999999999999</v>
      </c>
      <c r="I130" s="266"/>
      <c r="J130" s="267">
        <f>ROUND(I130*H130,2)</f>
        <v>0</v>
      </c>
      <c r="K130" s="263" t="s">
        <v>136</v>
      </c>
      <c r="L130" s="268"/>
      <c r="M130" s="269" t="s">
        <v>19</v>
      </c>
      <c r="N130" s="270" t="s">
        <v>41</v>
      </c>
      <c r="O130" s="84"/>
      <c r="P130" s="227">
        <f>O130*H130</f>
        <v>0</v>
      </c>
      <c r="Q130" s="227">
        <v>0.22</v>
      </c>
      <c r="R130" s="227">
        <f>Q130*H130</f>
        <v>2.27216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174</v>
      </c>
      <c r="AT130" s="229" t="s">
        <v>320</v>
      </c>
      <c r="AU130" s="229" t="s">
        <v>80</v>
      </c>
      <c r="AY130" s="17" t="s">
        <v>130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78</v>
      </c>
      <c r="BK130" s="230">
        <f>ROUND(I130*H130,2)</f>
        <v>0</v>
      </c>
      <c r="BL130" s="17" t="s">
        <v>137</v>
      </c>
      <c r="BM130" s="229" t="s">
        <v>761</v>
      </c>
    </row>
    <row r="131" s="2" customFormat="1">
      <c r="A131" s="38"/>
      <c r="B131" s="39"/>
      <c r="C131" s="40"/>
      <c r="D131" s="231" t="s">
        <v>139</v>
      </c>
      <c r="E131" s="40"/>
      <c r="F131" s="232" t="s">
        <v>343</v>
      </c>
      <c r="G131" s="40"/>
      <c r="H131" s="40"/>
      <c r="I131" s="136"/>
      <c r="J131" s="40"/>
      <c r="K131" s="40"/>
      <c r="L131" s="44"/>
      <c r="M131" s="233"/>
      <c r="N131" s="23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139</v>
      </c>
      <c r="AU131" s="17" t="s">
        <v>80</v>
      </c>
    </row>
    <row r="132" s="13" customFormat="1">
      <c r="A132" s="13"/>
      <c r="B132" s="236"/>
      <c r="C132" s="237"/>
      <c r="D132" s="231" t="s">
        <v>143</v>
      </c>
      <c r="E132" s="238" t="s">
        <v>19</v>
      </c>
      <c r="F132" s="239" t="s">
        <v>762</v>
      </c>
      <c r="G132" s="237"/>
      <c r="H132" s="240">
        <v>10.327999999999999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143</v>
      </c>
      <c r="AU132" s="246" t="s">
        <v>80</v>
      </c>
      <c r="AV132" s="13" t="s">
        <v>80</v>
      </c>
      <c r="AW132" s="13" t="s">
        <v>32</v>
      </c>
      <c r="AX132" s="13" t="s">
        <v>78</v>
      </c>
      <c r="AY132" s="246" t="s">
        <v>130</v>
      </c>
    </row>
    <row r="133" s="2" customFormat="1" ht="16.5" customHeight="1">
      <c r="A133" s="38"/>
      <c r="B133" s="39"/>
      <c r="C133" s="218" t="s">
        <v>203</v>
      </c>
      <c r="D133" s="218" t="s">
        <v>132</v>
      </c>
      <c r="E133" s="219" t="s">
        <v>346</v>
      </c>
      <c r="F133" s="220" t="s">
        <v>347</v>
      </c>
      <c r="G133" s="221" t="s">
        <v>186</v>
      </c>
      <c r="H133" s="222">
        <v>765</v>
      </c>
      <c r="I133" s="223"/>
      <c r="J133" s="224">
        <f>ROUND(I133*H133,2)</f>
        <v>0</v>
      </c>
      <c r="K133" s="220" t="s">
        <v>136</v>
      </c>
      <c r="L133" s="44"/>
      <c r="M133" s="225" t="s">
        <v>19</v>
      </c>
      <c r="N133" s="226" t="s">
        <v>41</v>
      </c>
      <c r="O133" s="84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137</v>
      </c>
      <c r="AT133" s="229" t="s">
        <v>132</v>
      </c>
      <c r="AU133" s="229" t="s">
        <v>80</v>
      </c>
      <c r="AY133" s="17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78</v>
      </c>
      <c r="BK133" s="230">
        <f>ROUND(I133*H133,2)</f>
        <v>0</v>
      </c>
      <c r="BL133" s="17" t="s">
        <v>137</v>
      </c>
      <c r="BM133" s="229" t="s">
        <v>763</v>
      </c>
    </row>
    <row r="134" s="2" customFormat="1">
      <c r="A134" s="38"/>
      <c r="B134" s="39"/>
      <c r="C134" s="40"/>
      <c r="D134" s="231" t="s">
        <v>139</v>
      </c>
      <c r="E134" s="40"/>
      <c r="F134" s="232" t="s">
        <v>349</v>
      </c>
      <c r="G134" s="40"/>
      <c r="H134" s="40"/>
      <c r="I134" s="136"/>
      <c r="J134" s="40"/>
      <c r="K134" s="40"/>
      <c r="L134" s="44"/>
      <c r="M134" s="233"/>
      <c r="N134" s="23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139</v>
      </c>
      <c r="AU134" s="17" t="s">
        <v>80</v>
      </c>
    </row>
    <row r="135" s="13" customFormat="1">
      <c r="A135" s="13"/>
      <c r="B135" s="236"/>
      <c r="C135" s="237"/>
      <c r="D135" s="231" t="s">
        <v>143</v>
      </c>
      <c r="E135" s="238" t="s">
        <v>19</v>
      </c>
      <c r="F135" s="239" t="s">
        <v>760</v>
      </c>
      <c r="G135" s="237"/>
      <c r="H135" s="240">
        <v>765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143</v>
      </c>
      <c r="AU135" s="246" t="s">
        <v>80</v>
      </c>
      <c r="AV135" s="13" t="s">
        <v>80</v>
      </c>
      <c r="AW135" s="13" t="s">
        <v>32</v>
      </c>
      <c r="AX135" s="13" t="s">
        <v>78</v>
      </c>
      <c r="AY135" s="246" t="s">
        <v>130</v>
      </c>
    </row>
    <row r="136" s="2" customFormat="1" ht="16.5" customHeight="1">
      <c r="A136" s="38"/>
      <c r="B136" s="39"/>
      <c r="C136" s="261" t="s">
        <v>211</v>
      </c>
      <c r="D136" s="261" t="s">
        <v>320</v>
      </c>
      <c r="E136" s="262" t="s">
        <v>350</v>
      </c>
      <c r="F136" s="263" t="s">
        <v>351</v>
      </c>
      <c r="G136" s="264" t="s">
        <v>186</v>
      </c>
      <c r="H136" s="265">
        <v>255</v>
      </c>
      <c r="I136" s="266"/>
      <c r="J136" s="267">
        <f>ROUND(I136*H136,2)</f>
        <v>0</v>
      </c>
      <c r="K136" s="263" t="s">
        <v>352</v>
      </c>
      <c r="L136" s="268"/>
      <c r="M136" s="269" t="s">
        <v>19</v>
      </c>
      <c r="N136" s="270" t="s">
        <v>41</v>
      </c>
      <c r="O136" s="84"/>
      <c r="P136" s="227">
        <f>O136*H136</f>
        <v>0</v>
      </c>
      <c r="Q136" s="227">
        <v>0.002</v>
      </c>
      <c r="R136" s="227">
        <f>Q136*H136</f>
        <v>0.51000000000000001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174</v>
      </c>
      <c r="AT136" s="229" t="s">
        <v>320</v>
      </c>
      <c r="AU136" s="229" t="s">
        <v>80</v>
      </c>
      <c r="AY136" s="17" t="s">
        <v>130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78</v>
      </c>
      <c r="BK136" s="230">
        <f>ROUND(I136*H136,2)</f>
        <v>0</v>
      </c>
      <c r="BL136" s="17" t="s">
        <v>137</v>
      </c>
      <c r="BM136" s="229" t="s">
        <v>764</v>
      </c>
    </row>
    <row r="137" s="2" customFormat="1">
      <c r="A137" s="38"/>
      <c r="B137" s="39"/>
      <c r="C137" s="40"/>
      <c r="D137" s="231" t="s">
        <v>139</v>
      </c>
      <c r="E137" s="40"/>
      <c r="F137" s="232" t="s">
        <v>351</v>
      </c>
      <c r="G137" s="40"/>
      <c r="H137" s="40"/>
      <c r="I137" s="136"/>
      <c r="J137" s="40"/>
      <c r="K137" s="40"/>
      <c r="L137" s="44"/>
      <c r="M137" s="233"/>
      <c r="N137" s="23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139</v>
      </c>
      <c r="AU137" s="17" t="s">
        <v>80</v>
      </c>
    </row>
    <row r="138" s="2" customFormat="1">
      <c r="A138" s="38"/>
      <c r="B138" s="39"/>
      <c r="C138" s="40"/>
      <c r="D138" s="231" t="s">
        <v>248</v>
      </c>
      <c r="E138" s="40"/>
      <c r="F138" s="235" t="s">
        <v>354</v>
      </c>
      <c r="G138" s="40"/>
      <c r="H138" s="40"/>
      <c r="I138" s="136"/>
      <c r="J138" s="40"/>
      <c r="K138" s="40"/>
      <c r="L138" s="44"/>
      <c r="M138" s="233"/>
      <c r="N138" s="23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248</v>
      </c>
      <c r="AU138" s="17" t="s">
        <v>80</v>
      </c>
    </row>
    <row r="139" s="13" customFormat="1">
      <c r="A139" s="13"/>
      <c r="B139" s="236"/>
      <c r="C139" s="237"/>
      <c r="D139" s="231" t="s">
        <v>143</v>
      </c>
      <c r="E139" s="238" t="s">
        <v>19</v>
      </c>
      <c r="F139" s="239" t="s">
        <v>765</v>
      </c>
      <c r="G139" s="237"/>
      <c r="H139" s="240">
        <v>255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143</v>
      </c>
      <c r="AU139" s="246" t="s">
        <v>80</v>
      </c>
      <c r="AV139" s="13" t="s">
        <v>80</v>
      </c>
      <c r="AW139" s="13" t="s">
        <v>32</v>
      </c>
      <c r="AX139" s="13" t="s">
        <v>78</v>
      </c>
      <c r="AY139" s="246" t="s">
        <v>130</v>
      </c>
    </row>
    <row r="140" s="2" customFormat="1" ht="16.5" customHeight="1">
      <c r="A140" s="38"/>
      <c r="B140" s="39"/>
      <c r="C140" s="261" t="s">
        <v>218</v>
      </c>
      <c r="D140" s="261" t="s">
        <v>320</v>
      </c>
      <c r="E140" s="262" t="s">
        <v>356</v>
      </c>
      <c r="F140" s="263" t="s">
        <v>357</v>
      </c>
      <c r="G140" s="264" t="s">
        <v>186</v>
      </c>
      <c r="H140" s="265">
        <v>510</v>
      </c>
      <c r="I140" s="266"/>
      <c r="J140" s="267">
        <f>ROUND(I140*H140,2)</f>
        <v>0</v>
      </c>
      <c r="K140" s="263" t="s">
        <v>352</v>
      </c>
      <c r="L140" s="268"/>
      <c r="M140" s="269" t="s">
        <v>19</v>
      </c>
      <c r="N140" s="270" t="s">
        <v>41</v>
      </c>
      <c r="O140" s="84"/>
      <c r="P140" s="227">
        <f>O140*H140</f>
        <v>0</v>
      </c>
      <c r="Q140" s="227">
        <v>0.002</v>
      </c>
      <c r="R140" s="227">
        <f>Q140*H140</f>
        <v>1.02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174</v>
      </c>
      <c r="AT140" s="229" t="s">
        <v>320</v>
      </c>
      <c r="AU140" s="229" t="s">
        <v>80</v>
      </c>
      <c r="AY140" s="17" t="s">
        <v>130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78</v>
      </c>
      <c r="BK140" s="230">
        <f>ROUND(I140*H140,2)</f>
        <v>0</v>
      </c>
      <c r="BL140" s="17" t="s">
        <v>137</v>
      </c>
      <c r="BM140" s="229" t="s">
        <v>766</v>
      </c>
    </row>
    <row r="141" s="2" customFormat="1">
      <c r="A141" s="38"/>
      <c r="B141" s="39"/>
      <c r="C141" s="40"/>
      <c r="D141" s="231" t="s">
        <v>139</v>
      </c>
      <c r="E141" s="40"/>
      <c r="F141" s="232" t="s">
        <v>357</v>
      </c>
      <c r="G141" s="40"/>
      <c r="H141" s="40"/>
      <c r="I141" s="136"/>
      <c r="J141" s="40"/>
      <c r="K141" s="40"/>
      <c r="L141" s="44"/>
      <c r="M141" s="233"/>
      <c r="N141" s="234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139</v>
      </c>
      <c r="AU141" s="17" t="s">
        <v>80</v>
      </c>
    </row>
    <row r="142" s="2" customFormat="1">
      <c r="A142" s="38"/>
      <c r="B142" s="39"/>
      <c r="C142" s="40"/>
      <c r="D142" s="231" t="s">
        <v>248</v>
      </c>
      <c r="E142" s="40"/>
      <c r="F142" s="235" t="s">
        <v>359</v>
      </c>
      <c r="G142" s="40"/>
      <c r="H142" s="40"/>
      <c r="I142" s="136"/>
      <c r="J142" s="40"/>
      <c r="K142" s="40"/>
      <c r="L142" s="44"/>
      <c r="M142" s="233"/>
      <c r="N142" s="234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248</v>
      </c>
      <c r="AU142" s="17" t="s">
        <v>80</v>
      </c>
    </row>
    <row r="143" s="13" customFormat="1">
      <c r="A143" s="13"/>
      <c r="B143" s="236"/>
      <c r="C143" s="237"/>
      <c r="D143" s="231" t="s">
        <v>143</v>
      </c>
      <c r="E143" s="238" t="s">
        <v>19</v>
      </c>
      <c r="F143" s="239" t="s">
        <v>767</v>
      </c>
      <c r="G143" s="237"/>
      <c r="H143" s="240">
        <v>510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143</v>
      </c>
      <c r="AU143" s="246" t="s">
        <v>80</v>
      </c>
      <c r="AV143" s="13" t="s">
        <v>80</v>
      </c>
      <c r="AW143" s="13" t="s">
        <v>32</v>
      </c>
      <c r="AX143" s="13" t="s">
        <v>78</v>
      </c>
      <c r="AY143" s="246" t="s">
        <v>130</v>
      </c>
    </row>
    <row r="144" s="2" customFormat="1" ht="16.5" customHeight="1">
      <c r="A144" s="38"/>
      <c r="B144" s="39"/>
      <c r="C144" s="218" t="s">
        <v>225</v>
      </c>
      <c r="D144" s="218" t="s">
        <v>132</v>
      </c>
      <c r="E144" s="219" t="s">
        <v>396</v>
      </c>
      <c r="F144" s="220" t="s">
        <v>397</v>
      </c>
      <c r="G144" s="221" t="s">
        <v>186</v>
      </c>
      <c r="H144" s="222">
        <v>765</v>
      </c>
      <c r="I144" s="223"/>
      <c r="J144" s="224">
        <f>ROUND(I144*H144,2)</f>
        <v>0</v>
      </c>
      <c r="K144" s="220" t="s">
        <v>352</v>
      </c>
      <c r="L144" s="44"/>
      <c r="M144" s="225" t="s">
        <v>19</v>
      </c>
      <c r="N144" s="226" t="s">
        <v>41</v>
      </c>
      <c r="O144" s="84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137</v>
      </c>
      <c r="AT144" s="229" t="s">
        <v>132</v>
      </c>
      <c r="AU144" s="229" t="s">
        <v>80</v>
      </c>
      <c r="AY144" s="17" t="s">
        <v>130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78</v>
      </c>
      <c r="BK144" s="230">
        <f>ROUND(I144*H144,2)</f>
        <v>0</v>
      </c>
      <c r="BL144" s="17" t="s">
        <v>137</v>
      </c>
      <c r="BM144" s="229" t="s">
        <v>768</v>
      </c>
    </row>
    <row r="145" s="2" customFormat="1">
      <c r="A145" s="38"/>
      <c r="B145" s="39"/>
      <c r="C145" s="40"/>
      <c r="D145" s="231" t="s">
        <v>139</v>
      </c>
      <c r="E145" s="40"/>
      <c r="F145" s="232" t="s">
        <v>397</v>
      </c>
      <c r="G145" s="40"/>
      <c r="H145" s="40"/>
      <c r="I145" s="136"/>
      <c r="J145" s="40"/>
      <c r="K145" s="40"/>
      <c r="L145" s="44"/>
      <c r="M145" s="233"/>
      <c r="N145" s="234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139</v>
      </c>
      <c r="AU145" s="17" t="s">
        <v>80</v>
      </c>
    </row>
    <row r="146" s="13" customFormat="1">
      <c r="A146" s="13"/>
      <c r="B146" s="236"/>
      <c r="C146" s="237"/>
      <c r="D146" s="231" t="s">
        <v>143</v>
      </c>
      <c r="E146" s="238" t="s">
        <v>19</v>
      </c>
      <c r="F146" s="239" t="s">
        <v>760</v>
      </c>
      <c r="G146" s="237"/>
      <c r="H146" s="240">
        <v>765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143</v>
      </c>
      <c r="AU146" s="246" t="s">
        <v>80</v>
      </c>
      <c r="AV146" s="13" t="s">
        <v>80</v>
      </c>
      <c r="AW146" s="13" t="s">
        <v>32</v>
      </c>
      <c r="AX146" s="13" t="s">
        <v>78</v>
      </c>
      <c r="AY146" s="246" t="s">
        <v>130</v>
      </c>
    </row>
    <row r="147" s="2" customFormat="1" ht="16.5" customHeight="1">
      <c r="A147" s="38"/>
      <c r="B147" s="39"/>
      <c r="C147" s="261" t="s">
        <v>8</v>
      </c>
      <c r="D147" s="261" t="s">
        <v>320</v>
      </c>
      <c r="E147" s="262" t="s">
        <v>399</v>
      </c>
      <c r="F147" s="263" t="s">
        <v>400</v>
      </c>
      <c r="G147" s="264" t="s">
        <v>401</v>
      </c>
      <c r="H147" s="265">
        <v>7.6500000000000004</v>
      </c>
      <c r="I147" s="266"/>
      <c r="J147" s="267">
        <f>ROUND(I147*H147,2)</f>
        <v>0</v>
      </c>
      <c r="K147" s="263" t="s">
        <v>352</v>
      </c>
      <c r="L147" s="268"/>
      <c r="M147" s="269" t="s">
        <v>19</v>
      </c>
      <c r="N147" s="270" t="s">
        <v>41</v>
      </c>
      <c r="O147" s="84"/>
      <c r="P147" s="227">
        <f>O147*H147</f>
        <v>0</v>
      </c>
      <c r="Q147" s="227">
        <v>0.001</v>
      </c>
      <c r="R147" s="227">
        <f>Q147*H147</f>
        <v>0.0076500000000000005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174</v>
      </c>
      <c r="AT147" s="229" t="s">
        <v>320</v>
      </c>
      <c r="AU147" s="229" t="s">
        <v>80</v>
      </c>
      <c r="AY147" s="17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78</v>
      </c>
      <c r="BK147" s="230">
        <f>ROUND(I147*H147,2)</f>
        <v>0</v>
      </c>
      <c r="BL147" s="17" t="s">
        <v>137</v>
      </c>
      <c r="BM147" s="229" t="s">
        <v>769</v>
      </c>
    </row>
    <row r="148" s="2" customFormat="1">
      <c r="A148" s="38"/>
      <c r="B148" s="39"/>
      <c r="C148" s="40"/>
      <c r="D148" s="231" t="s">
        <v>139</v>
      </c>
      <c r="E148" s="40"/>
      <c r="F148" s="232" t="s">
        <v>400</v>
      </c>
      <c r="G148" s="40"/>
      <c r="H148" s="40"/>
      <c r="I148" s="136"/>
      <c r="J148" s="40"/>
      <c r="K148" s="40"/>
      <c r="L148" s="44"/>
      <c r="M148" s="233"/>
      <c r="N148" s="234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139</v>
      </c>
      <c r="AU148" s="17" t="s">
        <v>80</v>
      </c>
    </row>
    <row r="149" s="2" customFormat="1">
      <c r="A149" s="38"/>
      <c r="B149" s="39"/>
      <c r="C149" s="40"/>
      <c r="D149" s="231" t="s">
        <v>248</v>
      </c>
      <c r="E149" s="40"/>
      <c r="F149" s="235" t="s">
        <v>403</v>
      </c>
      <c r="G149" s="40"/>
      <c r="H149" s="40"/>
      <c r="I149" s="136"/>
      <c r="J149" s="40"/>
      <c r="K149" s="40"/>
      <c r="L149" s="44"/>
      <c r="M149" s="233"/>
      <c r="N149" s="234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248</v>
      </c>
      <c r="AU149" s="17" t="s">
        <v>80</v>
      </c>
    </row>
    <row r="150" s="2" customFormat="1" ht="16.5" customHeight="1">
      <c r="A150" s="38"/>
      <c r="B150" s="39"/>
      <c r="C150" s="218" t="s">
        <v>237</v>
      </c>
      <c r="D150" s="218" t="s">
        <v>132</v>
      </c>
      <c r="E150" s="219" t="s">
        <v>405</v>
      </c>
      <c r="F150" s="220" t="s">
        <v>406</v>
      </c>
      <c r="G150" s="221" t="s">
        <v>135</v>
      </c>
      <c r="H150" s="222">
        <v>85</v>
      </c>
      <c r="I150" s="223"/>
      <c r="J150" s="224">
        <f>ROUND(I150*H150,2)</f>
        <v>0</v>
      </c>
      <c r="K150" s="220" t="s">
        <v>136</v>
      </c>
      <c r="L150" s="44"/>
      <c r="M150" s="225" t="s">
        <v>19</v>
      </c>
      <c r="N150" s="226" t="s">
        <v>41</v>
      </c>
      <c r="O150" s="84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137</v>
      </c>
      <c r="AT150" s="229" t="s">
        <v>132</v>
      </c>
      <c r="AU150" s="229" t="s">
        <v>80</v>
      </c>
      <c r="AY150" s="17" t="s">
        <v>130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78</v>
      </c>
      <c r="BK150" s="230">
        <f>ROUND(I150*H150,2)</f>
        <v>0</v>
      </c>
      <c r="BL150" s="17" t="s">
        <v>137</v>
      </c>
      <c r="BM150" s="229" t="s">
        <v>770</v>
      </c>
    </row>
    <row r="151" s="2" customFormat="1">
      <c r="A151" s="38"/>
      <c r="B151" s="39"/>
      <c r="C151" s="40"/>
      <c r="D151" s="231" t="s">
        <v>139</v>
      </c>
      <c r="E151" s="40"/>
      <c r="F151" s="232" t="s">
        <v>408</v>
      </c>
      <c r="G151" s="40"/>
      <c r="H151" s="40"/>
      <c r="I151" s="136"/>
      <c r="J151" s="40"/>
      <c r="K151" s="40"/>
      <c r="L151" s="44"/>
      <c r="M151" s="233"/>
      <c r="N151" s="234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139</v>
      </c>
      <c r="AU151" s="17" t="s">
        <v>80</v>
      </c>
    </row>
    <row r="152" s="2" customFormat="1">
      <c r="A152" s="38"/>
      <c r="B152" s="39"/>
      <c r="C152" s="40"/>
      <c r="D152" s="231" t="s">
        <v>248</v>
      </c>
      <c r="E152" s="40"/>
      <c r="F152" s="235" t="s">
        <v>409</v>
      </c>
      <c r="G152" s="40"/>
      <c r="H152" s="40"/>
      <c r="I152" s="136"/>
      <c r="J152" s="40"/>
      <c r="K152" s="40"/>
      <c r="L152" s="44"/>
      <c r="M152" s="233"/>
      <c r="N152" s="234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248</v>
      </c>
      <c r="AU152" s="17" t="s">
        <v>80</v>
      </c>
    </row>
    <row r="153" s="2" customFormat="1" ht="16.5" customHeight="1">
      <c r="A153" s="38"/>
      <c r="B153" s="39"/>
      <c r="C153" s="261" t="s">
        <v>380</v>
      </c>
      <c r="D153" s="261" t="s">
        <v>320</v>
      </c>
      <c r="E153" s="262" t="s">
        <v>411</v>
      </c>
      <c r="F153" s="263" t="s">
        <v>412</v>
      </c>
      <c r="G153" s="264" t="s">
        <v>179</v>
      </c>
      <c r="H153" s="265">
        <v>5.9500000000000002</v>
      </c>
      <c r="I153" s="266"/>
      <c r="J153" s="267">
        <f>ROUND(I153*H153,2)</f>
        <v>0</v>
      </c>
      <c r="K153" s="263" t="s">
        <v>136</v>
      </c>
      <c r="L153" s="268"/>
      <c r="M153" s="269" t="s">
        <v>19</v>
      </c>
      <c r="N153" s="270" t="s">
        <v>41</v>
      </c>
      <c r="O153" s="84"/>
      <c r="P153" s="227">
        <f>O153*H153</f>
        <v>0</v>
      </c>
      <c r="Q153" s="227">
        <v>0.20000000000000001</v>
      </c>
      <c r="R153" s="227">
        <f>Q153*H153</f>
        <v>1.1900000000000002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174</v>
      </c>
      <c r="AT153" s="229" t="s">
        <v>320</v>
      </c>
      <c r="AU153" s="229" t="s">
        <v>80</v>
      </c>
      <c r="AY153" s="17" t="s">
        <v>130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78</v>
      </c>
      <c r="BK153" s="230">
        <f>ROUND(I153*H153,2)</f>
        <v>0</v>
      </c>
      <c r="BL153" s="17" t="s">
        <v>137</v>
      </c>
      <c r="BM153" s="229" t="s">
        <v>771</v>
      </c>
    </row>
    <row r="154" s="2" customFormat="1">
      <c r="A154" s="38"/>
      <c r="B154" s="39"/>
      <c r="C154" s="40"/>
      <c r="D154" s="231" t="s">
        <v>139</v>
      </c>
      <c r="E154" s="40"/>
      <c r="F154" s="232" t="s">
        <v>412</v>
      </c>
      <c r="G154" s="40"/>
      <c r="H154" s="40"/>
      <c r="I154" s="136"/>
      <c r="J154" s="40"/>
      <c r="K154" s="40"/>
      <c r="L154" s="44"/>
      <c r="M154" s="233"/>
      <c r="N154" s="234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139</v>
      </c>
      <c r="AU154" s="17" t="s">
        <v>80</v>
      </c>
    </row>
    <row r="155" s="13" customFormat="1">
      <c r="A155" s="13"/>
      <c r="B155" s="236"/>
      <c r="C155" s="237"/>
      <c r="D155" s="231" t="s">
        <v>143</v>
      </c>
      <c r="E155" s="238" t="s">
        <v>19</v>
      </c>
      <c r="F155" s="239" t="s">
        <v>772</v>
      </c>
      <c r="G155" s="237"/>
      <c r="H155" s="240">
        <v>5.9500000000000002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143</v>
      </c>
      <c r="AU155" s="246" t="s">
        <v>80</v>
      </c>
      <c r="AV155" s="13" t="s">
        <v>80</v>
      </c>
      <c r="AW155" s="13" t="s">
        <v>32</v>
      </c>
      <c r="AX155" s="13" t="s">
        <v>78</v>
      </c>
      <c r="AY155" s="246" t="s">
        <v>130</v>
      </c>
    </row>
    <row r="156" s="2" customFormat="1" ht="16.5" customHeight="1">
      <c r="A156" s="38"/>
      <c r="B156" s="39"/>
      <c r="C156" s="218" t="s">
        <v>385</v>
      </c>
      <c r="D156" s="218" t="s">
        <v>132</v>
      </c>
      <c r="E156" s="219" t="s">
        <v>773</v>
      </c>
      <c r="F156" s="220" t="s">
        <v>774</v>
      </c>
      <c r="G156" s="221" t="s">
        <v>135</v>
      </c>
      <c r="H156" s="222">
        <v>24.5</v>
      </c>
      <c r="I156" s="223"/>
      <c r="J156" s="224">
        <f>ROUND(I156*H156,2)</f>
        <v>0</v>
      </c>
      <c r="K156" s="220" t="s">
        <v>136</v>
      </c>
      <c r="L156" s="44"/>
      <c r="M156" s="225" t="s">
        <v>19</v>
      </c>
      <c r="N156" s="226" t="s">
        <v>41</v>
      </c>
      <c r="O156" s="84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137</v>
      </c>
      <c r="AT156" s="229" t="s">
        <v>132</v>
      </c>
      <c r="AU156" s="229" t="s">
        <v>80</v>
      </c>
      <c r="AY156" s="17" t="s">
        <v>130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78</v>
      </c>
      <c r="BK156" s="230">
        <f>ROUND(I156*H156,2)</f>
        <v>0</v>
      </c>
      <c r="BL156" s="17" t="s">
        <v>137</v>
      </c>
      <c r="BM156" s="229" t="s">
        <v>775</v>
      </c>
    </row>
    <row r="157" s="2" customFormat="1">
      <c r="A157" s="38"/>
      <c r="B157" s="39"/>
      <c r="C157" s="40"/>
      <c r="D157" s="231" t="s">
        <v>139</v>
      </c>
      <c r="E157" s="40"/>
      <c r="F157" s="232" t="s">
        <v>776</v>
      </c>
      <c r="G157" s="40"/>
      <c r="H157" s="40"/>
      <c r="I157" s="136"/>
      <c r="J157" s="40"/>
      <c r="K157" s="40"/>
      <c r="L157" s="44"/>
      <c r="M157" s="233"/>
      <c r="N157" s="234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139</v>
      </c>
      <c r="AU157" s="17" t="s">
        <v>80</v>
      </c>
    </row>
    <row r="158" s="2" customFormat="1">
      <c r="A158" s="38"/>
      <c r="B158" s="39"/>
      <c r="C158" s="40"/>
      <c r="D158" s="231" t="s">
        <v>248</v>
      </c>
      <c r="E158" s="40"/>
      <c r="F158" s="235" t="s">
        <v>777</v>
      </c>
      <c r="G158" s="40"/>
      <c r="H158" s="40"/>
      <c r="I158" s="136"/>
      <c r="J158" s="40"/>
      <c r="K158" s="40"/>
      <c r="L158" s="44"/>
      <c r="M158" s="233"/>
      <c r="N158" s="234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248</v>
      </c>
      <c r="AU158" s="17" t="s">
        <v>80</v>
      </c>
    </row>
    <row r="159" s="2" customFormat="1" ht="16.5" customHeight="1">
      <c r="A159" s="38"/>
      <c r="B159" s="39"/>
      <c r="C159" s="261" t="s">
        <v>390</v>
      </c>
      <c r="D159" s="261" t="s">
        <v>320</v>
      </c>
      <c r="E159" s="262" t="s">
        <v>778</v>
      </c>
      <c r="F159" s="263" t="s">
        <v>779</v>
      </c>
      <c r="G159" s="264" t="s">
        <v>206</v>
      </c>
      <c r="H159" s="265">
        <v>3.9199999999999999</v>
      </c>
      <c r="I159" s="266"/>
      <c r="J159" s="267">
        <f>ROUND(I159*H159,2)</f>
        <v>0</v>
      </c>
      <c r="K159" s="263" t="s">
        <v>136</v>
      </c>
      <c r="L159" s="268"/>
      <c r="M159" s="269" t="s">
        <v>19</v>
      </c>
      <c r="N159" s="270" t="s">
        <v>41</v>
      </c>
      <c r="O159" s="84"/>
      <c r="P159" s="227">
        <f>O159*H159</f>
        <v>0</v>
      </c>
      <c r="Q159" s="227">
        <v>1</v>
      </c>
      <c r="R159" s="227">
        <f>Q159*H159</f>
        <v>3.9199999999999999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174</v>
      </c>
      <c r="AT159" s="229" t="s">
        <v>320</v>
      </c>
      <c r="AU159" s="229" t="s">
        <v>80</v>
      </c>
      <c r="AY159" s="17" t="s">
        <v>130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78</v>
      </c>
      <c r="BK159" s="230">
        <f>ROUND(I159*H159,2)</f>
        <v>0</v>
      </c>
      <c r="BL159" s="17" t="s">
        <v>137</v>
      </c>
      <c r="BM159" s="229" t="s">
        <v>780</v>
      </c>
    </row>
    <row r="160" s="2" customFormat="1">
      <c r="A160" s="38"/>
      <c r="B160" s="39"/>
      <c r="C160" s="40"/>
      <c r="D160" s="231" t="s">
        <v>139</v>
      </c>
      <c r="E160" s="40"/>
      <c r="F160" s="232" t="s">
        <v>779</v>
      </c>
      <c r="G160" s="40"/>
      <c r="H160" s="40"/>
      <c r="I160" s="136"/>
      <c r="J160" s="40"/>
      <c r="K160" s="40"/>
      <c r="L160" s="44"/>
      <c r="M160" s="233"/>
      <c r="N160" s="234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139</v>
      </c>
      <c r="AU160" s="17" t="s">
        <v>80</v>
      </c>
    </row>
    <row r="161" s="13" customFormat="1">
      <c r="A161" s="13"/>
      <c r="B161" s="236"/>
      <c r="C161" s="237"/>
      <c r="D161" s="231" t="s">
        <v>143</v>
      </c>
      <c r="E161" s="238" t="s">
        <v>19</v>
      </c>
      <c r="F161" s="239" t="s">
        <v>781</v>
      </c>
      <c r="G161" s="237"/>
      <c r="H161" s="240">
        <v>3.9199999999999999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143</v>
      </c>
      <c r="AU161" s="246" t="s">
        <v>80</v>
      </c>
      <c r="AV161" s="13" t="s">
        <v>80</v>
      </c>
      <c r="AW161" s="13" t="s">
        <v>32</v>
      </c>
      <c r="AX161" s="13" t="s">
        <v>78</v>
      </c>
      <c r="AY161" s="246" t="s">
        <v>130</v>
      </c>
    </row>
    <row r="162" s="12" customFormat="1" ht="22.8" customHeight="1">
      <c r="A162" s="12"/>
      <c r="B162" s="202"/>
      <c r="C162" s="203"/>
      <c r="D162" s="204" t="s">
        <v>69</v>
      </c>
      <c r="E162" s="216" t="s">
        <v>80</v>
      </c>
      <c r="F162" s="216" t="s">
        <v>415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SUM(P163:P167)</f>
        <v>0</v>
      </c>
      <c r="Q162" s="210"/>
      <c r="R162" s="211">
        <f>SUM(R163:R167)</f>
        <v>9.8111999999999995</v>
      </c>
      <c r="S162" s="210"/>
      <c r="T162" s="212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78</v>
      </c>
      <c r="AT162" s="214" t="s">
        <v>69</v>
      </c>
      <c r="AU162" s="214" t="s">
        <v>78</v>
      </c>
      <c r="AY162" s="213" t="s">
        <v>130</v>
      </c>
      <c r="BK162" s="215">
        <f>SUM(BK163:BK167)</f>
        <v>0</v>
      </c>
    </row>
    <row r="163" s="2" customFormat="1" ht="21.75" customHeight="1">
      <c r="A163" s="38"/>
      <c r="B163" s="39"/>
      <c r="C163" s="218" t="s">
        <v>395</v>
      </c>
      <c r="D163" s="218" t="s">
        <v>132</v>
      </c>
      <c r="E163" s="219" t="s">
        <v>417</v>
      </c>
      <c r="F163" s="220" t="s">
        <v>418</v>
      </c>
      <c r="G163" s="221" t="s">
        <v>171</v>
      </c>
      <c r="H163" s="222">
        <v>48</v>
      </c>
      <c r="I163" s="223"/>
      <c r="J163" s="224">
        <f>ROUND(I163*H163,2)</f>
        <v>0</v>
      </c>
      <c r="K163" s="220" t="s">
        <v>136</v>
      </c>
      <c r="L163" s="44"/>
      <c r="M163" s="225" t="s">
        <v>19</v>
      </c>
      <c r="N163" s="226" t="s">
        <v>41</v>
      </c>
      <c r="O163" s="84"/>
      <c r="P163" s="227">
        <f>O163*H163</f>
        <v>0</v>
      </c>
      <c r="Q163" s="227">
        <v>0.2044</v>
      </c>
      <c r="R163" s="227">
        <f>Q163*H163</f>
        <v>9.8111999999999995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137</v>
      </c>
      <c r="AT163" s="229" t="s">
        <v>132</v>
      </c>
      <c r="AU163" s="229" t="s">
        <v>80</v>
      </c>
      <c r="AY163" s="17" t="s">
        <v>130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78</v>
      </c>
      <c r="BK163" s="230">
        <f>ROUND(I163*H163,2)</f>
        <v>0</v>
      </c>
      <c r="BL163" s="17" t="s">
        <v>137</v>
      </c>
      <c r="BM163" s="229" t="s">
        <v>782</v>
      </c>
    </row>
    <row r="164" s="2" customFormat="1">
      <c r="A164" s="38"/>
      <c r="B164" s="39"/>
      <c r="C164" s="40"/>
      <c r="D164" s="231" t="s">
        <v>139</v>
      </c>
      <c r="E164" s="40"/>
      <c r="F164" s="232" t="s">
        <v>420</v>
      </c>
      <c r="G164" s="40"/>
      <c r="H164" s="40"/>
      <c r="I164" s="136"/>
      <c r="J164" s="40"/>
      <c r="K164" s="40"/>
      <c r="L164" s="44"/>
      <c r="M164" s="233"/>
      <c r="N164" s="234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139</v>
      </c>
      <c r="AU164" s="17" t="s">
        <v>80</v>
      </c>
    </row>
    <row r="165" s="2" customFormat="1">
      <c r="A165" s="38"/>
      <c r="B165" s="39"/>
      <c r="C165" s="40"/>
      <c r="D165" s="231" t="s">
        <v>141</v>
      </c>
      <c r="E165" s="40"/>
      <c r="F165" s="235" t="s">
        <v>421</v>
      </c>
      <c r="G165" s="40"/>
      <c r="H165" s="40"/>
      <c r="I165" s="136"/>
      <c r="J165" s="40"/>
      <c r="K165" s="40"/>
      <c r="L165" s="44"/>
      <c r="M165" s="233"/>
      <c r="N165" s="234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141</v>
      </c>
      <c r="AU165" s="17" t="s">
        <v>80</v>
      </c>
    </row>
    <row r="166" s="13" customFormat="1">
      <c r="A166" s="13"/>
      <c r="B166" s="236"/>
      <c r="C166" s="237"/>
      <c r="D166" s="231" t="s">
        <v>143</v>
      </c>
      <c r="E166" s="238" t="s">
        <v>19</v>
      </c>
      <c r="F166" s="239" t="s">
        <v>548</v>
      </c>
      <c r="G166" s="237"/>
      <c r="H166" s="240">
        <v>48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143</v>
      </c>
      <c r="AU166" s="246" t="s">
        <v>80</v>
      </c>
      <c r="AV166" s="13" t="s">
        <v>80</v>
      </c>
      <c r="AW166" s="13" t="s">
        <v>32</v>
      </c>
      <c r="AX166" s="13" t="s">
        <v>70</v>
      </c>
      <c r="AY166" s="246" t="s">
        <v>130</v>
      </c>
    </row>
    <row r="167" s="14" customFormat="1">
      <c r="A167" s="14"/>
      <c r="B167" s="247"/>
      <c r="C167" s="248"/>
      <c r="D167" s="231" t="s">
        <v>143</v>
      </c>
      <c r="E167" s="249" t="s">
        <v>19</v>
      </c>
      <c r="F167" s="250" t="s">
        <v>161</v>
      </c>
      <c r="G167" s="248"/>
      <c r="H167" s="251">
        <v>48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143</v>
      </c>
      <c r="AU167" s="257" t="s">
        <v>80</v>
      </c>
      <c r="AV167" s="14" t="s">
        <v>137</v>
      </c>
      <c r="AW167" s="14" t="s">
        <v>32</v>
      </c>
      <c r="AX167" s="14" t="s">
        <v>78</v>
      </c>
      <c r="AY167" s="257" t="s">
        <v>130</v>
      </c>
    </row>
    <row r="168" s="12" customFormat="1" ht="22.8" customHeight="1">
      <c r="A168" s="12"/>
      <c r="B168" s="202"/>
      <c r="C168" s="203"/>
      <c r="D168" s="204" t="s">
        <v>69</v>
      </c>
      <c r="E168" s="216" t="s">
        <v>162</v>
      </c>
      <c r="F168" s="216" t="s">
        <v>428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SUM(P169:P223)</f>
        <v>0</v>
      </c>
      <c r="Q168" s="210"/>
      <c r="R168" s="211">
        <f>SUM(R169:R223)</f>
        <v>33.694000000000003</v>
      </c>
      <c r="S168" s="210"/>
      <c r="T168" s="212">
        <f>SUM(T169:T223)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78</v>
      </c>
      <c r="AT168" s="214" t="s">
        <v>69</v>
      </c>
      <c r="AU168" s="214" t="s">
        <v>78</v>
      </c>
      <c r="AY168" s="213" t="s">
        <v>130</v>
      </c>
      <c r="BK168" s="215">
        <f>SUM(BK169:BK223)</f>
        <v>0</v>
      </c>
    </row>
    <row r="169" s="2" customFormat="1" ht="16.5" customHeight="1">
      <c r="A169" s="38"/>
      <c r="B169" s="39"/>
      <c r="C169" s="218" t="s">
        <v>7</v>
      </c>
      <c r="D169" s="218" t="s">
        <v>132</v>
      </c>
      <c r="E169" s="219" t="s">
        <v>436</v>
      </c>
      <c r="F169" s="220" t="s">
        <v>437</v>
      </c>
      <c r="G169" s="221" t="s">
        <v>135</v>
      </c>
      <c r="H169" s="222">
        <v>103.5</v>
      </c>
      <c r="I169" s="223"/>
      <c r="J169" s="224">
        <f>ROUND(I169*H169,2)</f>
        <v>0</v>
      </c>
      <c r="K169" s="220" t="s">
        <v>136</v>
      </c>
      <c r="L169" s="44"/>
      <c r="M169" s="225" t="s">
        <v>19</v>
      </c>
      <c r="N169" s="226" t="s">
        <v>41</v>
      </c>
      <c r="O169" s="84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137</v>
      </c>
      <c r="AT169" s="229" t="s">
        <v>132</v>
      </c>
      <c r="AU169" s="229" t="s">
        <v>80</v>
      </c>
      <c r="AY169" s="17" t="s">
        <v>130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78</v>
      </c>
      <c r="BK169" s="230">
        <f>ROUND(I169*H169,2)</f>
        <v>0</v>
      </c>
      <c r="BL169" s="17" t="s">
        <v>137</v>
      </c>
      <c r="BM169" s="229" t="s">
        <v>783</v>
      </c>
    </row>
    <row r="170" s="2" customFormat="1">
      <c r="A170" s="38"/>
      <c r="B170" s="39"/>
      <c r="C170" s="40"/>
      <c r="D170" s="231" t="s">
        <v>139</v>
      </c>
      <c r="E170" s="40"/>
      <c r="F170" s="232" t="s">
        <v>439</v>
      </c>
      <c r="G170" s="40"/>
      <c r="H170" s="40"/>
      <c r="I170" s="136"/>
      <c r="J170" s="40"/>
      <c r="K170" s="40"/>
      <c r="L170" s="44"/>
      <c r="M170" s="233"/>
      <c r="N170" s="234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139</v>
      </c>
      <c r="AU170" s="17" t="s">
        <v>80</v>
      </c>
    </row>
    <row r="171" s="2" customFormat="1">
      <c r="A171" s="38"/>
      <c r="B171" s="39"/>
      <c r="C171" s="40"/>
      <c r="D171" s="231" t="s">
        <v>248</v>
      </c>
      <c r="E171" s="40"/>
      <c r="F171" s="235" t="s">
        <v>440</v>
      </c>
      <c r="G171" s="40"/>
      <c r="H171" s="40"/>
      <c r="I171" s="136"/>
      <c r="J171" s="40"/>
      <c r="K171" s="40"/>
      <c r="L171" s="44"/>
      <c r="M171" s="233"/>
      <c r="N171" s="234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248</v>
      </c>
      <c r="AU171" s="17" t="s">
        <v>80</v>
      </c>
    </row>
    <row r="172" s="13" customFormat="1">
      <c r="A172" s="13"/>
      <c r="B172" s="236"/>
      <c r="C172" s="237"/>
      <c r="D172" s="231" t="s">
        <v>143</v>
      </c>
      <c r="E172" s="238" t="s">
        <v>19</v>
      </c>
      <c r="F172" s="239" t="s">
        <v>748</v>
      </c>
      <c r="G172" s="237"/>
      <c r="H172" s="240">
        <v>4.5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143</v>
      </c>
      <c r="AU172" s="246" t="s">
        <v>80</v>
      </c>
      <c r="AV172" s="13" t="s">
        <v>80</v>
      </c>
      <c r="AW172" s="13" t="s">
        <v>32</v>
      </c>
      <c r="AX172" s="13" t="s">
        <v>70</v>
      </c>
      <c r="AY172" s="246" t="s">
        <v>130</v>
      </c>
    </row>
    <row r="173" s="13" customFormat="1">
      <c r="A173" s="13"/>
      <c r="B173" s="236"/>
      <c r="C173" s="237"/>
      <c r="D173" s="231" t="s">
        <v>143</v>
      </c>
      <c r="E173" s="238" t="s">
        <v>19</v>
      </c>
      <c r="F173" s="239" t="s">
        <v>784</v>
      </c>
      <c r="G173" s="237"/>
      <c r="H173" s="240">
        <v>22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143</v>
      </c>
      <c r="AU173" s="246" t="s">
        <v>80</v>
      </c>
      <c r="AV173" s="13" t="s">
        <v>80</v>
      </c>
      <c r="AW173" s="13" t="s">
        <v>32</v>
      </c>
      <c r="AX173" s="13" t="s">
        <v>70</v>
      </c>
      <c r="AY173" s="246" t="s">
        <v>130</v>
      </c>
    </row>
    <row r="174" s="13" customFormat="1">
      <c r="A174" s="13"/>
      <c r="B174" s="236"/>
      <c r="C174" s="237"/>
      <c r="D174" s="231" t="s">
        <v>143</v>
      </c>
      <c r="E174" s="238" t="s">
        <v>19</v>
      </c>
      <c r="F174" s="239" t="s">
        <v>785</v>
      </c>
      <c r="G174" s="237"/>
      <c r="H174" s="240">
        <v>65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143</v>
      </c>
      <c r="AU174" s="246" t="s">
        <v>80</v>
      </c>
      <c r="AV174" s="13" t="s">
        <v>80</v>
      </c>
      <c r="AW174" s="13" t="s">
        <v>32</v>
      </c>
      <c r="AX174" s="13" t="s">
        <v>70</v>
      </c>
      <c r="AY174" s="246" t="s">
        <v>130</v>
      </c>
    </row>
    <row r="175" s="13" customFormat="1">
      <c r="A175" s="13"/>
      <c r="B175" s="236"/>
      <c r="C175" s="237"/>
      <c r="D175" s="231" t="s">
        <v>143</v>
      </c>
      <c r="E175" s="238" t="s">
        <v>19</v>
      </c>
      <c r="F175" s="239" t="s">
        <v>786</v>
      </c>
      <c r="G175" s="237"/>
      <c r="H175" s="240">
        <v>12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143</v>
      </c>
      <c r="AU175" s="246" t="s">
        <v>80</v>
      </c>
      <c r="AV175" s="13" t="s">
        <v>80</v>
      </c>
      <c r="AW175" s="13" t="s">
        <v>32</v>
      </c>
      <c r="AX175" s="13" t="s">
        <v>70</v>
      </c>
      <c r="AY175" s="246" t="s">
        <v>130</v>
      </c>
    </row>
    <row r="176" s="14" customFormat="1">
      <c r="A176" s="14"/>
      <c r="B176" s="247"/>
      <c r="C176" s="248"/>
      <c r="D176" s="231" t="s">
        <v>143</v>
      </c>
      <c r="E176" s="249" t="s">
        <v>19</v>
      </c>
      <c r="F176" s="250" t="s">
        <v>161</v>
      </c>
      <c r="G176" s="248"/>
      <c r="H176" s="251">
        <v>103.5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143</v>
      </c>
      <c r="AU176" s="257" t="s">
        <v>80</v>
      </c>
      <c r="AV176" s="14" t="s">
        <v>137</v>
      </c>
      <c r="AW176" s="14" t="s">
        <v>32</v>
      </c>
      <c r="AX176" s="14" t="s">
        <v>78</v>
      </c>
      <c r="AY176" s="257" t="s">
        <v>130</v>
      </c>
    </row>
    <row r="177" s="2" customFormat="1" ht="16.5" customHeight="1">
      <c r="A177" s="38"/>
      <c r="B177" s="39"/>
      <c r="C177" s="218" t="s">
        <v>404</v>
      </c>
      <c r="D177" s="218" t="s">
        <v>132</v>
      </c>
      <c r="E177" s="219" t="s">
        <v>446</v>
      </c>
      <c r="F177" s="220" t="s">
        <v>437</v>
      </c>
      <c r="G177" s="221" t="s">
        <v>135</v>
      </c>
      <c r="H177" s="222">
        <v>4.5</v>
      </c>
      <c r="I177" s="223"/>
      <c r="J177" s="224">
        <f>ROUND(I177*H177,2)</f>
        <v>0</v>
      </c>
      <c r="K177" s="220" t="s">
        <v>136</v>
      </c>
      <c r="L177" s="44"/>
      <c r="M177" s="225" t="s">
        <v>19</v>
      </c>
      <c r="N177" s="226" t="s">
        <v>41</v>
      </c>
      <c r="O177" s="84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137</v>
      </c>
      <c r="AT177" s="229" t="s">
        <v>132</v>
      </c>
      <c r="AU177" s="229" t="s">
        <v>80</v>
      </c>
      <c r="AY177" s="17" t="s">
        <v>130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78</v>
      </c>
      <c r="BK177" s="230">
        <f>ROUND(I177*H177,2)</f>
        <v>0</v>
      </c>
      <c r="BL177" s="17" t="s">
        <v>137</v>
      </c>
      <c r="BM177" s="229" t="s">
        <v>787</v>
      </c>
    </row>
    <row r="178" s="2" customFormat="1">
      <c r="A178" s="38"/>
      <c r="B178" s="39"/>
      <c r="C178" s="40"/>
      <c r="D178" s="231" t="s">
        <v>139</v>
      </c>
      <c r="E178" s="40"/>
      <c r="F178" s="232" t="s">
        <v>439</v>
      </c>
      <c r="G178" s="40"/>
      <c r="H178" s="40"/>
      <c r="I178" s="136"/>
      <c r="J178" s="40"/>
      <c r="K178" s="40"/>
      <c r="L178" s="44"/>
      <c r="M178" s="233"/>
      <c r="N178" s="234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139</v>
      </c>
      <c r="AU178" s="17" t="s">
        <v>80</v>
      </c>
    </row>
    <row r="179" s="2" customFormat="1">
      <c r="A179" s="38"/>
      <c r="B179" s="39"/>
      <c r="C179" s="40"/>
      <c r="D179" s="231" t="s">
        <v>248</v>
      </c>
      <c r="E179" s="40"/>
      <c r="F179" s="235" t="s">
        <v>448</v>
      </c>
      <c r="G179" s="40"/>
      <c r="H179" s="40"/>
      <c r="I179" s="136"/>
      <c r="J179" s="40"/>
      <c r="K179" s="40"/>
      <c r="L179" s="44"/>
      <c r="M179" s="233"/>
      <c r="N179" s="234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248</v>
      </c>
      <c r="AU179" s="17" t="s">
        <v>80</v>
      </c>
    </row>
    <row r="180" s="13" customFormat="1">
      <c r="A180" s="13"/>
      <c r="B180" s="236"/>
      <c r="C180" s="237"/>
      <c r="D180" s="231" t="s">
        <v>143</v>
      </c>
      <c r="E180" s="238" t="s">
        <v>19</v>
      </c>
      <c r="F180" s="239" t="s">
        <v>748</v>
      </c>
      <c r="G180" s="237"/>
      <c r="H180" s="240">
        <v>4.5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143</v>
      </c>
      <c r="AU180" s="246" t="s">
        <v>80</v>
      </c>
      <c r="AV180" s="13" t="s">
        <v>80</v>
      </c>
      <c r="AW180" s="13" t="s">
        <v>32</v>
      </c>
      <c r="AX180" s="13" t="s">
        <v>78</v>
      </c>
      <c r="AY180" s="246" t="s">
        <v>130</v>
      </c>
    </row>
    <row r="181" s="2" customFormat="1" ht="16.5" customHeight="1">
      <c r="A181" s="38"/>
      <c r="B181" s="39"/>
      <c r="C181" s="218" t="s">
        <v>410</v>
      </c>
      <c r="D181" s="218" t="s">
        <v>132</v>
      </c>
      <c r="E181" s="219" t="s">
        <v>450</v>
      </c>
      <c r="F181" s="220" t="s">
        <v>451</v>
      </c>
      <c r="G181" s="221" t="s">
        <v>135</v>
      </c>
      <c r="H181" s="222">
        <v>26.5</v>
      </c>
      <c r="I181" s="223"/>
      <c r="J181" s="224">
        <f>ROUND(I181*H181,2)</f>
        <v>0</v>
      </c>
      <c r="K181" s="220" t="s">
        <v>136</v>
      </c>
      <c r="L181" s="44"/>
      <c r="M181" s="225" t="s">
        <v>19</v>
      </c>
      <c r="N181" s="226" t="s">
        <v>41</v>
      </c>
      <c r="O181" s="84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137</v>
      </c>
      <c r="AT181" s="229" t="s">
        <v>132</v>
      </c>
      <c r="AU181" s="229" t="s">
        <v>80</v>
      </c>
      <c r="AY181" s="17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78</v>
      </c>
      <c r="BK181" s="230">
        <f>ROUND(I181*H181,2)</f>
        <v>0</v>
      </c>
      <c r="BL181" s="17" t="s">
        <v>137</v>
      </c>
      <c r="BM181" s="229" t="s">
        <v>788</v>
      </c>
    </row>
    <row r="182" s="2" customFormat="1">
      <c r="A182" s="38"/>
      <c r="B182" s="39"/>
      <c r="C182" s="40"/>
      <c r="D182" s="231" t="s">
        <v>139</v>
      </c>
      <c r="E182" s="40"/>
      <c r="F182" s="232" t="s">
        <v>453</v>
      </c>
      <c r="G182" s="40"/>
      <c r="H182" s="40"/>
      <c r="I182" s="136"/>
      <c r="J182" s="40"/>
      <c r="K182" s="40"/>
      <c r="L182" s="44"/>
      <c r="M182" s="233"/>
      <c r="N182" s="234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139</v>
      </c>
      <c r="AU182" s="17" t="s">
        <v>80</v>
      </c>
    </row>
    <row r="183" s="13" customFormat="1">
      <c r="A183" s="13"/>
      <c r="B183" s="236"/>
      <c r="C183" s="237"/>
      <c r="D183" s="231" t="s">
        <v>143</v>
      </c>
      <c r="E183" s="238" t="s">
        <v>19</v>
      </c>
      <c r="F183" s="239" t="s">
        <v>748</v>
      </c>
      <c r="G183" s="237"/>
      <c r="H183" s="240">
        <v>4.5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143</v>
      </c>
      <c r="AU183" s="246" t="s">
        <v>80</v>
      </c>
      <c r="AV183" s="13" t="s">
        <v>80</v>
      </c>
      <c r="AW183" s="13" t="s">
        <v>32</v>
      </c>
      <c r="AX183" s="13" t="s">
        <v>70</v>
      </c>
      <c r="AY183" s="246" t="s">
        <v>130</v>
      </c>
    </row>
    <row r="184" s="13" customFormat="1">
      <c r="A184" s="13"/>
      <c r="B184" s="236"/>
      <c r="C184" s="237"/>
      <c r="D184" s="231" t="s">
        <v>143</v>
      </c>
      <c r="E184" s="238" t="s">
        <v>19</v>
      </c>
      <c r="F184" s="239" t="s">
        <v>784</v>
      </c>
      <c r="G184" s="237"/>
      <c r="H184" s="240">
        <v>22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143</v>
      </c>
      <c r="AU184" s="246" t="s">
        <v>80</v>
      </c>
      <c r="AV184" s="13" t="s">
        <v>80</v>
      </c>
      <c r="AW184" s="13" t="s">
        <v>32</v>
      </c>
      <c r="AX184" s="13" t="s">
        <v>70</v>
      </c>
      <c r="AY184" s="246" t="s">
        <v>130</v>
      </c>
    </row>
    <row r="185" s="14" customFormat="1">
      <c r="A185" s="14"/>
      <c r="B185" s="247"/>
      <c r="C185" s="248"/>
      <c r="D185" s="231" t="s">
        <v>143</v>
      </c>
      <c r="E185" s="249" t="s">
        <v>19</v>
      </c>
      <c r="F185" s="250" t="s">
        <v>161</v>
      </c>
      <c r="G185" s="248"/>
      <c r="H185" s="251">
        <v>26.5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143</v>
      </c>
      <c r="AU185" s="257" t="s">
        <v>80</v>
      </c>
      <c r="AV185" s="14" t="s">
        <v>137</v>
      </c>
      <c r="AW185" s="14" t="s">
        <v>32</v>
      </c>
      <c r="AX185" s="14" t="s">
        <v>78</v>
      </c>
      <c r="AY185" s="257" t="s">
        <v>130</v>
      </c>
    </row>
    <row r="186" s="2" customFormat="1" ht="16.5" customHeight="1">
      <c r="A186" s="38"/>
      <c r="B186" s="39"/>
      <c r="C186" s="218" t="s">
        <v>416</v>
      </c>
      <c r="D186" s="218" t="s">
        <v>132</v>
      </c>
      <c r="E186" s="219" t="s">
        <v>455</v>
      </c>
      <c r="F186" s="220" t="s">
        <v>456</v>
      </c>
      <c r="G186" s="221" t="s">
        <v>135</v>
      </c>
      <c r="H186" s="222">
        <v>26.5</v>
      </c>
      <c r="I186" s="223"/>
      <c r="J186" s="224">
        <f>ROUND(I186*H186,2)</f>
        <v>0</v>
      </c>
      <c r="K186" s="220" t="s">
        <v>136</v>
      </c>
      <c r="L186" s="44"/>
      <c r="M186" s="225" t="s">
        <v>19</v>
      </c>
      <c r="N186" s="226" t="s">
        <v>41</v>
      </c>
      <c r="O186" s="84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137</v>
      </c>
      <c r="AT186" s="229" t="s">
        <v>132</v>
      </c>
      <c r="AU186" s="229" t="s">
        <v>80</v>
      </c>
      <c r="AY186" s="17" t="s">
        <v>130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78</v>
      </c>
      <c r="BK186" s="230">
        <f>ROUND(I186*H186,2)</f>
        <v>0</v>
      </c>
      <c r="BL186" s="17" t="s">
        <v>137</v>
      </c>
      <c r="BM186" s="229" t="s">
        <v>789</v>
      </c>
    </row>
    <row r="187" s="2" customFormat="1">
      <c r="A187" s="38"/>
      <c r="B187" s="39"/>
      <c r="C187" s="40"/>
      <c r="D187" s="231" t="s">
        <v>139</v>
      </c>
      <c r="E187" s="40"/>
      <c r="F187" s="232" t="s">
        <v>458</v>
      </c>
      <c r="G187" s="40"/>
      <c r="H187" s="40"/>
      <c r="I187" s="136"/>
      <c r="J187" s="40"/>
      <c r="K187" s="40"/>
      <c r="L187" s="44"/>
      <c r="M187" s="233"/>
      <c r="N187" s="234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139</v>
      </c>
      <c r="AU187" s="17" t="s">
        <v>80</v>
      </c>
    </row>
    <row r="188" s="13" customFormat="1">
      <c r="A188" s="13"/>
      <c r="B188" s="236"/>
      <c r="C188" s="237"/>
      <c r="D188" s="231" t="s">
        <v>143</v>
      </c>
      <c r="E188" s="238" t="s">
        <v>19</v>
      </c>
      <c r="F188" s="239" t="s">
        <v>748</v>
      </c>
      <c r="G188" s="237"/>
      <c r="H188" s="240">
        <v>4.5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143</v>
      </c>
      <c r="AU188" s="246" t="s">
        <v>80</v>
      </c>
      <c r="AV188" s="13" t="s">
        <v>80</v>
      </c>
      <c r="AW188" s="13" t="s">
        <v>32</v>
      </c>
      <c r="AX188" s="13" t="s">
        <v>70</v>
      </c>
      <c r="AY188" s="246" t="s">
        <v>130</v>
      </c>
    </row>
    <row r="189" s="13" customFormat="1">
      <c r="A189" s="13"/>
      <c r="B189" s="236"/>
      <c r="C189" s="237"/>
      <c r="D189" s="231" t="s">
        <v>143</v>
      </c>
      <c r="E189" s="238" t="s">
        <v>19</v>
      </c>
      <c r="F189" s="239" t="s">
        <v>784</v>
      </c>
      <c r="G189" s="237"/>
      <c r="H189" s="240">
        <v>22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143</v>
      </c>
      <c r="AU189" s="246" t="s">
        <v>80</v>
      </c>
      <c r="AV189" s="13" t="s">
        <v>80</v>
      </c>
      <c r="AW189" s="13" t="s">
        <v>32</v>
      </c>
      <c r="AX189" s="13" t="s">
        <v>70</v>
      </c>
      <c r="AY189" s="246" t="s">
        <v>130</v>
      </c>
    </row>
    <row r="190" s="14" customFormat="1">
      <c r="A190" s="14"/>
      <c r="B190" s="247"/>
      <c r="C190" s="248"/>
      <c r="D190" s="231" t="s">
        <v>143</v>
      </c>
      <c r="E190" s="249" t="s">
        <v>19</v>
      </c>
      <c r="F190" s="250" t="s">
        <v>161</v>
      </c>
      <c r="G190" s="248"/>
      <c r="H190" s="251">
        <v>26.5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143</v>
      </c>
      <c r="AU190" s="257" t="s">
        <v>80</v>
      </c>
      <c r="AV190" s="14" t="s">
        <v>137</v>
      </c>
      <c r="AW190" s="14" t="s">
        <v>32</v>
      </c>
      <c r="AX190" s="14" t="s">
        <v>78</v>
      </c>
      <c r="AY190" s="257" t="s">
        <v>130</v>
      </c>
    </row>
    <row r="191" s="2" customFormat="1" ht="16.5" customHeight="1">
      <c r="A191" s="38"/>
      <c r="B191" s="39"/>
      <c r="C191" s="218" t="s">
        <v>423</v>
      </c>
      <c r="D191" s="218" t="s">
        <v>132</v>
      </c>
      <c r="E191" s="219" t="s">
        <v>465</v>
      </c>
      <c r="F191" s="220" t="s">
        <v>466</v>
      </c>
      <c r="G191" s="221" t="s">
        <v>135</v>
      </c>
      <c r="H191" s="222">
        <v>26.5</v>
      </c>
      <c r="I191" s="223"/>
      <c r="J191" s="224">
        <f>ROUND(I191*H191,2)</f>
        <v>0</v>
      </c>
      <c r="K191" s="220" t="s">
        <v>136</v>
      </c>
      <c r="L191" s="44"/>
      <c r="M191" s="225" t="s">
        <v>19</v>
      </c>
      <c r="N191" s="226" t="s">
        <v>41</v>
      </c>
      <c r="O191" s="84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137</v>
      </c>
      <c r="AT191" s="229" t="s">
        <v>132</v>
      </c>
      <c r="AU191" s="229" t="s">
        <v>80</v>
      </c>
      <c r="AY191" s="17" t="s">
        <v>130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78</v>
      </c>
      <c r="BK191" s="230">
        <f>ROUND(I191*H191,2)</f>
        <v>0</v>
      </c>
      <c r="BL191" s="17" t="s">
        <v>137</v>
      </c>
      <c r="BM191" s="229" t="s">
        <v>790</v>
      </c>
    </row>
    <row r="192" s="2" customFormat="1">
      <c r="A192" s="38"/>
      <c r="B192" s="39"/>
      <c r="C192" s="40"/>
      <c r="D192" s="231" t="s">
        <v>139</v>
      </c>
      <c r="E192" s="40"/>
      <c r="F192" s="232" t="s">
        <v>468</v>
      </c>
      <c r="G192" s="40"/>
      <c r="H192" s="40"/>
      <c r="I192" s="136"/>
      <c r="J192" s="40"/>
      <c r="K192" s="40"/>
      <c r="L192" s="44"/>
      <c r="M192" s="233"/>
      <c r="N192" s="234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139</v>
      </c>
      <c r="AU192" s="17" t="s">
        <v>80</v>
      </c>
    </row>
    <row r="193" s="13" customFormat="1">
      <c r="A193" s="13"/>
      <c r="B193" s="236"/>
      <c r="C193" s="237"/>
      <c r="D193" s="231" t="s">
        <v>143</v>
      </c>
      <c r="E193" s="238" t="s">
        <v>19</v>
      </c>
      <c r="F193" s="239" t="s">
        <v>748</v>
      </c>
      <c r="G193" s="237"/>
      <c r="H193" s="240">
        <v>4.5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143</v>
      </c>
      <c r="AU193" s="246" t="s">
        <v>80</v>
      </c>
      <c r="AV193" s="13" t="s">
        <v>80</v>
      </c>
      <c r="AW193" s="13" t="s">
        <v>32</v>
      </c>
      <c r="AX193" s="13" t="s">
        <v>70</v>
      </c>
      <c r="AY193" s="246" t="s">
        <v>130</v>
      </c>
    </row>
    <row r="194" s="13" customFormat="1">
      <c r="A194" s="13"/>
      <c r="B194" s="236"/>
      <c r="C194" s="237"/>
      <c r="D194" s="231" t="s">
        <v>143</v>
      </c>
      <c r="E194" s="238" t="s">
        <v>19</v>
      </c>
      <c r="F194" s="239" t="s">
        <v>784</v>
      </c>
      <c r="G194" s="237"/>
      <c r="H194" s="240">
        <v>22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143</v>
      </c>
      <c r="AU194" s="246" t="s">
        <v>80</v>
      </c>
      <c r="AV194" s="13" t="s">
        <v>80</v>
      </c>
      <c r="AW194" s="13" t="s">
        <v>32</v>
      </c>
      <c r="AX194" s="13" t="s">
        <v>70</v>
      </c>
      <c r="AY194" s="246" t="s">
        <v>130</v>
      </c>
    </row>
    <row r="195" s="14" customFormat="1">
      <c r="A195" s="14"/>
      <c r="B195" s="247"/>
      <c r="C195" s="248"/>
      <c r="D195" s="231" t="s">
        <v>143</v>
      </c>
      <c r="E195" s="249" t="s">
        <v>19</v>
      </c>
      <c r="F195" s="250" t="s">
        <v>161</v>
      </c>
      <c r="G195" s="248"/>
      <c r="H195" s="251">
        <v>26.5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143</v>
      </c>
      <c r="AU195" s="257" t="s">
        <v>80</v>
      </c>
      <c r="AV195" s="14" t="s">
        <v>137</v>
      </c>
      <c r="AW195" s="14" t="s">
        <v>32</v>
      </c>
      <c r="AX195" s="14" t="s">
        <v>78</v>
      </c>
      <c r="AY195" s="257" t="s">
        <v>130</v>
      </c>
    </row>
    <row r="196" s="2" customFormat="1" ht="16.5" customHeight="1">
      <c r="A196" s="38"/>
      <c r="B196" s="39"/>
      <c r="C196" s="218" t="s">
        <v>429</v>
      </c>
      <c r="D196" s="218" t="s">
        <v>132</v>
      </c>
      <c r="E196" s="219" t="s">
        <v>470</v>
      </c>
      <c r="F196" s="220" t="s">
        <v>471</v>
      </c>
      <c r="G196" s="221" t="s">
        <v>135</v>
      </c>
      <c r="H196" s="222">
        <v>26.5</v>
      </c>
      <c r="I196" s="223"/>
      <c r="J196" s="224">
        <f>ROUND(I196*H196,2)</f>
        <v>0</v>
      </c>
      <c r="K196" s="220" t="s">
        <v>136</v>
      </c>
      <c r="L196" s="44"/>
      <c r="M196" s="225" t="s">
        <v>19</v>
      </c>
      <c r="N196" s="226" t="s">
        <v>41</v>
      </c>
      <c r="O196" s="84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137</v>
      </c>
      <c r="AT196" s="229" t="s">
        <v>132</v>
      </c>
      <c r="AU196" s="229" t="s">
        <v>80</v>
      </c>
      <c r="AY196" s="17" t="s">
        <v>130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78</v>
      </c>
      <c r="BK196" s="230">
        <f>ROUND(I196*H196,2)</f>
        <v>0</v>
      </c>
      <c r="BL196" s="17" t="s">
        <v>137</v>
      </c>
      <c r="BM196" s="229" t="s">
        <v>791</v>
      </c>
    </row>
    <row r="197" s="2" customFormat="1">
      <c r="A197" s="38"/>
      <c r="B197" s="39"/>
      <c r="C197" s="40"/>
      <c r="D197" s="231" t="s">
        <v>139</v>
      </c>
      <c r="E197" s="40"/>
      <c r="F197" s="232" t="s">
        <v>471</v>
      </c>
      <c r="G197" s="40"/>
      <c r="H197" s="40"/>
      <c r="I197" s="136"/>
      <c r="J197" s="40"/>
      <c r="K197" s="40"/>
      <c r="L197" s="44"/>
      <c r="M197" s="233"/>
      <c r="N197" s="234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139</v>
      </c>
      <c r="AU197" s="17" t="s">
        <v>80</v>
      </c>
    </row>
    <row r="198" s="13" customFormat="1">
      <c r="A198" s="13"/>
      <c r="B198" s="236"/>
      <c r="C198" s="237"/>
      <c r="D198" s="231" t="s">
        <v>143</v>
      </c>
      <c r="E198" s="238" t="s">
        <v>19</v>
      </c>
      <c r="F198" s="239" t="s">
        <v>748</v>
      </c>
      <c r="G198" s="237"/>
      <c r="H198" s="240">
        <v>4.5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143</v>
      </c>
      <c r="AU198" s="246" t="s">
        <v>80</v>
      </c>
      <c r="AV198" s="13" t="s">
        <v>80</v>
      </c>
      <c r="AW198" s="13" t="s">
        <v>32</v>
      </c>
      <c r="AX198" s="13" t="s">
        <v>70</v>
      </c>
      <c r="AY198" s="246" t="s">
        <v>130</v>
      </c>
    </row>
    <row r="199" s="13" customFormat="1">
      <c r="A199" s="13"/>
      <c r="B199" s="236"/>
      <c r="C199" s="237"/>
      <c r="D199" s="231" t="s">
        <v>143</v>
      </c>
      <c r="E199" s="238" t="s">
        <v>19</v>
      </c>
      <c r="F199" s="239" t="s">
        <v>784</v>
      </c>
      <c r="G199" s="237"/>
      <c r="H199" s="240">
        <v>22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143</v>
      </c>
      <c r="AU199" s="246" t="s">
        <v>80</v>
      </c>
      <c r="AV199" s="13" t="s">
        <v>80</v>
      </c>
      <c r="AW199" s="13" t="s">
        <v>32</v>
      </c>
      <c r="AX199" s="13" t="s">
        <v>70</v>
      </c>
      <c r="AY199" s="246" t="s">
        <v>130</v>
      </c>
    </row>
    <row r="200" s="14" customFormat="1">
      <c r="A200" s="14"/>
      <c r="B200" s="247"/>
      <c r="C200" s="248"/>
      <c r="D200" s="231" t="s">
        <v>143</v>
      </c>
      <c r="E200" s="249" t="s">
        <v>19</v>
      </c>
      <c r="F200" s="250" t="s">
        <v>161</v>
      </c>
      <c r="G200" s="248"/>
      <c r="H200" s="251">
        <v>26.5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143</v>
      </c>
      <c r="AU200" s="257" t="s">
        <v>80</v>
      </c>
      <c r="AV200" s="14" t="s">
        <v>137</v>
      </c>
      <c r="AW200" s="14" t="s">
        <v>32</v>
      </c>
      <c r="AX200" s="14" t="s">
        <v>78</v>
      </c>
      <c r="AY200" s="257" t="s">
        <v>130</v>
      </c>
    </row>
    <row r="201" s="2" customFormat="1" ht="16.5" customHeight="1">
      <c r="A201" s="38"/>
      <c r="B201" s="39"/>
      <c r="C201" s="218" t="s">
        <v>435</v>
      </c>
      <c r="D201" s="218" t="s">
        <v>132</v>
      </c>
      <c r="E201" s="219" t="s">
        <v>460</v>
      </c>
      <c r="F201" s="220" t="s">
        <v>461</v>
      </c>
      <c r="G201" s="221" t="s">
        <v>135</v>
      </c>
      <c r="H201" s="222">
        <v>26.5</v>
      </c>
      <c r="I201" s="223"/>
      <c r="J201" s="224">
        <f>ROUND(I201*H201,2)</f>
        <v>0</v>
      </c>
      <c r="K201" s="220" t="s">
        <v>136</v>
      </c>
      <c r="L201" s="44"/>
      <c r="M201" s="225" t="s">
        <v>19</v>
      </c>
      <c r="N201" s="226" t="s">
        <v>41</v>
      </c>
      <c r="O201" s="84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137</v>
      </c>
      <c r="AT201" s="229" t="s">
        <v>132</v>
      </c>
      <c r="AU201" s="229" t="s">
        <v>80</v>
      </c>
      <c r="AY201" s="17" t="s">
        <v>130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78</v>
      </c>
      <c r="BK201" s="230">
        <f>ROUND(I201*H201,2)</f>
        <v>0</v>
      </c>
      <c r="BL201" s="17" t="s">
        <v>137</v>
      </c>
      <c r="BM201" s="229" t="s">
        <v>792</v>
      </c>
    </row>
    <row r="202" s="2" customFormat="1">
      <c r="A202" s="38"/>
      <c r="B202" s="39"/>
      <c r="C202" s="40"/>
      <c r="D202" s="231" t="s">
        <v>139</v>
      </c>
      <c r="E202" s="40"/>
      <c r="F202" s="232" t="s">
        <v>463</v>
      </c>
      <c r="G202" s="40"/>
      <c r="H202" s="40"/>
      <c r="I202" s="136"/>
      <c r="J202" s="40"/>
      <c r="K202" s="40"/>
      <c r="L202" s="44"/>
      <c r="M202" s="233"/>
      <c r="N202" s="234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139</v>
      </c>
      <c r="AU202" s="17" t="s">
        <v>80</v>
      </c>
    </row>
    <row r="203" s="13" customFormat="1">
      <c r="A203" s="13"/>
      <c r="B203" s="236"/>
      <c r="C203" s="237"/>
      <c r="D203" s="231" t="s">
        <v>143</v>
      </c>
      <c r="E203" s="238" t="s">
        <v>19</v>
      </c>
      <c r="F203" s="239" t="s">
        <v>748</v>
      </c>
      <c r="G203" s="237"/>
      <c r="H203" s="240">
        <v>4.5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143</v>
      </c>
      <c r="AU203" s="246" t="s">
        <v>80</v>
      </c>
      <c r="AV203" s="13" t="s">
        <v>80</v>
      </c>
      <c r="AW203" s="13" t="s">
        <v>32</v>
      </c>
      <c r="AX203" s="13" t="s">
        <v>70</v>
      </c>
      <c r="AY203" s="246" t="s">
        <v>130</v>
      </c>
    </row>
    <row r="204" s="13" customFormat="1">
      <c r="A204" s="13"/>
      <c r="B204" s="236"/>
      <c r="C204" s="237"/>
      <c r="D204" s="231" t="s">
        <v>143</v>
      </c>
      <c r="E204" s="238" t="s">
        <v>19</v>
      </c>
      <c r="F204" s="239" t="s">
        <v>784</v>
      </c>
      <c r="G204" s="237"/>
      <c r="H204" s="240">
        <v>22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143</v>
      </c>
      <c r="AU204" s="246" t="s">
        <v>80</v>
      </c>
      <c r="AV204" s="13" t="s">
        <v>80</v>
      </c>
      <c r="AW204" s="13" t="s">
        <v>32</v>
      </c>
      <c r="AX204" s="13" t="s">
        <v>70</v>
      </c>
      <c r="AY204" s="246" t="s">
        <v>130</v>
      </c>
    </row>
    <row r="205" s="14" customFormat="1">
      <c r="A205" s="14"/>
      <c r="B205" s="247"/>
      <c r="C205" s="248"/>
      <c r="D205" s="231" t="s">
        <v>143</v>
      </c>
      <c r="E205" s="249" t="s">
        <v>19</v>
      </c>
      <c r="F205" s="250" t="s">
        <v>161</v>
      </c>
      <c r="G205" s="248"/>
      <c r="H205" s="251">
        <v>26.5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7" t="s">
        <v>143</v>
      </c>
      <c r="AU205" s="257" t="s">
        <v>80</v>
      </c>
      <c r="AV205" s="14" t="s">
        <v>137</v>
      </c>
      <c r="AW205" s="14" t="s">
        <v>32</v>
      </c>
      <c r="AX205" s="14" t="s">
        <v>78</v>
      </c>
      <c r="AY205" s="257" t="s">
        <v>130</v>
      </c>
    </row>
    <row r="206" s="2" customFormat="1" ht="16.5" customHeight="1">
      <c r="A206" s="38"/>
      <c r="B206" s="39"/>
      <c r="C206" s="218" t="s">
        <v>445</v>
      </c>
      <c r="D206" s="218" t="s">
        <v>132</v>
      </c>
      <c r="E206" s="219" t="s">
        <v>475</v>
      </c>
      <c r="F206" s="220" t="s">
        <v>476</v>
      </c>
      <c r="G206" s="221" t="s">
        <v>135</v>
      </c>
      <c r="H206" s="222">
        <v>26.5</v>
      </c>
      <c r="I206" s="223"/>
      <c r="J206" s="224">
        <f>ROUND(I206*H206,2)</f>
        <v>0</v>
      </c>
      <c r="K206" s="220" t="s">
        <v>136</v>
      </c>
      <c r="L206" s="44"/>
      <c r="M206" s="225" t="s">
        <v>19</v>
      </c>
      <c r="N206" s="226" t="s">
        <v>41</v>
      </c>
      <c r="O206" s="84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137</v>
      </c>
      <c r="AT206" s="229" t="s">
        <v>132</v>
      </c>
      <c r="AU206" s="229" t="s">
        <v>80</v>
      </c>
      <c r="AY206" s="17" t="s">
        <v>130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78</v>
      </c>
      <c r="BK206" s="230">
        <f>ROUND(I206*H206,2)</f>
        <v>0</v>
      </c>
      <c r="BL206" s="17" t="s">
        <v>137</v>
      </c>
      <c r="BM206" s="229" t="s">
        <v>793</v>
      </c>
    </row>
    <row r="207" s="2" customFormat="1">
      <c r="A207" s="38"/>
      <c r="B207" s="39"/>
      <c r="C207" s="40"/>
      <c r="D207" s="231" t="s">
        <v>139</v>
      </c>
      <c r="E207" s="40"/>
      <c r="F207" s="232" t="s">
        <v>478</v>
      </c>
      <c r="G207" s="40"/>
      <c r="H207" s="40"/>
      <c r="I207" s="136"/>
      <c r="J207" s="40"/>
      <c r="K207" s="40"/>
      <c r="L207" s="44"/>
      <c r="M207" s="233"/>
      <c r="N207" s="234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139</v>
      </c>
      <c r="AU207" s="17" t="s">
        <v>80</v>
      </c>
    </row>
    <row r="208" s="13" customFormat="1">
      <c r="A208" s="13"/>
      <c r="B208" s="236"/>
      <c r="C208" s="237"/>
      <c r="D208" s="231" t="s">
        <v>143</v>
      </c>
      <c r="E208" s="238" t="s">
        <v>19</v>
      </c>
      <c r="F208" s="239" t="s">
        <v>748</v>
      </c>
      <c r="G208" s="237"/>
      <c r="H208" s="240">
        <v>4.5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143</v>
      </c>
      <c r="AU208" s="246" t="s">
        <v>80</v>
      </c>
      <c r="AV208" s="13" t="s">
        <v>80</v>
      </c>
      <c r="AW208" s="13" t="s">
        <v>32</v>
      </c>
      <c r="AX208" s="13" t="s">
        <v>70</v>
      </c>
      <c r="AY208" s="246" t="s">
        <v>130</v>
      </c>
    </row>
    <row r="209" s="13" customFormat="1">
      <c r="A209" s="13"/>
      <c r="B209" s="236"/>
      <c r="C209" s="237"/>
      <c r="D209" s="231" t="s">
        <v>143</v>
      </c>
      <c r="E209" s="238" t="s">
        <v>19</v>
      </c>
      <c r="F209" s="239" t="s">
        <v>784</v>
      </c>
      <c r="G209" s="237"/>
      <c r="H209" s="240">
        <v>22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143</v>
      </c>
      <c r="AU209" s="246" t="s">
        <v>80</v>
      </c>
      <c r="AV209" s="13" t="s">
        <v>80</v>
      </c>
      <c r="AW209" s="13" t="s">
        <v>32</v>
      </c>
      <c r="AX209" s="13" t="s">
        <v>70</v>
      </c>
      <c r="AY209" s="246" t="s">
        <v>130</v>
      </c>
    </row>
    <row r="210" s="14" customFormat="1">
      <c r="A210" s="14"/>
      <c r="B210" s="247"/>
      <c r="C210" s="248"/>
      <c r="D210" s="231" t="s">
        <v>143</v>
      </c>
      <c r="E210" s="249" t="s">
        <v>19</v>
      </c>
      <c r="F210" s="250" t="s">
        <v>161</v>
      </c>
      <c r="G210" s="248"/>
      <c r="H210" s="251">
        <v>26.5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143</v>
      </c>
      <c r="AU210" s="257" t="s">
        <v>80</v>
      </c>
      <c r="AV210" s="14" t="s">
        <v>137</v>
      </c>
      <c r="AW210" s="14" t="s">
        <v>32</v>
      </c>
      <c r="AX210" s="14" t="s">
        <v>78</v>
      </c>
      <c r="AY210" s="257" t="s">
        <v>130</v>
      </c>
    </row>
    <row r="211" s="2" customFormat="1" ht="16.5" customHeight="1">
      <c r="A211" s="38"/>
      <c r="B211" s="39"/>
      <c r="C211" s="218" t="s">
        <v>449</v>
      </c>
      <c r="D211" s="218" t="s">
        <v>132</v>
      </c>
      <c r="E211" s="219" t="s">
        <v>503</v>
      </c>
      <c r="F211" s="220" t="s">
        <v>504</v>
      </c>
      <c r="G211" s="221" t="s">
        <v>135</v>
      </c>
      <c r="H211" s="222">
        <v>232</v>
      </c>
      <c r="I211" s="223"/>
      <c r="J211" s="224">
        <f>ROUND(I211*H211,2)</f>
        <v>0</v>
      </c>
      <c r="K211" s="220" t="s">
        <v>136</v>
      </c>
      <c r="L211" s="44"/>
      <c r="M211" s="225" t="s">
        <v>19</v>
      </c>
      <c r="N211" s="226" t="s">
        <v>41</v>
      </c>
      <c r="O211" s="84"/>
      <c r="P211" s="227">
        <f>O211*H211</f>
        <v>0</v>
      </c>
      <c r="Q211" s="227">
        <v>0.084250000000000005</v>
      </c>
      <c r="R211" s="227">
        <f>Q211*H211</f>
        <v>19.546000000000003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137</v>
      </c>
      <c r="AT211" s="229" t="s">
        <v>132</v>
      </c>
      <c r="AU211" s="229" t="s">
        <v>80</v>
      </c>
      <c r="AY211" s="17" t="s">
        <v>130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78</v>
      </c>
      <c r="BK211" s="230">
        <f>ROUND(I211*H211,2)</f>
        <v>0</v>
      </c>
      <c r="BL211" s="17" t="s">
        <v>137</v>
      </c>
      <c r="BM211" s="229" t="s">
        <v>794</v>
      </c>
    </row>
    <row r="212" s="2" customFormat="1">
      <c r="A212" s="38"/>
      <c r="B212" s="39"/>
      <c r="C212" s="40"/>
      <c r="D212" s="231" t="s">
        <v>139</v>
      </c>
      <c r="E212" s="40"/>
      <c r="F212" s="232" t="s">
        <v>506</v>
      </c>
      <c r="G212" s="40"/>
      <c r="H212" s="40"/>
      <c r="I212" s="136"/>
      <c r="J212" s="40"/>
      <c r="K212" s="40"/>
      <c r="L212" s="44"/>
      <c r="M212" s="233"/>
      <c r="N212" s="234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139</v>
      </c>
      <c r="AU212" s="17" t="s">
        <v>80</v>
      </c>
    </row>
    <row r="213" s="13" customFormat="1">
      <c r="A213" s="13"/>
      <c r="B213" s="236"/>
      <c r="C213" s="237"/>
      <c r="D213" s="231" t="s">
        <v>143</v>
      </c>
      <c r="E213" s="238" t="s">
        <v>19</v>
      </c>
      <c r="F213" s="239" t="s">
        <v>785</v>
      </c>
      <c r="G213" s="237"/>
      <c r="H213" s="240">
        <v>65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143</v>
      </c>
      <c r="AU213" s="246" t="s">
        <v>80</v>
      </c>
      <c r="AV213" s="13" t="s">
        <v>80</v>
      </c>
      <c r="AW213" s="13" t="s">
        <v>32</v>
      </c>
      <c r="AX213" s="13" t="s">
        <v>70</v>
      </c>
      <c r="AY213" s="246" t="s">
        <v>130</v>
      </c>
    </row>
    <row r="214" s="13" customFormat="1">
      <c r="A214" s="13"/>
      <c r="B214" s="236"/>
      <c r="C214" s="237"/>
      <c r="D214" s="231" t="s">
        <v>143</v>
      </c>
      <c r="E214" s="238" t="s">
        <v>19</v>
      </c>
      <c r="F214" s="239" t="s">
        <v>786</v>
      </c>
      <c r="G214" s="237"/>
      <c r="H214" s="240">
        <v>12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143</v>
      </c>
      <c r="AU214" s="246" t="s">
        <v>80</v>
      </c>
      <c r="AV214" s="13" t="s">
        <v>80</v>
      </c>
      <c r="AW214" s="13" t="s">
        <v>32</v>
      </c>
      <c r="AX214" s="13" t="s">
        <v>70</v>
      </c>
      <c r="AY214" s="246" t="s">
        <v>130</v>
      </c>
    </row>
    <row r="215" s="13" customFormat="1">
      <c r="A215" s="13"/>
      <c r="B215" s="236"/>
      <c r="C215" s="237"/>
      <c r="D215" s="231" t="s">
        <v>143</v>
      </c>
      <c r="E215" s="238" t="s">
        <v>19</v>
      </c>
      <c r="F215" s="239" t="s">
        <v>749</v>
      </c>
      <c r="G215" s="237"/>
      <c r="H215" s="240">
        <v>155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143</v>
      </c>
      <c r="AU215" s="246" t="s">
        <v>80</v>
      </c>
      <c r="AV215" s="13" t="s">
        <v>80</v>
      </c>
      <c r="AW215" s="13" t="s">
        <v>32</v>
      </c>
      <c r="AX215" s="13" t="s">
        <v>70</v>
      </c>
      <c r="AY215" s="246" t="s">
        <v>130</v>
      </c>
    </row>
    <row r="216" s="14" customFormat="1">
      <c r="A216" s="14"/>
      <c r="B216" s="247"/>
      <c r="C216" s="248"/>
      <c r="D216" s="231" t="s">
        <v>143</v>
      </c>
      <c r="E216" s="249" t="s">
        <v>19</v>
      </c>
      <c r="F216" s="250" t="s">
        <v>161</v>
      </c>
      <c r="G216" s="248"/>
      <c r="H216" s="251">
        <v>232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143</v>
      </c>
      <c r="AU216" s="257" t="s">
        <v>80</v>
      </c>
      <c r="AV216" s="14" t="s">
        <v>137</v>
      </c>
      <c r="AW216" s="14" t="s">
        <v>32</v>
      </c>
      <c r="AX216" s="14" t="s">
        <v>78</v>
      </c>
      <c r="AY216" s="257" t="s">
        <v>130</v>
      </c>
    </row>
    <row r="217" s="2" customFormat="1" ht="16.5" customHeight="1">
      <c r="A217" s="38"/>
      <c r="B217" s="39"/>
      <c r="C217" s="261" t="s">
        <v>454</v>
      </c>
      <c r="D217" s="261" t="s">
        <v>320</v>
      </c>
      <c r="E217" s="262" t="s">
        <v>510</v>
      </c>
      <c r="F217" s="263" t="s">
        <v>511</v>
      </c>
      <c r="G217" s="264" t="s">
        <v>135</v>
      </c>
      <c r="H217" s="265">
        <v>96</v>
      </c>
      <c r="I217" s="266"/>
      <c r="J217" s="267">
        <f>ROUND(I217*H217,2)</f>
        <v>0</v>
      </c>
      <c r="K217" s="263" t="s">
        <v>136</v>
      </c>
      <c r="L217" s="268"/>
      <c r="M217" s="269" t="s">
        <v>19</v>
      </c>
      <c r="N217" s="270" t="s">
        <v>41</v>
      </c>
      <c r="O217" s="84"/>
      <c r="P217" s="227">
        <f>O217*H217</f>
        <v>0</v>
      </c>
      <c r="Q217" s="227">
        <v>0.13100000000000001</v>
      </c>
      <c r="R217" s="227">
        <f>Q217*H217</f>
        <v>12.576000000000001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174</v>
      </c>
      <c r="AT217" s="229" t="s">
        <v>320</v>
      </c>
      <c r="AU217" s="229" t="s">
        <v>80</v>
      </c>
      <c r="AY217" s="17" t="s">
        <v>130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78</v>
      </c>
      <c r="BK217" s="230">
        <f>ROUND(I217*H217,2)</f>
        <v>0</v>
      </c>
      <c r="BL217" s="17" t="s">
        <v>137</v>
      </c>
      <c r="BM217" s="229" t="s">
        <v>795</v>
      </c>
    </row>
    <row r="218" s="2" customFormat="1">
      <c r="A218" s="38"/>
      <c r="B218" s="39"/>
      <c r="C218" s="40"/>
      <c r="D218" s="231" t="s">
        <v>139</v>
      </c>
      <c r="E218" s="40"/>
      <c r="F218" s="232" t="s">
        <v>513</v>
      </c>
      <c r="G218" s="40"/>
      <c r="H218" s="40"/>
      <c r="I218" s="136"/>
      <c r="J218" s="40"/>
      <c r="K218" s="40"/>
      <c r="L218" s="44"/>
      <c r="M218" s="233"/>
      <c r="N218" s="234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139</v>
      </c>
      <c r="AU218" s="17" t="s">
        <v>80</v>
      </c>
    </row>
    <row r="219" s="13" customFormat="1">
      <c r="A219" s="13"/>
      <c r="B219" s="236"/>
      <c r="C219" s="237"/>
      <c r="D219" s="231" t="s">
        <v>143</v>
      </c>
      <c r="E219" s="238" t="s">
        <v>19</v>
      </c>
      <c r="F219" s="239" t="s">
        <v>785</v>
      </c>
      <c r="G219" s="237"/>
      <c r="H219" s="240">
        <v>65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143</v>
      </c>
      <c r="AU219" s="246" t="s">
        <v>80</v>
      </c>
      <c r="AV219" s="13" t="s">
        <v>80</v>
      </c>
      <c r="AW219" s="13" t="s">
        <v>32</v>
      </c>
      <c r="AX219" s="13" t="s">
        <v>70</v>
      </c>
      <c r="AY219" s="246" t="s">
        <v>130</v>
      </c>
    </row>
    <row r="220" s="13" customFormat="1">
      <c r="A220" s="13"/>
      <c r="B220" s="236"/>
      <c r="C220" s="237"/>
      <c r="D220" s="231" t="s">
        <v>143</v>
      </c>
      <c r="E220" s="238" t="s">
        <v>19</v>
      </c>
      <c r="F220" s="239" t="s">
        <v>796</v>
      </c>
      <c r="G220" s="237"/>
      <c r="H220" s="240">
        <v>31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143</v>
      </c>
      <c r="AU220" s="246" t="s">
        <v>80</v>
      </c>
      <c r="AV220" s="13" t="s">
        <v>80</v>
      </c>
      <c r="AW220" s="13" t="s">
        <v>32</v>
      </c>
      <c r="AX220" s="13" t="s">
        <v>70</v>
      </c>
      <c r="AY220" s="246" t="s">
        <v>130</v>
      </c>
    </row>
    <row r="221" s="14" customFormat="1">
      <c r="A221" s="14"/>
      <c r="B221" s="247"/>
      <c r="C221" s="248"/>
      <c r="D221" s="231" t="s">
        <v>143</v>
      </c>
      <c r="E221" s="249" t="s">
        <v>19</v>
      </c>
      <c r="F221" s="250" t="s">
        <v>161</v>
      </c>
      <c r="G221" s="248"/>
      <c r="H221" s="251">
        <v>96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143</v>
      </c>
      <c r="AU221" s="257" t="s">
        <v>80</v>
      </c>
      <c r="AV221" s="14" t="s">
        <v>137</v>
      </c>
      <c r="AW221" s="14" t="s">
        <v>32</v>
      </c>
      <c r="AX221" s="14" t="s">
        <v>78</v>
      </c>
      <c r="AY221" s="257" t="s">
        <v>130</v>
      </c>
    </row>
    <row r="222" s="2" customFormat="1" ht="16.5" customHeight="1">
      <c r="A222" s="38"/>
      <c r="B222" s="39"/>
      <c r="C222" s="261" t="s">
        <v>459</v>
      </c>
      <c r="D222" s="261" t="s">
        <v>320</v>
      </c>
      <c r="E222" s="262" t="s">
        <v>516</v>
      </c>
      <c r="F222" s="263" t="s">
        <v>517</v>
      </c>
      <c r="G222" s="264" t="s">
        <v>135</v>
      </c>
      <c r="H222" s="265">
        <v>12</v>
      </c>
      <c r="I222" s="266"/>
      <c r="J222" s="267">
        <f>ROUND(I222*H222,2)</f>
        <v>0</v>
      </c>
      <c r="K222" s="263" t="s">
        <v>136</v>
      </c>
      <c r="L222" s="268"/>
      <c r="M222" s="269" t="s">
        <v>19</v>
      </c>
      <c r="N222" s="270" t="s">
        <v>41</v>
      </c>
      <c r="O222" s="84"/>
      <c r="P222" s="227">
        <f>O222*H222</f>
        <v>0</v>
      </c>
      <c r="Q222" s="227">
        <v>0.13100000000000001</v>
      </c>
      <c r="R222" s="227">
        <f>Q222*H222</f>
        <v>1.5720000000000001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174</v>
      </c>
      <c r="AT222" s="229" t="s">
        <v>320</v>
      </c>
      <c r="AU222" s="229" t="s">
        <v>80</v>
      </c>
      <c r="AY222" s="17" t="s">
        <v>130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78</v>
      </c>
      <c r="BK222" s="230">
        <f>ROUND(I222*H222,2)</f>
        <v>0</v>
      </c>
      <c r="BL222" s="17" t="s">
        <v>137</v>
      </c>
      <c r="BM222" s="229" t="s">
        <v>797</v>
      </c>
    </row>
    <row r="223" s="2" customFormat="1">
      <c r="A223" s="38"/>
      <c r="B223" s="39"/>
      <c r="C223" s="40"/>
      <c r="D223" s="231" t="s">
        <v>139</v>
      </c>
      <c r="E223" s="40"/>
      <c r="F223" s="232" t="s">
        <v>519</v>
      </c>
      <c r="G223" s="40"/>
      <c r="H223" s="40"/>
      <c r="I223" s="136"/>
      <c r="J223" s="40"/>
      <c r="K223" s="40"/>
      <c r="L223" s="44"/>
      <c r="M223" s="233"/>
      <c r="N223" s="234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139</v>
      </c>
      <c r="AU223" s="17" t="s">
        <v>80</v>
      </c>
    </row>
    <row r="224" s="12" customFormat="1" ht="22.8" customHeight="1">
      <c r="A224" s="12"/>
      <c r="B224" s="202"/>
      <c r="C224" s="203"/>
      <c r="D224" s="204" t="s">
        <v>69</v>
      </c>
      <c r="E224" s="216" t="s">
        <v>174</v>
      </c>
      <c r="F224" s="216" t="s">
        <v>521</v>
      </c>
      <c r="G224" s="203"/>
      <c r="H224" s="203"/>
      <c r="I224" s="206"/>
      <c r="J224" s="217">
        <f>BK224</f>
        <v>0</v>
      </c>
      <c r="K224" s="203"/>
      <c r="L224" s="208"/>
      <c r="M224" s="209"/>
      <c r="N224" s="210"/>
      <c r="O224" s="210"/>
      <c r="P224" s="211">
        <f>SUM(P225:P258)</f>
        <v>0</v>
      </c>
      <c r="Q224" s="210"/>
      <c r="R224" s="211">
        <f>SUM(R225:R258)</f>
        <v>5.6322599999999996</v>
      </c>
      <c r="S224" s="210"/>
      <c r="T224" s="212">
        <f>SUM(T225:T258)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3" t="s">
        <v>78</v>
      </c>
      <c r="AT224" s="214" t="s">
        <v>69</v>
      </c>
      <c r="AU224" s="214" t="s">
        <v>78</v>
      </c>
      <c r="AY224" s="213" t="s">
        <v>130</v>
      </c>
      <c r="BK224" s="215">
        <f>SUM(BK225:BK258)</f>
        <v>0</v>
      </c>
    </row>
    <row r="225" s="2" customFormat="1" ht="16.5" customHeight="1">
      <c r="A225" s="38"/>
      <c r="B225" s="39"/>
      <c r="C225" s="218" t="s">
        <v>464</v>
      </c>
      <c r="D225" s="218" t="s">
        <v>132</v>
      </c>
      <c r="E225" s="219" t="s">
        <v>798</v>
      </c>
      <c r="F225" s="220" t="s">
        <v>799</v>
      </c>
      <c r="G225" s="221" t="s">
        <v>171</v>
      </c>
      <c r="H225" s="222">
        <v>3</v>
      </c>
      <c r="I225" s="223"/>
      <c r="J225" s="224">
        <f>ROUND(I225*H225,2)</f>
        <v>0</v>
      </c>
      <c r="K225" s="220" t="s">
        <v>136</v>
      </c>
      <c r="L225" s="44"/>
      <c r="M225" s="225" t="s">
        <v>19</v>
      </c>
      <c r="N225" s="226" t="s">
        <v>41</v>
      </c>
      <c r="O225" s="84"/>
      <c r="P225" s="227">
        <f>O225*H225</f>
        <v>0</v>
      </c>
      <c r="Q225" s="227">
        <v>0.0012800000000000001</v>
      </c>
      <c r="R225" s="227">
        <f>Q225*H225</f>
        <v>0.0038400000000000005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137</v>
      </c>
      <c r="AT225" s="229" t="s">
        <v>132</v>
      </c>
      <c r="AU225" s="229" t="s">
        <v>80</v>
      </c>
      <c r="AY225" s="17" t="s">
        <v>130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78</v>
      </c>
      <c r="BK225" s="230">
        <f>ROUND(I225*H225,2)</f>
        <v>0</v>
      </c>
      <c r="BL225" s="17" t="s">
        <v>137</v>
      </c>
      <c r="BM225" s="229" t="s">
        <v>800</v>
      </c>
    </row>
    <row r="226" s="2" customFormat="1">
      <c r="A226" s="38"/>
      <c r="B226" s="39"/>
      <c r="C226" s="40"/>
      <c r="D226" s="231" t="s">
        <v>139</v>
      </c>
      <c r="E226" s="40"/>
      <c r="F226" s="232" t="s">
        <v>801</v>
      </c>
      <c r="G226" s="40"/>
      <c r="H226" s="40"/>
      <c r="I226" s="136"/>
      <c r="J226" s="40"/>
      <c r="K226" s="40"/>
      <c r="L226" s="44"/>
      <c r="M226" s="233"/>
      <c r="N226" s="234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139</v>
      </c>
      <c r="AU226" s="17" t="s">
        <v>80</v>
      </c>
    </row>
    <row r="227" s="13" customFormat="1">
      <c r="A227" s="13"/>
      <c r="B227" s="236"/>
      <c r="C227" s="237"/>
      <c r="D227" s="231" t="s">
        <v>143</v>
      </c>
      <c r="E227" s="238" t="s">
        <v>19</v>
      </c>
      <c r="F227" s="239" t="s">
        <v>802</v>
      </c>
      <c r="G227" s="237"/>
      <c r="H227" s="240">
        <v>3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143</v>
      </c>
      <c r="AU227" s="246" t="s">
        <v>80</v>
      </c>
      <c r="AV227" s="13" t="s">
        <v>80</v>
      </c>
      <c r="AW227" s="13" t="s">
        <v>32</v>
      </c>
      <c r="AX227" s="13" t="s">
        <v>78</v>
      </c>
      <c r="AY227" s="246" t="s">
        <v>130</v>
      </c>
    </row>
    <row r="228" s="2" customFormat="1" ht="16.5" customHeight="1">
      <c r="A228" s="38"/>
      <c r="B228" s="39"/>
      <c r="C228" s="218" t="s">
        <v>469</v>
      </c>
      <c r="D228" s="218" t="s">
        <v>132</v>
      </c>
      <c r="E228" s="219" t="s">
        <v>523</v>
      </c>
      <c r="F228" s="220" t="s">
        <v>803</v>
      </c>
      <c r="G228" s="221" t="s">
        <v>171</v>
      </c>
      <c r="H228" s="222">
        <v>1.5</v>
      </c>
      <c r="I228" s="223"/>
      <c r="J228" s="224">
        <f>ROUND(I228*H228,2)</f>
        <v>0</v>
      </c>
      <c r="K228" s="220" t="s">
        <v>136</v>
      </c>
      <c r="L228" s="44"/>
      <c r="M228" s="225" t="s">
        <v>19</v>
      </c>
      <c r="N228" s="226" t="s">
        <v>41</v>
      </c>
      <c r="O228" s="84"/>
      <c r="P228" s="227">
        <f>O228*H228</f>
        <v>0</v>
      </c>
      <c r="Q228" s="227">
        <v>0.0026800000000000001</v>
      </c>
      <c r="R228" s="227">
        <f>Q228*H228</f>
        <v>0.0040200000000000001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137</v>
      </c>
      <c r="AT228" s="229" t="s">
        <v>132</v>
      </c>
      <c r="AU228" s="229" t="s">
        <v>80</v>
      </c>
      <c r="AY228" s="17" t="s">
        <v>130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78</v>
      </c>
      <c r="BK228" s="230">
        <f>ROUND(I228*H228,2)</f>
        <v>0</v>
      </c>
      <c r="BL228" s="17" t="s">
        <v>137</v>
      </c>
      <c r="BM228" s="229" t="s">
        <v>804</v>
      </c>
    </row>
    <row r="229" s="2" customFormat="1">
      <c r="A229" s="38"/>
      <c r="B229" s="39"/>
      <c r="C229" s="40"/>
      <c r="D229" s="231" t="s">
        <v>139</v>
      </c>
      <c r="E229" s="40"/>
      <c r="F229" s="232" t="s">
        <v>526</v>
      </c>
      <c r="G229" s="40"/>
      <c r="H229" s="40"/>
      <c r="I229" s="136"/>
      <c r="J229" s="40"/>
      <c r="K229" s="40"/>
      <c r="L229" s="44"/>
      <c r="M229" s="233"/>
      <c r="N229" s="234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139</v>
      </c>
      <c r="AU229" s="17" t="s">
        <v>80</v>
      </c>
    </row>
    <row r="230" s="2" customFormat="1">
      <c r="A230" s="38"/>
      <c r="B230" s="39"/>
      <c r="C230" s="40"/>
      <c r="D230" s="231" t="s">
        <v>248</v>
      </c>
      <c r="E230" s="40"/>
      <c r="F230" s="235" t="s">
        <v>527</v>
      </c>
      <c r="G230" s="40"/>
      <c r="H230" s="40"/>
      <c r="I230" s="136"/>
      <c r="J230" s="40"/>
      <c r="K230" s="40"/>
      <c r="L230" s="44"/>
      <c r="M230" s="233"/>
      <c r="N230" s="234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248</v>
      </c>
      <c r="AU230" s="17" t="s">
        <v>80</v>
      </c>
    </row>
    <row r="231" s="13" customFormat="1">
      <c r="A231" s="13"/>
      <c r="B231" s="236"/>
      <c r="C231" s="237"/>
      <c r="D231" s="231" t="s">
        <v>143</v>
      </c>
      <c r="E231" s="238" t="s">
        <v>19</v>
      </c>
      <c r="F231" s="239" t="s">
        <v>805</v>
      </c>
      <c r="G231" s="237"/>
      <c r="H231" s="240">
        <v>1.5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143</v>
      </c>
      <c r="AU231" s="246" t="s">
        <v>80</v>
      </c>
      <c r="AV231" s="13" t="s">
        <v>80</v>
      </c>
      <c r="AW231" s="13" t="s">
        <v>32</v>
      </c>
      <c r="AX231" s="13" t="s">
        <v>78</v>
      </c>
      <c r="AY231" s="246" t="s">
        <v>130</v>
      </c>
    </row>
    <row r="232" s="2" customFormat="1" ht="16.5" customHeight="1">
      <c r="A232" s="38"/>
      <c r="B232" s="39"/>
      <c r="C232" s="218" t="s">
        <v>474</v>
      </c>
      <c r="D232" s="218" t="s">
        <v>132</v>
      </c>
      <c r="E232" s="219" t="s">
        <v>529</v>
      </c>
      <c r="F232" s="220" t="s">
        <v>530</v>
      </c>
      <c r="G232" s="221" t="s">
        <v>186</v>
      </c>
      <c r="H232" s="222">
        <v>1</v>
      </c>
      <c r="I232" s="223"/>
      <c r="J232" s="224">
        <f>ROUND(I232*H232,2)</f>
        <v>0</v>
      </c>
      <c r="K232" s="220" t="s">
        <v>136</v>
      </c>
      <c r="L232" s="44"/>
      <c r="M232" s="225" t="s">
        <v>19</v>
      </c>
      <c r="N232" s="226" t="s">
        <v>41</v>
      </c>
      <c r="O232" s="84"/>
      <c r="P232" s="227">
        <f>O232*H232</f>
        <v>0</v>
      </c>
      <c r="Q232" s="227">
        <v>0.34089999999999998</v>
      </c>
      <c r="R232" s="227">
        <f>Q232*H232</f>
        <v>0.34089999999999998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137</v>
      </c>
      <c r="AT232" s="229" t="s">
        <v>132</v>
      </c>
      <c r="AU232" s="229" t="s">
        <v>80</v>
      </c>
      <c r="AY232" s="17" t="s">
        <v>130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78</v>
      </c>
      <c r="BK232" s="230">
        <f>ROUND(I232*H232,2)</f>
        <v>0</v>
      </c>
      <c r="BL232" s="17" t="s">
        <v>137</v>
      </c>
      <c r="BM232" s="229" t="s">
        <v>806</v>
      </c>
    </row>
    <row r="233" s="2" customFormat="1">
      <c r="A233" s="38"/>
      <c r="B233" s="39"/>
      <c r="C233" s="40"/>
      <c r="D233" s="231" t="s">
        <v>139</v>
      </c>
      <c r="E233" s="40"/>
      <c r="F233" s="232" t="s">
        <v>530</v>
      </c>
      <c r="G233" s="40"/>
      <c r="H233" s="40"/>
      <c r="I233" s="136"/>
      <c r="J233" s="40"/>
      <c r="K233" s="40"/>
      <c r="L233" s="44"/>
      <c r="M233" s="233"/>
      <c r="N233" s="234"/>
      <c r="O233" s="84"/>
      <c r="P233" s="84"/>
      <c r="Q233" s="84"/>
      <c r="R233" s="84"/>
      <c r="S233" s="84"/>
      <c r="T233" s="85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139</v>
      </c>
      <c r="AU233" s="17" t="s">
        <v>80</v>
      </c>
    </row>
    <row r="234" s="2" customFormat="1" ht="16.5" customHeight="1">
      <c r="A234" s="38"/>
      <c r="B234" s="39"/>
      <c r="C234" s="261" t="s">
        <v>479</v>
      </c>
      <c r="D234" s="261" t="s">
        <v>320</v>
      </c>
      <c r="E234" s="262" t="s">
        <v>533</v>
      </c>
      <c r="F234" s="263" t="s">
        <v>807</v>
      </c>
      <c r="G234" s="264" t="s">
        <v>186</v>
      </c>
      <c r="H234" s="265">
        <v>1</v>
      </c>
      <c r="I234" s="266"/>
      <c r="J234" s="267">
        <f>ROUND(I234*H234,2)</f>
        <v>0</v>
      </c>
      <c r="K234" s="263" t="s">
        <v>136</v>
      </c>
      <c r="L234" s="268"/>
      <c r="M234" s="269" t="s">
        <v>19</v>
      </c>
      <c r="N234" s="270" t="s">
        <v>41</v>
      </c>
      <c r="O234" s="84"/>
      <c r="P234" s="227">
        <f>O234*H234</f>
        <v>0</v>
      </c>
      <c r="Q234" s="227">
        <v>0.071999999999999995</v>
      </c>
      <c r="R234" s="227">
        <f>Q234*H234</f>
        <v>0.071999999999999995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174</v>
      </c>
      <c r="AT234" s="229" t="s">
        <v>320</v>
      </c>
      <c r="AU234" s="229" t="s">
        <v>80</v>
      </c>
      <c r="AY234" s="17" t="s">
        <v>130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78</v>
      </c>
      <c r="BK234" s="230">
        <f>ROUND(I234*H234,2)</f>
        <v>0</v>
      </c>
      <c r="BL234" s="17" t="s">
        <v>137</v>
      </c>
      <c r="BM234" s="229" t="s">
        <v>808</v>
      </c>
    </row>
    <row r="235" s="2" customFormat="1">
      <c r="A235" s="38"/>
      <c r="B235" s="39"/>
      <c r="C235" s="40"/>
      <c r="D235" s="231" t="s">
        <v>139</v>
      </c>
      <c r="E235" s="40"/>
      <c r="F235" s="232" t="s">
        <v>534</v>
      </c>
      <c r="G235" s="40"/>
      <c r="H235" s="40"/>
      <c r="I235" s="136"/>
      <c r="J235" s="40"/>
      <c r="K235" s="40"/>
      <c r="L235" s="44"/>
      <c r="M235" s="233"/>
      <c r="N235" s="234"/>
      <c r="O235" s="84"/>
      <c r="P235" s="84"/>
      <c r="Q235" s="84"/>
      <c r="R235" s="84"/>
      <c r="S235" s="84"/>
      <c r="T235" s="85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139</v>
      </c>
      <c r="AU235" s="17" t="s">
        <v>80</v>
      </c>
    </row>
    <row r="236" s="2" customFormat="1" ht="16.5" customHeight="1">
      <c r="A236" s="38"/>
      <c r="B236" s="39"/>
      <c r="C236" s="261" t="s">
        <v>144</v>
      </c>
      <c r="D236" s="261" t="s">
        <v>320</v>
      </c>
      <c r="E236" s="262" t="s">
        <v>537</v>
      </c>
      <c r="F236" s="263" t="s">
        <v>538</v>
      </c>
      <c r="G236" s="264" t="s">
        <v>186</v>
      </c>
      <c r="H236" s="265">
        <v>1</v>
      </c>
      <c r="I236" s="266"/>
      <c r="J236" s="267">
        <f>ROUND(I236*H236,2)</f>
        <v>0</v>
      </c>
      <c r="K236" s="263" t="s">
        <v>136</v>
      </c>
      <c r="L236" s="268"/>
      <c r="M236" s="269" t="s">
        <v>19</v>
      </c>
      <c r="N236" s="270" t="s">
        <v>41</v>
      </c>
      <c r="O236" s="84"/>
      <c r="P236" s="227">
        <f>O236*H236</f>
        <v>0</v>
      </c>
      <c r="Q236" s="227">
        <v>0.080000000000000002</v>
      </c>
      <c r="R236" s="227">
        <f>Q236*H236</f>
        <v>0.080000000000000002</v>
      </c>
      <c r="S236" s="227">
        <v>0</v>
      </c>
      <c r="T236" s="228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9" t="s">
        <v>174</v>
      </c>
      <c r="AT236" s="229" t="s">
        <v>320</v>
      </c>
      <c r="AU236" s="229" t="s">
        <v>80</v>
      </c>
      <c r="AY236" s="17" t="s">
        <v>130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7" t="s">
        <v>78</v>
      </c>
      <c r="BK236" s="230">
        <f>ROUND(I236*H236,2)</f>
        <v>0</v>
      </c>
      <c r="BL236" s="17" t="s">
        <v>137</v>
      </c>
      <c r="BM236" s="229" t="s">
        <v>809</v>
      </c>
    </row>
    <row r="237" s="2" customFormat="1">
      <c r="A237" s="38"/>
      <c r="B237" s="39"/>
      <c r="C237" s="40"/>
      <c r="D237" s="231" t="s">
        <v>139</v>
      </c>
      <c r="E237" s="40"/>
      <c r="F237" s="232" t="s">
        <v>538</v>
      </c>
      <c r="G237" s="40"/>
      <c r="H237" s="40"/>
      <c r="I237" s="136"/>
      <c r="J237" s="40"/>
      <c r="K237" s="40"/>
      <c r="L237" s="44"/>
      <c r="M237" s="233"/>
      <c r="N237" s="234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139</v>
      </c>
      <c r="AU237" s="17" t="s">
        <v>80</v>
      </c>
    </row>
    <row r="238" s="2" customFormat="1" ht="16.5" customHeight="1">
      <c r="A238" s="38"/>
      <c r="B238" s="39"/>
      <c r="C238" s="261" t="s">
        <v>490</v>
      </c>
      <c r="D238" s="261" t="s">
        <v>320</v>
      </c>
      <c r="E238" s="262" t="s">
        <v>541</v>
      </c>
      <c r="F238" s="263" t="s">
        <v>810</v>
      </c>
      <c r="G238" s="264" t="s">
        <v>186</v>
      </c>
      <c r="H238" s="265">
        <v>1</v>
      </c>
      <c r="I238" s="266"/>
      <c r="J238" s="267">
        <f>ROUND(I238*H238,2)</f>
        <v>0</v>
      </c>
      <c r="K238" s="263" t="s">
        <v>136</v>
      </c>
      <c r="L238" s="268"/>
      <c r="M238" s="269" t="s">
        <v>19</v>
      </c>
      <c r="N238" s="270" t="s">
        <v>41</v>
      </c>
      <c r="O238" s="84"/>
      <c r="P238" s="227">
        <f>O238*H238</f>
        <v>0</v>
      </c>
      <c r="Q238" s="227">
        <v>0.111</v>
      </c>
      <c r="R238" s="227">
        <f>Q238*H238</f>
        <v>0.111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174</v>
      </c>
      <c r="AT238" s="229" t="s">
        <v>320</v>
      </c>
      <c r="AU238" s="229" t="s">
        <v>80</v>
      </c>
      <c r="AY238" s="17" t="s">
        <v>130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78</v>
      </c>
      <c r="BK238" s="230">
        <f>ROUND(I238*H238,2)</f>
        <v>0</v>
      </c>
      <c r="BL238" s="17" t="s">
        <v>137</v>
      </c>
      <c r="BM238" s="229" t="s">
        <v>811</v>
      </c>
    </row>
    <row r="239" s="2" customFormat="1">
      <c r="A239" s="38"/>
      <c r="B239" s="39"/>
      <c r="C239" s="40"/>
      <c r="D239" s="231" t="s">
        <v>139</v>
      </c>
      <c r="E239" s="40"/>
      <c r="F239" s="232" t="s">
        <v>542</v>
      </c>
      <c r="G239" s="40"/>
      <c r="H239" s="40"/>
      <c r="I239" s="136"/>
      <c r="J239" s="40"/>
      <c r="K239" s="40"/>
      <c r="L239" s="44"/>
      <c r="M239" s="233"/>
      <c r="N239" s="234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139</v>
      </c>
      <c r="AU239" s="17" t="s">
        <v>80</v>
      </c>
    </row>
    <row r="240" s="2" customFormat="1" ht="16.5" customHeight="1">
      <c r="A240" s="38"/>
      <c r="B240" s="39"/>
      <c r="C240" s="218" t="s">
        <v>498</v>
      </c>
      <c r="D240" s="218" t="s">
        <v>132</v>
      </c>
      <c r="E240" s="219" t="s">
        <v>545</v>
      </c>
      <c r="F240" s="220" t="s">
        <v>546</v>
      </c>
      <c r="G240" s="221" t="s">
        <v>186</v>
      </c>
      <c r="H240" s="222">
        <v>1</v>
      </c>
      <c r="I240" s="223"/>
      <c r="J240" s="224">
        <f>ROUND(I240*H240,2)</f>
        <v>0</v>
      </c>
      <c r="K240" s="220" t="s">
        <v>136</v>
      </c>
      <c r="L240" s="44"/>
      <c r="M240" s="225" t="s">
        <v>19</v>
      </c>
      <c r="N240" s="226" t="s">
        <v>41</v>
      </c>
      <c r="O240" s="84"/>
      <c r="P240" s="227">
        <f>O240*H240</f>
        <v>0</v>
      </c>
      <c r="Q240" s="227">
        <v>0.21734000000000001</v>
      </c>
      <c r="R240" s="227">
        <f>Q240*H240</f>
        <v>0.21734000000000001</v>
      </c>
      <c r="S240" s="227">
        <v>0</v>
      </c>
      <c r="T240" s="228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9" t="s">
        <v>137</v>
      </c>
      <c r="AT240" s="229" t="s">
        <v>132</v>
      </c>
      <c r="AU240" s="229" t="s">
        <v>80</v>
      </c>
      <c r="AY240" s="17" t="s">
        <v>130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7" t="s">
        <v>78</v>
      </c>
      <c r="BK240" s="230">
        <f>ROUND(I240*H240,2)</f>
        <v>0</v>
      </c>
      <c r="BL240" s="17" t="s">
        <v>137</v>
      </c>
      <c r="BM240" s="229" t="s">
        <v>812</v>
      </c>
    </row>
    <row r="241" s="2" customFormat="1">
      <c r="A241" s="38"/>
      <c r="B241" s="39"/>
      <c r="C241" s="40"/>
      <c r="D241" s="231" t="s">
        <v>139</v>
      </c>
      <c r="E241" s="40"/>
      <c r="F241" s="232" t="s">
        <v>546</v>
      </c>
      <c r="G241" s="40"/>
      <c r="H241" s="40"/>
      <c r="I241" s="136"/>
      <c r="J241" s="40"/>
      <c r="K241" s="40"/>
      <c r="L241" s="44"/>
      <c r="M241" s="233"/>
      <c r="N241" s="234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139</v>
      </c>
      <c r="AU241" s="17" t="s">
        <v>80</v>
      </c>
    </row>
    <row r="242" s="2" customFormat="1" ht="16.5" customHeight="1">
      <c r="A242" s="38"/>
      <c r="B242" s="39"/>
      <c r="C242" s="261" t="s">
        <v>502</v>
      </c>
      <c r="D242" s="261" t="s">
        <v>320</v>
      </c>
      <c r="E242" s="262" t="s">
        <v>549</v>
      </c>
      <c r="F242" s="263" t="s">
        <v>550</v>
      </c>
      <c r="G242" s="264" t="s">
        <v>186</v>
      </c>
      <c r="H242" s="265">
        <v>1</v>
      </c>
      <c r="I242" s="266"/>
      <c r="J242" s="267">
        <f>ROUND(I242*H242,2)</f>
        <v>0</v>
      </c>
      <c r="K242" s="263" t="s">
        <v>136</v>
      </c>
      <c r="L242" s="268"/>
      <c r="M242" s="269" t="s">
        <v>19</v>
      </c>
      <c r="N242" s="270" t="s">
        <v>41</v>
      </c>
      <c r="O242" s="84"/>
      <c r="P242" s="227">
        <f>O242*H242</f>
        <v>0</v>
      </c>
      <c r="Q242" s="227">
        <v>0.038600000000000002</v>
      </c>
      <c r="R242" s="227">
        <f>Q242*H242</f>
        <v>0.038600000000000002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174</v>
      </c>
      <c r="AT242" s="229" t="s">
        <v>320</v>
      </c>
      <c r="AU242" s="229" t="s">
        <v>80</v>
      </c>
      <c r="AY242" s="17" t="s">
        <v>130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78</v>
      </c>
      <c r="BK242" s="230">
        <f>ROUND(I242*H242,2)</f>
        <v>0</v>
      </c>
      <c r="BL242" s="17" t="s">
        <v>137</v>
      </c>
      <c r="BM242" s="229" t="s">
        <v>813</v>
      </c>
    </row>
    <row r="243" s="2" customFormat="1">
      <c r="A243" s="38"/>
      <c r="B243" s="39"/>
      <c r="C243" s="40"/>
      <c r="D243" s="231" t="s">
        <v>139</v>
      </c>
      <c r="E243" s="40"/>
      <c r="F243" s="232" t="s">
        <v>552</v>
      </c>
      <c r="G243" s="40"/>
      <c r="H243" s="40"/>
      <c r="I243" s="136"/>
      <c r="J243" s="40"/>
      <c r="K243" s="40"/>
      <c r="L243" s="44"/>
      <c r="M243" s="233"/>
      <c r="N243" s="234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139</v>
      </c>
      <c r="AU243" s="17" t="s">
        <v>80</v>
      </c>
    </row>
    <row r="244" s="2" customFormat="1" ht="16.5" customHeight="1">
      <c r="A244" s="38"/>
      <c r="B244" s="39"/>
      <c r="C244" s="261" t="s">
        <v>509</v>
      </c>
      <c r="D244" s="261" t="s">
        <v>320</v>
      </c>
      <c r="E244" s="262" t="s">
        <v>554</v>
      </c>
      <c r="F244" s="263" t="s">
        <v>555</v>
      </c>
      <c r="G244" s="264" t="s">
        <v>186</v>
      </c>
      <c r="H244" s="265">
        <v>1</v>
      </c>
      <c r="I244" s="266"/>
      <c r="J244" s="267">
        <f>ROUND(I244*H244,2)</f>
        <v>0</v>
      </c>
      <c r="K244" s="263" t="s">
        <v>136</v>
      </c>
      <c r="L244" s="268"/>
      <c r="M244" s="269" t="s">
        <v>19</v>
      </c>
      <c r="N244" s="270" t="s">
        <v>41</v>
      </c>
      <c r="O244" s="84"/>
      <c r="P244" s="227">
        <f>O244*H244</f>
        <v>0</v>
      </c>
      <c r="Q244" s="227">
        <v>0.0060000000000000001</v>
      </c>
      <c r="R244" s="227">
        <f>Q244*H244</f>
        <v>0.0060000000000000001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174</v>
      </c>
      <c r="AT244" s="229" t="s">
        <v>320</v>
      </c>
      <c r="AU244" s="229" t="s">
        <v>80</v>
      </c>
      <c r="AY244" s="17" t="s">
        <v>130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78</v>
      </c>
      <c r="BK244" s="230">
        <f>ROUND(I244*H244,2)</f>
        <v>0</v>
      </c>
      <c r="BL244" s="17" t="s">
        <v>137</v>
      </c>
      <c r="BM244" s="229" t="s">
        <v>814</v>
      </c>
    </row>
    <row r="245" s="2" customFormat="1">
      <c r="A245" s="38"/>
      <c r="B245" s="39"/>
      <c r="C245" s="40"/>
      <c r="D245" s="231" t="s">
        <v>139</v>
      </c>
      <c r="E245" s="40"/>
      <c r="F245" s="232" t="s">
        <v>557</v>
      </c>
      <c r="G245" s="40"/>
      <c r="H245" s="40"/>
      <c r="I245" s="136"/>
      <c r="J245" s="40"/>
      <c r="K245" s="40"/>
      <c r="L245" s="44"/>
      <c r="M245" s="233"/>
      <c r="N245" s="234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139</v>
      </c>
      <c r="AU245" s="17" t="s">
        <v>80</v>
      </c>
    </row>
    <row r="246" s="2" customFormat="1" ht="16.5" customHeight="1">
      <c r="A246" s="38"/>
      <c r="B246" s="39"/>
      <c r="C246" s="218" t="s">
        <v>515</v>
      </c>
      <c r="D246" s="218" t="s">
        <v>132</v>
      </c>
      <c r="E246" s="219" t="s">
        <v>815</v>
      </c>
      <c r="F246" s="220" t="s">
        <v>816</v>
      </c>
      <c r="G246" s="221" t="s">
        <v>186</v>
      </c>
      <c r="H246" s="222">
        <v>4</v>
      </c>
      <c r="I246" s="223"/>
      <c r="J246" s="224">
        <f>ROUND(I246*H246,2)</f>
        <v>0</v>
      </c>
      <c r="K246" s="220" t="s">
        <v>136</v>
      </c>
      <c r="L246" s="44"/>
      <c r="M246" s="225" t="s">
        <v>19</v>
      </c>
      <c r="N246" s="226" t="s">
        <v>41</v>
      </c>
      <c r="O246" s="84"/>
      <c r="P246" s="227">
        <f>O246*H246</f>
        <v>0</v>
      </c>
      <c r="Q246" s="227">
        <v>0.42080000000000001</v>
      </c>
      <c r="R246" s="227">
        <f>Q246*H246</f>
        <v>1.6832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137</v>
      </c>
      <c r="AT246" s="229" t="s">
        <v>132</v>
      </c>
      <c r="AU246" s="229" t="s">
        <v>80</v>
      </c>
      <c r="AY246" s="17" t="s">
        <v>130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78</v>
      </c>
      <c r="BK246" s="230">
        <f>ROUND(I246*H246,2)</f>
        <v>0</v>
      </c>
      <c r="BL246" s="17" t="s">
        <v>137</v>
      </c>
      <c r="BM246" s="229" t="s">
        <v>817</v>
      </c>
    </row>
    <row r="247" s="2" customFormat="1">
      <c r="A247" s="38"/>
      <c r="B247" s="39"/>
      <c r="C247" s="40"/>
      <c r="D247" s="231" t="s">
        <v>139</v>
      </c>
      <c r="E247" s="40"/>
      <c r="F247" s="232" t="s">
        <v>816</v>
      </c>
      <c r="G247" s="40"/>
      <c r="H247" s="40"/>
      <c r="I247" s="136"/>
      <c r="J247" s="40"/>
      <c r="K247" s="40"/>
      <c r="L247" s="44"/>
      <c r="M247" s="233"/>
      <c r="N247" s="234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139</v>
      </c>
      <c r="AU247" s="17" t="s">
        <v>80</v>
      </c>
    </row>
    <row r="248" s="13" customFormat="1">
      <c r="A248" s="13"/>
      <c r="B248" s="236"/>
      <c r="C248" s="237"/>
      <c r="D248" s="231" t="s">
        <v>143</v>
      </c>
      <c r="E248" s="238" t="s">
        <v>19</v>
      </c>
      <c r="F248" s="239" t="s">
        <v>818</v>
      </c>
      <c r="G248" s="237"/>
      <c r="H248" s="240">
        <v>4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143</v>
      </c>
      <c r="AU248" s="246" t="s">
        <v>80</v>
      </c>
      <c r="AV248" s="13" t="s">
        <v>80</v>
      </c>
      <c r="AW248" s="13" t="s">
        <v>32</v>
      </c>
      <c r="AX248" s="13" t="s">
        <v>78</v>
      </c>
      <c r="AY248" s="246" t="s">
        <v>130</v>
      </c>
    </row>
    <row r="249" s="2" customFormat="1" ht="16.5" customHeight="1">
      <c r="A249" s="38"/>
      <c r="B249" s="39"/>
      <c r="C249" s="218" t="s">
        <v>522</v>
      </c>
      <c r="D249" s="218" t="s">
        <v>132</v>
      </c>
      <c r="E249" s="219" t="s">
        <v>559</v>
      </c>
      <c r="F249" s="220" t="s">
        <v>560</v>
      </c>
      <c r="G249" s="221" t="s">
        <v>186</v>
      </c>
      <c r="H249" s="222">
        <v>2</v>
      </c>
      <c r="I249" s="223"/>
      <c r="J249" s="224">
        <f>ROUND(I249*H249,2)</f>
        <v>0</v>
      </c>
      <c r="K249" s="220" t="s">
        <v>352</v>
      </c>
      <c r="L249" s="44"/>
      <c r="M249" s="225" t="s">
        <v>19</v>
      </c>
      <c r="N249" s="226" t="s">
        <v>41</v>
      </c>
      <c r="O249" s="84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137</v>
      </c>
      <c r="AT249" s="229" t="s">
        <v>132</v>
      </c>
      <c r="AU249" s="229" t="s">
        <v>80</v>
      </c>
      <c r="AY249" s="17" t="s">
        <v>130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78</v>
      </c>
      <c r="BK249" s="230">
        <f>ROUND(I249*H249,2)</f>
        <v>0</v>
      </c>
      <c r="BL249" s="17" t="s">
        <v>137</v>
      </c>
      <c r="BM249" s="229" t="s">
        <v>819</v>
      </c>
    </row>
    <row r="250" s="2" customFormat="1">
      <c r="A250" s="38"/>
      <c r="B250" s="39"/>
      <c r="C250" s="40"/>
      <c r="D250" s="231" t="s">
        <v>139</v>
      </c>
      <c r="E250" s="40"/>
      <c r="F250" s="232" t="s">
        <v>560</v>
      </c>
      <c r="G250" s="40"/>
      <c r="H250" s="40"/>
      <c r="I250" s="136"/>
      <c r="J250" s="40"/>
      <c r="K250" s="40"/>
      <c r="L250" s="44"/>
      <c r="M250" s="233"/>
      <c r="N250" s="234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139</v>
      </c>
      <c r="AU250" s="17" t="s">
        <v>80</v>
      </c>
    </row>
    <row r="251" s="13" customFormat="1">
      <c r="A251" s="13"/>
      <c r="B251" s="236"/>
      <c r="C251" s="237"/>
      <c r="D251" s="231" t="s">
        <v>143</v>
      </c>
      <c r="E251" s="238" t="s">
        <v>19</v>
      </c>
      <c r="F251" s="239" t="s">
        <v>820</v>
      </c>
      <c r="G251" s="237"/>
      <c r="H251" s="240">
        <v>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143</v>
      </c>
      <c r="AU251" s="246" t="s">
        <v>80</v>
      </c>
      <c r="AV251" s="13" t="s">
        <v>80</v>
      </c>
      <c r="AW251" s="13" t="s">
        <v>32</v>
      </c>
      <c r="AX251" s="13" t="s">
        <v>70</v>
      </c>
      <c r="AY251" s="246" t="s">
        <v>130</v>
      </c>
    </row>
    <row r="252" s="13" customFormat="1">
      <c r="A252" s="13"/>
      <c r="B252" s="236"/>
      <c r="C252" s="237"/>
      <c r="D252" s="231" t="s">
        <v>143</v>
      </c>
      <c r="E252" s="238" t="s">
        <v>19</v>
      </c>
      <c r="F252" s="239" t="s">
        <v>821</v>
      </c>
      <c r="G252" s="237"/>
      <c r="H252" s="240">
        <v>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143</v>
      </c>
      <c r="AU252" s="246" t="s">
        <v>80</v>
      </c>
      <c r="AV252" s="13" t="s">
        <v>80</v>
      </c>
      <c r="AW252" s="13" t="s">
        <v>32</v>
      </c>
      <c r="AX252" s="13" t="s">
        <v>70</v>
      </c>
      <c r="AY252" s="246" t="s">
        <v>130</v>
      </c>
    </row>
    <row r="253" s="14" customFormat="1">
      <c r="A253" s="14"/>
      <c r="B253" s="247"/>
      <c r="C253" s="248"/>
      <c r="D253" s="231" t="s">
        <v>143</v>
      </c>
      <c r="E253" s="249" t="s">
        <v>19</v>
      </c>
      <c r="F253" s="250" t="s">
        <v>161</v>
      </c>
      <c r="G253" s="248"/>
      <c r="H253" s="251">
        <v>2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143</v>
      </c>
      <c r="AU253" s="257" t="s">
        <v>80</v>
      </c>
      <c r="AV253" s="14" t="s">
        <v>137</v>
      </c>
      <c r="AW253" s="14" t="s">
        <v>32</v>
      </c>
      <c r="AX253" s="14" t="s">
        <v>78</v>
      </c>
      <c r="AY253" s="257" t="s">
        <v>130</v>
      </c>
    </row>
    <row r="254" s="2" customFormat="1" ht="16.5" customHeight="1">
      <c r="A254" s="38"/>
      <c r="B254" s="39"/>
      <c r="C254" s="218" t="s">
        <v>528</v>
      </c>
      <c r="D254" s="218" t="s">
        <v>132</v>
      </c>
      <c r="E254" s="219" t="s">
        <v>822</v>
      </c>
      <c r="F254" s="220" t="s">
        <v>823</v>
      </c>
      <c r="G254" s="221" t="s">
        <v>186</v>
      </c>
      <c r="H254" s="222">
        <v>1</v>
      </c>
      <c r="I254" s="223"/>
      <c r="J254" s="224">
        <f>ROUND(I254*H254,2)</f>
        <v>0</v>
      </c>
      <c r="K254" s="220" t="s">
        <v>352</v>
      </c>
      <c r="L254" s="44"/>
      <c r="M254" s="225" t="s">
        <v>19</v>
      </c>
      <c r="N254" s="226" t="s">
        <v>41</v>
      </c>
      <c r="O254" s="84"/>
      <c r="P254" s="227">
        <f>O254*H254</f>
        <v>0</v>
      </c>
      <c r="Q254" s="227">
        <v>0.013129999999999999</v>
      </c>
      <c r="R254" s="227">
        <f>Q254*H254</f>
        <v>0.013129999999999999</v>
      </c>
      <c r="S254" s="227">
        <v>0</v>
      </c>
      <c r="T254" s="228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9" t="s">
        <v>137</v>
      </c>
      <c r="AT254" s="229" t="s">
        <v>132</v>
      </c>
      <c r="AU254" s="229" t="s">
        <v>80</v>
      </c>
      <c r="AY254" s="17" t="s">
        <v>130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7" t="s">
        <v>78</v>
      </c>
      <c r="BK254" s="230">
        <f>ROUND(I254*H254,2)</f>
        <v>0</v>
      </c>
      <c r="BL254" s="17" t="s">
        <v>137</v>
      </c>
      <c r="BM254" s="229" t="s">
        <v>824</v>
      </c>
    </row>
    <row r="255" s="2" customFormat="1">
      <c r="A255" s="38"/>
      <c r="B255" s="39"/>
      <c r="C255" s="40"/>
      <c r="D255" s="231" t="s">
        <v>139</v>
      </c>
      <c r="E255" s="40"/>
      <c r="F255" s="232" t="s">
        <v>823</v>
      </c>
      <c r="G255" s="40"/>
      <c r="H255" s="40"/>
      <c r="I255" s="136"/>
      <c r="J255" s="40"/>
      <c r="K255" s="40"/>
      <c r="L255" s="44"/>
      <c r="M255" s="233"/>
      <c r="N255" s="234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139</v>
      </c>
      <c r="AU255" s="17" t="s">
        <v>80</v>
      </c>
    </row>
    <row r="256" s="2" customFormat="1" ht="16.5" customHeight="1">
      <c r="A256" s="38"/>
      <c r="B256" s="39"/>
      <c r="C256" s="218" t="s">
        <v>532</v>
      </c>
      <c r="D256" s="218" t="s">
        <v>132</v>
      </c>
      <c r="E256" s="219" t="s">
        <v>593</v>
      </c>
      <c r="F256" s="220" t="s">
        <v>825</v>
      </c>
      <c r="G256" s="221" t="s">
        <v>826</v>
      </c>
      <c r="H256" s="222">
        <v>1</v>
      </c>
      <c r="I256" s="223"/>
      <c r="J256" s="224">
        <f>ROUND(I256*H256,2)</f>
        <v>0</v>
      </c>
      <c r="K256" s="220" t="s">
        <v>352</v>
      </c>
      <c r="L256" s="44"/>
      <c r="M256" s="225" t="s">
        <v>19</v>
      </c>
      <c r="N256" s="226" t="s">
        <v>41</v>
      </c>
      <c r="O256" s="84"/>
      <c r="P256" s="227">
        <f>O256*H256</f>
        <v>0</v>
      </c>
      <c r="Q256" s="227">
        <v>3.06223</v>
      </c>
      <c r="R256" s="227">
        <f>Q256*H256</f>
        <v>3.06223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137</v>
      </c>
      <c r="AT256" s="229" t="s">
        <v>132</v>
      </c>
      <c r="AU256" s="229" t="s">
        <v>80</v>
      </c>
      <c r="AY256" s="17" t="s">
        <v>130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78</v>
      </c>
      <c r="BK256" s="230">
        <f>ROUND(I256*H256,2)</f>
        <v>0</v>
      </c>
      <c r="BL256" s="17" t="s">
        <v>137</v>
      </c>
      <c r="BM256" s="229" t="s">
        <v>827</v>
      </c>
    </row>
    <row r="257" s="2" customFormat="1">
      <c r="A257" s="38"/>
      <c r="B257" s="39"/>
      <c r="C257" s="40"/>
      <c r="D257" s="231" t="s">
        <v>139</v>
      </c>
      <c r="E257" s="40"/>
      <c r="F257" s="232" t="s">
        <v>825</v>
      </c>
      <c r="G257" s="40"/>
      <c r="H257" s="40"/>
      <c r="I257" s="136"/>
      <c r="J257" s="40"/>
      <c r="K257" s="40"/>
      <c r="L257" s="44"/>
      <c r="M257" s="233"/>
      <c r="N257" s="234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139</v>
      </c>
      <c r="AU257" s="17" t="s">
        <v>80</v>
      </c>
    </row>
    <row r="258" s="2" customFormat="1">
      <c r="A258" s="38"/>
      <c r="B258" s="39"/>
      <c r="C258" s="40"/>
      <c r="D258" s="231" t="s">
        <v>248</v>
      </c>
      <c r="E258" s="40"/>
      <c r="F258" s="235" t="s">
        <v>828</v>
      </c>
      <c r="G258" s="40"/>
      <c r="H258" s="40"/>
      <c r="I258" s="136"/>
      <c r="J258" s="40"/>
      <c r="K258" s="40"/>
      <c r="L258" s="44"/>
      <c r="M258" s="233"/>
      <c r="N258" s="234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248</v>
      </c>
      <c r="AU258" s="17" t="s">
        <v>80</v>
      </c>
    </row>
    <row r="259" s="12" customFormat="1" ht="22.8" customHeight="1">
      <c r="A259" s="12"/>
      <c r="B259" s="202"/>
      <c r="C259" s="203"/>
      <c r="D259" s="204" t="s">
        <v>69</v>
      </c>
      <c r="E259" s="216" t="s">
        <v>190</v>
      </c>
      <c r="F259" s="216" t="s">
        <v>191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SUM(P260:P367)</f>
        <v>0</v>
      </c>
      <c r="Q259" s="210"/>
      <c r="R259" s="211">
        <f>SUM(R260:R367)</f>
        <v>46.265578000000012</v>
      </c>
      <c r="S259" s="210"/>
      <c r="T259" s="212">
        <f>SUM(T260:T367)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78</v>
      </c>
      <c r="AT259" s="214" t="s">
        <v>69</v>
      </c>
      <c r="AU259" s="214" t="s">
        <v>78</v>
      </c>
      <c r="AY259" s="213" t="s">
        <v>130</v>
      </c>
      <c r="BK259" s="215">
        <f>SUM(BK260:BK367)</f>
        <v>0</v>
      </c>
    </row>
    <row r="260" s="2" customFormat="1" ht="16.5" customHeight="1">
      <c r="A260" s="38"/>
      <c r="B260" s="39"/>
      <c r="C260" s="218" t="s">
        <v>536</v>
      </c>
      <c r="D260" s="218" t="s">
        <v>132</v>
      </c>
      <c r="E260" s="219" t="s">
        <v>573</v>
      </c>
      <c r="F260" s="220" t="s">
        <v>574</v>
      </c>
      <c r="G260" s="221" t="s">
        <v>171</v>
      </c>
      <c r="H260" s="222">
        <v>80</v>
      </c>
      <c r="I260" s="223"/>
      <c r="J260" s="224">
        <f>ROUND(I260*H260,2)</f>
        <v>0</v>
      </c>
      <c r="K260" s="220" t="s">
        <v>136</v>
      </c>
      <c r="L260" s="44"/>
      <c r="M260" s="225" t="s">
        <v>19</v>
      </c>
      <c r="N260" s="226" t="s">
        <v>41</v>
      </c>
      <c r="O260" s="84"/>
      <c r="P260" s="227">
        <f>O260*H260</f>
        <v>0</v>
      </c>
      <c r="Q260" s="227">
        <v>0.089779999999999999</v>
      </c>
      <c r="R260" s="227">
        <f>Q260*H260</f>
        <v>7.1823999999999995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137</v>
      </c>
      <c r="AT260" s="229" t="s">
        <v>132</v>
      </c>
      <c r="AU260" s="229" t="s">
        <v>80</v>
      </c>
      <c r="AY260" s="17" t="s">
        <v>130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78</v>
      </c>
      <c r="BK260" s="230">
        <f>ROUND(I260*H260,2)</f>
        <v>0</v>
      </c>
      <c r="BL260" s="17" t="s">
        <v>137</v>
      </c>
      <c r="BM260" s="229" t="s">
        <v>829</v>
      </c>
    </row>
    <row r="261" s="2" customFormat="1">
      <c r="A261" s="38"/>
      <c r="B261" s="39"/>
      <c r="C261" s="40"/>
      <c r="D261" s="231" t="s">
        <v>139</v>
      </c>
      <c r="E261" s="40"/>
      <c r="F261" s="232" t="s">
        <v>576</v>
      </c>
      <c r="G261" s="40"/>
      <c r="H261" s="40"/>
      <c r="I261" s="136"/>
      <c r="J261" s="40"/>
      <c r="K261" s="40"/>
      <c r="L261" s="44"/>
      <c r="M261" s="233"/>
      <c r="N261" s="234"/>
      <c r="O261" s="84"/>
      <c r="P261" s="84"/>
      <c r="Q261" s="84"/>
      <c r="R261" s="84"/>
      <c r="S261" s="84"/>
      <c r="T261" s="85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139</v>
      </c>
      <c r="AU261" s="17" t="s">
        <v>80</v>
      </c>
    </row>
    <row r="262" s="2" customFormat="1">
      <c r="A262" s="38"/>
      <c r="B262" s="39"/>
      <c r="C262" s="40"/>
      <c r="D262" s="231" t="s">
        <v>248</v>
      </c>
      <c r="E262" s="40"/>
      <c r="F262" s="235" t="s">
        <v>495</v>
      </c>
      <c r="G262" s="40"/>
      <c r="H262" s="40"/>
      <c r="I262" s="136"/>
      <c r="J262" s="40"/>
      <c r="K262" s="40"/>
      <c r="L262" s="44"/>
      <c r="M262" s="233"/>
      <c r="N262" s="234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248</v>
      </c>
      <c r="AU262" s="17" t="s">
        <v>80</v>
      </c>
    </row>
    <row r="263" s="13" customFormat="1">
      <c r="A263" s="13"/>
      <c r="B263" s="236"/>
      <c r="C263" s="237"/>
      <c r="D263" s="231" t="s">
        <v>143</v>
      </c>
      <c r="E263" s="238" t="s">
        <v>19</v>
      </c>
      <c r="F263" s="239" t="s">
        <v>830</v>
      </c>
      <c r="G263" s="237"/>
      <c r="H263" s="240">
        <v>80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143</v>
      </c>
      <c r="AU263" s="246" t="s">
        <v>80</v>
      </c>
      <c r="AV263" s="13" t="s">
        <v>80</v>
      </c>
      <c r="AW263" s="13" t="s">
        <v>32</v>
      </c>
      <c r="AX263" s="13" t="s">
        <v>78</v>
      </c>
      <c r="AY263" s="246" t="s">
        <v>130</v>
      </c>
    </row>
    <row r="264" s="2" customFormat="1" ht="16.5" customHeight="1">
      <c r="A264" s="38"/>
      <c r="B264" s="39"/>
      <c r="C264" s="261" t="s">
        <v>540</v>
      </c>
      <c r="D264" s="261" t="s">
        <v>320</v>
      </c>
      <c r="E264" s="262" t="s">
        <v>499</v>
      </c>
      <c r="F264" s="263" t="s">
        <v>500</v>
      </c>
      <c r="G264" s="264" t="s">
        <v>135</v>
      </c>
      <c r="H264" s="265">
        <v>12</v>
      </c>
      <c r="I264" s="266"/>
      <c r="J264" s="267">
        <f>ROUND(I264*H264,2)</f>
        <v>0</v>
      </c>
      <c r="K264" s="263" t="s">
        <v>136</v>
      </c>
      <c r="L264" s="268"/>
      <c r="M264" s="269" t="s">
        <v>19</v>
      </c>
      <c r="N264" s="270" t="s">
        <v>41</v>
      </c>
      <c r="O264" s="84"/>
      <c r="P264" s="227">
        <f>O264*H264</f>
        <v>0</v>
      </c>
      <c r="Q264" s="227">
        <v>0.222</v>
      </c>
      <c r="R264" s="227">
        <f>Q264*H264</f>
        <v>2.6640000000000001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174</v>
      </c>
      <c r="AT264" s="229" t="s">
        <v>320</v>
      </c>
      <c r="AU264" s="229" t="s">
        <v>80</v>
      </c>
      <c r="AY264" s="17" t="s">
        <v>130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78</v>
      </c>
      <c r="BK264" s="230">
        <f>ROUND(I264*H264,2)</f>
        <v>0</v>
      </c>
      <c r="BL264" s="17" t="s">
        <v>137</v>
      </c>
      <c r="BM264" s="229" t="s">
        <v>831</v>
      </c>
    </row>
    <row r="265" s="2" customFormat="1">
      <c r="A265" s="38"/>
      <c r="B265" s="39"/>
      <c r="C265" s="40"/>
      <c r="D265" s="231" t="s">
        <v>139</v>
      </c>
      <c r="E265" s="40"/>
      <c r="F265" s="232" t="s">
        <v>500</v>
      </c>
      <c r="G265" s="40"/>
      <c r="H265" s="40"/>
      <c r="I265" s="136"/>
      <c r="J265" s="40"/>
      <c r="K265" s="40"/>
      <c r="L265" s="44"/>
      <c r="M265" s="233"/>
      <c r="N265" s="234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139</v>
      </c>
      <c r="AU265" s="17" t="s">
        <v>80</v>
      </c>
    </row>
    <row r="266" s="13" customFormat="1">
      <c r="A266" s="13"/>
      <c r="B266" s="236"/>
      <c r="C266" s="237"/>
      <c r="D266" s="231" t="s">
        <v>143</v>
      </c>
      <c r="E266" s="238" t="s">
        <v>19</v>
      </c>
      <c r="F266" s="239" t="s">
        <v>832</v>
      </c>
      <c r="G266" s="237"/>
      <c r="H266" s="240">
        <v>12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143</v>
      </c>
      <c r="AU266" s="246" t="s">
        <v>80</v>
      </c>
      <c r="AV266" s="13" t="s">
        <v>80</v>
      </c>
      <c r="AW266" s="13" t="s">
        <v>32</v>
      </c>
      <c r="AX266" s="13" t="s">
        <v>78</v>
      </c>
      <c r="AY266" s="246" t="s">
        <v>130</v>
      </c>
    </row>
    <row r="267" s="2" customFormat="1" ht="16.5" customHeight="1">
      <c r="A267" s="38"/>
      <c r="B267" s="39"/>
      <c r="C267" s="218" t="s">
        <v>544</v>
      </c>
      <c r="D267" s="218" t="s">
        <v>132</v>
      </c>
      <c r="E267" s="219" t="s">
        <v>583</v>
      </c>
      <c r="F267" s="220" t="s">
        <v>584</v>
      </c>
      <c r="G267" s="221" t="s">
        <v>171</v>
      </c>
      <c r="H267" s="222">
        <v>80</v>
      </c>
      <c r="I267" s="223"/>
      <c r="J267" s="224">
        <f>ROUND(I267*H267,2)</f>
        <v>0</v>
      </c>
      <c r="K267" s="220" t="s">
        <v>136</v>
      </c>
      <c r="L267" s="44"/>
      <c r="M267" s="225" t="s">
        <v>19</v>
      </c>
      <c r="N267" s="226" t="s">
        <v>41</v>
      </c>
      <c r="O267" s="84"/>
      <c r="P267" s="227">
        <f>O267*H267</f>
        <v>0</v>
      </c>
      <c r="Q267" s="227">
        <v>0.15540000000000001</v>
      </c>
      <c r="R267" s="227">
        <f>Q267*H267</f>
        <v>12.432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137</v>
      </c>
      <c r="AT267" s="229" t="s">
        <v>132</v>
      </c>
      <c r="AU267" s="229" t="s">
        <v>80</v>
      </c>
      <c r="AY267" s="17" t="s">
        <v>130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78</v>
      </c>
      <c r="BK267" s="230">
        <f>ROUND(I267*H267,2)</f>
        <v>0</v>
      </c>
      <c r="BL267" s="17" t="s">
        <v>137</v>
      </c>
      <c r="BM267" s="229" t="s">
        <v>833</v>
      </c>
    </row>
    <row r="268" s="2" customFormat="1">
      <c r="A268" s="38"/>
      <c r="B268" s="39"/>
      <c r="C268" s="40"/>
      <c r="D268" s="231" t="s">
        <v>139</v>
      </c>
      <c r="E268" s="40"/>
      <c r="F268" s="232" t="s">
        <v>586</v>
      </c>
      <c r="G268" s="40"/>
      <c r="H268" s="40"/>
      <c r="I268" s="136"/>
      <c r="J268" s="40"/>
      <c r="K268" s="40"/>
      <c r="L268" s="44"/>
      <c r="M268" s="233"/>
      <c r="N268" s="234"/>
      <c r="O268" s="84"/>
      <c r="P268" s="84"/>
      <c r="Q268" s="84"/>
      <c r="R268" s="84"/>
      <c r="S268" s="84"/>
      <c r="T268" s="85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139</v>
      </c>
      <c r="AU268" s="17" t="s">
        <v>80</v>
      </c>
    </row>
    <row r="269" s="2" customFormat="1" ht="16.5" customHeight="1">
      <c r="A269" s="38"/>
      <c r="B269" s="39"/>
      <c r="C269" s="261" t="s">
        <v>548</v>
      </c>
      <c r="D269" s="261" t="s">
        <v>320</v>
      </c>
      <c r="E269" s="262" t="s">
        <v>588</v>
      </c>
      <c r="F269" s="263" t="s">
        <v>589</v>
      </c>
      <c r="G269" s="264" t="s">
        <v>186</v>
      </c>
      <c r="H269" s="265">
        <v>154</v>
      </c>
      <c r="I269" s="266"/>
      <c r="J269" s="267">
        <f>ROUND(I269*H269,2)</f>
        <v>0</v>
      </c>
      <c r="K269" s="263" t="s">
        <v>352</v>
      </c>
      <c r="L269" s="268"/>
      <c r="M269" s="269" t="s">
        <v>19</v>
      </c>
      <c r="N269" s="270" t="s">
        <v>41</v>
      </c>
      <c r="O269" s="84"/>
      <c r="P269" s="227">
        <f>O269*H269</f>
        <v>0</v>
      </c>
      <c r="Q269" s="227">
        <v>0.080000000000000002</v>
      </c>
      <c r="R269" s="227">
        <f>Q269*H269</f>
        <v>12.32</v>
      </c>
      <c r="S269" s="227">
        <v>0</v>
      </c>
      <c r="T269" s="22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9" t="s">
        <v>174</v>
      </c>
      <c r="AT269" s="229" t="s">
        <v>320</v>
      </c>
      <c r="AU269" s="229" t="s">
        <v>80</v>
      </c>
      <c r="AY269" s="17" t="s">
        <v>130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7" t="s">
        <v>78</v>
      </c>
      <c r="BK269" s="230">
        <f>ROUND(I269*H269,2)</f>
        <v>0</v>
      </c>
      <c r="BL269" s="17" t="s">
        <v>137</v>
      </c>
      <c r="BM269" s="229" t="s">
        <v>834</v>
      </c>
    </row>
    <row r="270" s="2" customFormat="1">
      <c r="A270" s="38"/>
      <c r="B270" s="39"/>
      <c r="C270" s="40"/>
      <c r="D270" s="231" t="s">
        <v>139</v>
      </c>
      <c r="E270" s="40"/>
      <c r="F270" s="232" t="s">
        <v>589</v>
      </c>
      <c r="G270" s="40"/>
      <c r="H270" s="40"/>
      <c r="I270" s="136"/>
      <c r="J270" s="40"/>
      <c r="K270" s="40"/>
      <c r="L270" s="44"/>
      <c r="M270" s="233"/>
      <c r="N270" s="234"/>
      <c r="O270" s="84"/>
      <c r="P270" s="84"/>
      <c r="Q270" s="84"/>
      <c r="R270" s="84"/>
      <c r="S270" s="84"/>
      <c r="T270" s="85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139</v>
      </c>
      <c r="AU270" s="17" t="s">
        <v>80</v>
      </c>
    </row>
    <row r="271" s="2" customFormat="1">
      <c r="A271" s="38"/>
      <c r="B271" s="39"/>
      <c r="C271" s="40"/>
      <c r="D271" s="231" t="s">
        <v>248</v>
      </c>
      <c r="E271" s="40"/>
      <c r="F271" s="235" t="s">
        <v>591</v>
      </c>
      <c r="G271" s="40"/>
      <c r="H271" s="40"/>
      <c r="I271" s="136"/>
      <c r="J271" s="40"/>
      <c r="K271" s="40"/>
      <c r="L271" s="44"/>
      <c r="M271" s="233"/>
      <c r="N271" s="234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248</v>
      </c>
      <c r="AU271" s="17" t="s">
        <v>80</v>
      </c>
    </row>
    <row r="272" s="2" customFormat="1" ht="16.5" customHeight="1">
      <c r="A272" s="38"/>
      <c r="B272" s="39"/>
      <c r="C272" s="261" t="s">
        <v>553</v>
      </c>
      <c r="D272" s="261" t="s">
        <v>320</v>
      </c>
      <c r="E272" s="262" t="s">
        <v>835</v>
      </c>
      <c r="F272" s="263" t="s">
        <v>836</v>
      </c>
      <c r="G272" s="264" t="s">
        <v>186</v>
      </c>
      <c r="H272" s="265">
        <v>8</v>
      </c>
      <c r="I272" s="266"/>
      <c r="J272" s="267">
        <f>ROUND(I272*H272,2)</f>
        <v>0</v>
      </c>
      <c r="K272" s="263" t="s">
        <v>352</v>
      </c>
      <c r="L272" s="268"/>
      <c r="M272" s="269" t="s">
        <v>19</v>
      </c>
      <c r="N272" s="270" t="s">
        <v>41</v>
      </c>
      <c r="O272" s="84"/>
      <c r="P272" s="227">
        <f>O272*H272</f>
        <v>0</v>
      </c>
      <c r="Q272" s="227">
        <v>0.080000000000000002</v>
      </c>
      <c r="R272" s="227">
        <f>Q272*H272</f>
        <v>0.64000000000000001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174</v>
      </c>
      <c r="AT272" s="229" t="s">
        <v>320</v>
      </c>
      <c r="AU272" s="229" t="s">
        <v>80</v>
      </c>
      <c r="AY272" s="17" t="s">
        <v>130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78</v>
      </c>
      <c r="BK272" s="230">
        <f>ROUND(I272*H272,2)</f>
        <v>0</v>
      </c>
      <c r="BL272" s="17" t="s">
        <v>137</v>
      </c>
      <c r="BM272" s="229" t="s">
        <v>837</v>
      </c>
    </row>
    <row r="273" s="2" customFormat="1">
      <c r="A273" s="38"/>
      <c r="B273" s="39"/>
      <c r="C273" s="40"/>
      <c r="D273" s="231" t="s">
        <v>139</v>
      </c>
      <c r="E273" s="40"/>
      <c r="F273" s="232" t="s">
        <v>836</v>
      </c>
      <c r="G273" s="40"/>
      <c r="H273" s="40"/>
      <c r="I273" s="136"/>
      <c r="J273" s="40"/>
      <c r="K273" s="40"/>
      <c r="L273" s="44"/>
      <c r="M273" s="233"/>
      <c r="N273" s="234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139</v>
      </c>
      <c r="AU273" s="17" t="s">
        <v>80</v>
      </c>
    </row>
    <row r="274" s="2" customFormat="1">
      <c r="A274" s="38"/>
      <c r="B274" s="39"/>
      <c r="C274" s="40"/>
      <c r="D274" s="231" t="s">
        <v>248</v>
      </c>
      <c r="E274" s="40"/>
      <c r="F274" s="235" t="s">
        <v>591</v>
      </c>
      <c r="G274" s="40"/>
      <c r="H274" s="40"/>
      <c r="I274" s="136"/>
      <c r="J274" s="40"/>
      <c r="K274" s="40"/>
      <c r="L274" s="44"/>
      <c r="M274" s="233"/>
      <c r="N274" s="234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248</v>
      </c>
      <c r="AU274" s="17" t="s">
        <v>80</v>
      </c>
    </row>
    <row r="275" s="2" customFormat="1" ht="16.5" customHeight="1">
      <c r="A275" s="38"/>
      <c r="B275" s="39"/>
      <c r="C275" s="218" t="s">
        <v>558</v>
      </c>
      <c r="D275" s="218" t="s">
        <v>132</v>
      </c>
      <c r="E275" s="219" t="s">
        <v>838</v>
      </c>
      <c r="F275" s="220" t="s">
        <v>839</v>
      </c>
      <c r="G275" s="221" t="s">
        <v>171</v>
      </c>
      <c r="H275" s="222">
        <v>62</v>
      </c>
      <c r="I275" s="223"/>
      <c r="J275" s="224">
        <f>ROUND(I275*H275,2)</f>
        <v>0</v>
      </c>
      <c r="K275" s="220" t="s">
        <v>136</v>
      </c>
      <c r="L275" s="44"/>
      <c r="M275" s="225" t="s">
        <v>19</v>
      </c>
      <c r="N275" s="226" t="s">
        <v>41</v>
      </c>
      <c r="O275" s="84"/>
      <c r="P275" s="227">
        <f>O275*H275</f>
        <v>0</v>
      </c>
      <c r="Q275" s="227">
        <v>0.1295</v>
      </c>
      <c r="R275" s="227">
        <f>Q275*H275</f>
        <v>8.0289999999999999</v>
      </c>
      <c r="S275" s="227">
        <v>0</v>
      </c>
      <c r="T275" s="228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9" t="s">
        <v>137</v>
      </c>
      <c r="AT275" s="229" t="s">
        <v>132</v>
      </c>
      <c r="AU275" s="229" t="s">
        <v>80</v>
      </c>
      <c r="AY275" s="17" t="s">
        <v>130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7" t="s">
        <v>78</v>
      </c>
      <c r="BK275" s="230">
        <f>ROUND(I275*H275,2)</f>
        <v>0</v>
      </c>
      <c r="BL275" s="17" t="s">
        <v>137</v>
      </c>
      <c r="BM275" s="229" t="s">
        <v>840</v>
      </c>
    </row>
    <row r="276" s="2" customFormat="1">
      <c r="A276" s="38"/>
      <c r="B276" s="39"/>
      <c r="C276" s="40"/>
      <c r="D276" s="231" t="s">
        <v>139</v>
      </c>
      <c r="E276" s="40"/>
      <c r="F276" s="232" t="s">
        <v>841</v>
      </c>
      <c r="G276" s="40"/>
      <c r="H276" s="40"/>
      <c r="I276" s="136"/>
      <c r="J276" s="40"/>
      <c r="K276" s="40"/>
      <c r="L276" s="44"/>
      <c r="M276" s="233"/>
      <c r="N276" s="234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139</v>
      </c>
      <c r="AU276" s="17" t="s">
        <v>80</v>
      </c>
    </row>
    <row r="277" s="2" customFormat="1" ht="16.5" customHeight="1">
      <c r="A277" s="38"/>
      <c r="B277" s="39"/>
      <c r="C277" s="261" t="s">
        <v>562</v>
      </c>
      <c r="D277" s="261" t="s">
        <v>320</v>
      </c>
      <c r="E277" s="262" t="s">
        <v>842</v>
      </c>
      <c r="F277" s="263" t="s">
        <v>843</v>
      </c>
      <c r="G277" s="264" t="s">
        <v>171</v>
      </c>
      <c r="H277" s="265">
        <v>62</v>
      </c>
      <c r="I277" s="266"/>
      <c r="J277" s="267">
        <f>ROUND(I277*H277,2)</f>
        <v>0</v>
      </c>
      <c r="K277" s="263" t="s">
        <v>136</v>
      </c>
      <c r="L277" s="268"/>
      <c r="M277" s="269" t="s">
        <v>19</v>
      </c>
      <c r="N277" s="270" t="s">
        <v>41</v>
      </c>
      <c r="O277" s="84"/>
      <c r="P277" s="227">
        <f>O277*H277</f>
        <v>0</v>
      </c>
      <c r="Q277" s="227">
        <v>0.048000000000000001</v>
      </c>
      <c r="R277" s="227">
        <f>Q277*H277</f>
        <v>2.976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174</v>
      </c>
      <c r="AT277" s="229" t="s">
        <v>320</v>
      </c>
      <c r="AU277" s="229" t="s">
        <v>80</v>
      </c>
      <c r="AY277" s="17" t="s">
        <v>130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78</v>
      </c>
      <c r="BK277" s="230">
        <f>ROUND(I277*H277,2)</f>
        <v>0</v>
      </c>
      <c r="BL277" s="17" t="s">
        <v>137</v>
      </c>
      <c r="BM277" s="229" t="s">
        <v>844</v>
      </c>
    </row>
    <row r="278" s="2" customFormat="1">
      <c r="A278" s="38"/>
      <c r="B278" s="39"/>
      <c r="C278" s="40"/>
      <c r="D278" s="231" t="s">
        <v>139</v>
      </c>
      <c r="E278" s="40"/>
      <c r="F278" s="232" t="s">
        <v>845</v>
      </c>
      <c r="G278" s="40"/>
      <c r="H278" s="40"/>
      <c r="I278" s="136"/>
      <c r="J278" s="40"/>
      <c r="K278" s="40"/>
      <c r="L278" s="44"/>
      <c r="M278" s="233"/>
      <c r="N278" s="234"/>
      <c r="O278" s="84"/>
      <c r="P278" s="84"/>
      <c r="Q278" s="84"/>
      <c r="R278" s="84"/>
      <c r="S278" s="84"/>
      <c r="T278" s="85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139</v>
      </c>
      <c r="AU278" s="17" t="s">
        <v>80</v>
      </c>
    </row>
    <row r="279" s="2" customFormat="1" ht="16.5" customHeight="1">
      <c r="A279" s="38"/>
      <c r="B279" s="39"/>
      <c r="C279" s="218" t="s">
        <v>569</v>
      </c>
      <c r="D279" s="218" t="s">
        <v>132</v>
      </c>
      <c r="E279" s="219" t="s">
        <v>597</v>
      </c>
      <c r="F279" s="220" t="s">
        <v>598</v>
      </c>
      <c r="G279" s="221" t="s">
        <v>171</v>
      </c>
      <c r="H279" s="222">
        <v>80</v>
      </c>
      <c r="I279" s="223"/>
      <c r="J279" s="224">
        <f>ROUND(I279*H279,2)</f>
        <v>0</v>
      </c>
      <c r="K279" s="220" t="s">
        <v>136</v>
      </c>
      <c r="L279" s="44"/>
      <c r="M279" s="225" t="s">
        <v>19</v>
      </c>
      <c r="N279" s="226" t="s">
        <v>41</v>
      </c>
      <c r="O279" s="84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137</v>
      </c>
      <c r="AT279" s="229" t="s">
        <v>132</v>
      </c>
      <c r="AU279" s="229" t="s">
        <v>80</v>
      </c>
      <c r="AY279" s="17" t="s">
        <v>130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78</v>
      </c>
      <c r="BK279" s="230">
        <f>ROUND(I279*H279,2)</f>
        <v>0</v>
      </c>
      <c r="BL279" s="17" t="s">
        <v>137</v>
      </c>
      <c r="BM279" s="229" t="s">
        <v>846</v>
      </c>
    </row>
    <row r="280" s="2" customFormat="1">
      <c r="A280" s="38"/>
      <c r="B280" s="39"/>
      <c r="C280" s="40"/>
      <c r="D280" s="231" t="s">
        <v>139</v>
      </c>
      <c r="E280" s="40"/>
      <c r="F280" s="232" t="s">
        <v>600</v>
      </c>
      <c r="G280" s="40"/>
      <c r="H280" s="40"/>
      <c r="I280" s="136"/>
      <c r="J280" s="40"/>
      <c r="K280" s="40"/>
      <c r="L280" s="44"/>
      <c r="M280" s="233"/>
      <c r="N280" s="234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139</v>
      </c>
      <c r="AU280" s="17" t="s">
        <v>80</v>
      </c>
    </row>
    <row r="281" s="2" customFormat="1" ht="16.5" customHeight="1">
      <c r="A281" s="38"/>
      <c r="B281" s="39"/>
      <c r="C281" s="218" t="s">
        <v>572</v>
      </c>
      <c r="D281" s="218" t="s">
        <v>132</v>
      </c>
      <c r="E281" s="219" t="s">
        <v>602</v>
      </c>
      <c r="F281" s="220" t="s">
        <v>603</v>
      </c>
      <c r="G281" s="221" t="s">
        <v>171</v>
      </c>
      <c r="H281" s="222">
        <v>80</v>
      </c>
      <c r="I281" s="223"/>
      <c r="J281" s="224">
        <f>ROUND(I281*H281,2)</f>
        <v>0</v>
      </c>
      <c r="K281" s="220" t="s">
        <v>136</v>
      </c>
      <c r="L281" s="44"/>
      <c r="M281" s="225" t="s">
        <v>19</v>
      </c>
      <c r="N281" s="226" t="s">
        <v>41</v>
      </c>
      <c r="O281" s="84"/>
      <c r="P281" s="227">
        <f>O281*H281</f>
        <v>0</v>
      </c>
      <c r="Q281" s="227">
        <v>0.00017000000000000001</v>
      </c>
      <c r="R281" s="227">
        <f>Q281*H281</f>
        <v>0.013600000000000001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137</v>
      </c>
      <c r="AT281" s="229" t="s">
        <v>132</v>
      </c>
      <c r="AU281" s="229" t="s">
        <v>80</v>
      </c>
      <c r="AY281" s="17" t="s">
        <v>130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78</v>
      </c>
      <c r="BK281" s="230">
        <f>ROUND(I281*H281,2)</f>
        <v>0</v>
      </c>
      <c r="BL281" s="17" t="s">
        <v>137</v>
      </c>
      <c r="BM281" s="229" t="s">
        <v>847</v>
      </c>
    </row>
    <row r="282" s="2" customFormat="1">
      <c r="A282" s="38"/>
      <c r="B282" s="39"/>
      <c r="C282" s="40"/>
      <c r="D282" s="231" t="s">
        <v>139</v>
      </c>
      <c r="E282" s="40"/>
      <c r="F282" s="232" t="s">
        <v>605</v>
      </c>
      <c r="G282" s="40"/>
      <c r="H282" s="40"/>
      <c r="I282" s="136"/>
      <c r="J282" s="40"/>
      <c r="K282" s="40"/>
      <c r="L282" s="44"/>
      <c r="M282" s="233"/>
      <c r="N282" s="234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139</v>
      </c>
      <c r="AU282" s="17" t="s">
        <v>80</v>
      </c>
    </row>
    <row r="283" s="2" customFormat="1" ht="16.5" customHeight="1">
      <c r="A283" s="38"/>
      <c r="B283" s="39"/>
      <c r="C283" s="218" t="s">
        <v>579</v>
      </c>
      <c r="D283" s="218" t="s">
        <v>132</v>
      </c>
      <c r="E283" s="219" t="s">
        <v>677</v>
      </c>
      <c r="F283" s="220" t="s">
        <v>678</v>
      </c>
      <c r="G283" s="221" t="s">
        <v>171</v>
      </c>
      <c r="H283" s="222">
        <v>28.399999999999999</v>
      </c>
      <c r="I283" s="223"/>
      <c r="J283" s="224">
        <f>ROUND(I283*H283,2)</f>
        <v>0</v>
      </c>
      <c r="K283" s="220" t="s">
        <v>136</v>
      </c>
      <c r="L283" s="44"/>
      <c r="M283" s="225" t="s">
        <v>19</v>
      </c>
      <c r="N283" s="226" t="s">
        <v>41</v>
      </c>
      <c r="O283" s="84"/>
      <c r="P283" s="227">
        <f>O283*H283</f>
        <v>0</v>
      </c>
      <c r="Q283" s="227">
        <v>0.00020000000000000001</v>
      </c>
      <c r="R283" s="227">
        <f>Q283*H283</f>
        <v>0.0056800000000000002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137</v>
      </c>
      <c r="AT283" s="229" t="s">
        <v>132</v>
      </c>
      <c r="AU283" s="229" t="s">
        <v>80</v>
      </c>
      <c r="AY283" s="17" t="s">
        <v>130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78</v>
      </c>
      <c r="BK283" s="230">
        <f>ROUND(I283*H283,2)</f>
        <v>0</v>
      </c>
      <c r="BL283" s="17" t="s">
        <v>137</v>
      </c>
      <c r="BM283" s="229" t="s">
        <v>848</v>
      </c>
    </row>
    <row r="284" s="2" customFormat="1">
      <c r="A284" s="38"/>
      <c r="B284" s="39"/>
      <c r="C284" s="40"/>
      <c r="D284" s="231" t="s">
        <v>139</v>
      </c>
      <c r="E284" s="40"/>
      <c r="F284" s="232" t="s">
        <v>680</v>
      </c>
      <c r="G284" s="40"/>
      <c r="H284" s="40"/>
      <c r="I284" s="136"/>
      <c r="J284" s="40"/>
      <c r="K284" s="40"/>
      <c r="L284" s="44"/>
      <c r="M284" s="233"/>
      <c r="N284" s="234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139</v>
      </c>
      <c r="AU284" s="17" t="s">
        <v>80</v>
      </c>
    </row>
    <row r="285" s="13" customFormat="1">
      <c r="A285" s="13"/>
      <c r="B285" s="236"/>
      <c r="C285" s="237"/>
      <c r="D285" s="231" t="s">
        <v>143</v>
      </c>
      <c r="E285" s="238" t="s">
        <v>19</v>
      </c>
      <c r="F285" s="239" t="s">
        <v>849</v>
      </c>
      <c r="G285" s="237"/>
      <c r="H285" s="240">
        <v>20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143</v>
      </c>
      <c r="AU285" s="246" t="s">
        <v>80</v>
      </c>
      <c r="AV285" s="13" t="s">
        <v>80</v>
      </c>
      <c r="AW285" s="13" t="s">
        <v>32</v>
      </c>
      <c r="AX285" s="13" t="s">
        <v>70</v>
      </c>
      <c r="AY285" s="246" t="s">
        <v>130</v>
      </c>
    </row>
    <row r="286" s="13" customFormat="1">
      <c r="A286" s="13"/>
      <c r="B286" s="236"/>
      <c r="C286" s="237"/>
      <c r="D286" s="231" t="s">
        <v>143</v>
      </c>
      <c r="E286" s="238" t="s">
        <v>19</v>
      </c>
      <c r="F286" s="239" t="s">
        <v>850</v>
      </c>
      <c r="G286" s="237"/>
      <c r="H286" s="240">
        <v>8.4000000000000004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143</v>
      </c>
      <c r="AU286" s="246" t="s">
        <v>80</v>
      </c>
      <c r="AV286" s="13" t="s">
        <v>80</v>
      </c>
      <c r="AW286" s="13" t="s">
        <v>32</v>
      </c>
      <c r="AX286" s="13" t="s">
        <v>70</v>
      </c>
      <c r="AY286" s="246" t="s">
        <v>130</v>
      </c>
    </row>
    <row r="287" s="14" customFormat="1">
      <c r="A287" s="14"/>
      <c r="B287" s="247"/>
      <c r="C287" s="248"/>
      <c r="D287" s="231" t="s">
        <v>143</v>
      </c>
      <c r="E287" s="249" t="s">
        <v>19</v>
      </c>
      <c r="F287" s="250" t="s">
        <v>161</v>
      </c>
      <c r="G287" s="248"/>
      <c r="H287" s="251">
        <v>28.399999999999999</v>
      </c>
      <c r="I287" s="252"/>
      <c r="J287" s="248"/>
      <c r="K287" s="248"/>
      <c r="L287" s="253"/>
      <c r="M287" s="254"/>
      <c r="N287" s="255"/>
      <c r="O287" s="255"/>
      <c r="P287" s="255"/>
      <c r="Q287" s="255"/>
      <c r="R287" s="255"/>
      <c r="S287" s="255"/>
      <c r="T287" s="25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7" t="s">
        <v>143</v>
      </c>
      <c r="AU287" s="257" t="s">
        <v>80</v>
      </c>
      <c r="AV287" s="14" t="s">
        <v>137</v>
      </c>
      <c r="AW287" s="14" t="s">
        <v>32</v>
      </c>
      <c r="AX287" s="14" t="s">
        <v>78</v>
      </c>
      <c r="AY287" s="257" t="s">
        <v>130</v>
      </c>
    </row>
    <row r="288" s="2" customFormat="1" ht="16.5" customHeight="1">
      <c r="A288" s="38"/>
      <c r="B288" s="39"/>
      <c r="C288" s="218" t="s">
        <v>582</v>
      </c>
      <c r="D288" s="218" t="s">
        <v>132</v>
      </c>
      <c r="E288" s="219" t="s">
        <v>698</v>
      </c>
      <c r="F288" s="220" t="s">
        <v>699</v>
      </c>
      <c r="G288" s="221" t="s">
        <v>171</v>
      </c>
      <c r="H288" s="222">
        <v>28.399999999999999</v>
      </c>
      <c r="I288" s="223"/>
      <c r="J288" s="224">
        <f>ROUND(I288*H288,2)</f>
        <v>0</v>
      </c>
      <c r="K288" s="220" t="s">
        <v>136</v>
      </c>
      <c r="L288" s="44"/>
      <c r="M288" s="225" t="s">
        <v>19</v>
      </c>
      <c r="N288" s="226" t="s">
        <v>41</v>
      </c>
      <c r="O288" s="84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9" t="s">
        <v>137</v>
      </c>
      <c r="AT288" s="229" t="s">
        <v>132</v>
      </c>
      <c r="AU288" s="229" t="s">
        <v>80</v>
      </c>
      <c r="AY288" s="17" t="s">
        <v>130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7" t="s">
        <v>78</v>
      </c>
      <c r="BK288" s="230">
        <f>ROUND(I288*H288,2)</f>
        <v>0</v>
      </c>
      <c r="BL288" s="17" t="s">
        <v>137</v>
      </c>
      <c r="BM288" s="229" t="s">
        <v>851</v>
      </c>
    </row>
    <row r="289" s="2" customFormat="1">
      <c r="A289" s="38"/>
      <c r="B289" s="39"/>
      <c r="C289" s="40"/>
      <c r="D289" s="231" t="s">
        <v>139</v>
      </c>
      <c r="E289" s="40"/>
      <c r="F289" s="232" t="s">
        <v>701</v>
      </c>
      <c r="G289" s="40"/>
      <c r="H289" s="40"/>
      <c r="I289" s="136"/>
      <c r="J289" s="40"/>
      <c r="K289" s="40"/>
      <c r="L289" s="44"/>
      <c r="M289" s="233"/>
      <c r="N289" s="234"/>
      <c r="O289" s="84"/>
      <c r="P289" s="84"/>
      <c r="Q289" s="84"/>
      <c r="R289" s="84"/>
      <c r="S289" s="84"/>
      <c r="T289" s="85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139</v>
      </c>
      <c r="AU289" s="17" t="s">
        <v>80</v>
      </c>
    </row>
    <row r="290" s="2" customFormat="1" ht="16.5" customHeight="1">
      <c r="A290" s="38"/>
      <c r="B290" s="39"/>
      <c r="C290" s="218" t="s">
        <v>587</v>
      </c>
      <c r="D290" s="218" t="s">
        <v>132</v>
      </c>
      <c r="E290" s="219" t="s">
        <v>704</v>
      </c>
      <c r="F290" s="220" t="s">
        <v>705</v>
      </c>
      <c r="G290" s="221" t="s">
        <v>135</v>
      </c>
      <c r="H290" s="222">
        <v>1.8</v>
      </c>
      <c r="I290" s="223"/>
      <c r="J290" s="224">
        <f>ROUND(I290*H290,2)</f>
        <v>0</v>
      </c>
      <c r="K290" s="220" t="s">
        <v>136</v>
      </c>
      <c r="L290" s="44"/>
      <c r="M290" s="225" t="s">
        <v>19</v>
      </c>
      <c r="N290" s="226" t="s">
        <v>41</v>
      </c>
      <c r="O290" s="84"/>
      <c r="P290" s="227">
        <f>O290*H290</f>
        <v>0</v>
      </c>
      <c r="Q290" s="227">
        <v>0.0016000000000000001</v>
      </c>
      <c r="R290" s="227">
        <f>Q290*H290</f>
        <v>0.0028800000000000002</v>
      </c>
      <c r="S290" s="227">
        <v>0</v>
      </c>
      <c r="T290" s="228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9" t="s">
        <v>137</v>
      </c>
      <c r="AT290" s="229" t="s">
        <v>132</v>
      </c>
      <c r="AU290" s="229" t="s">
        <v>80</v>
      </c>
      <c r="AY290" s="17" t="s">
        <v>130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7" t="s">
        <v>78</v>
      </c>
      <c r="BK290" s="230">
        <f>ROUND(I290*H290,2)</f>
        <v>0</v>
      </c>
      <c r="BL290" s="17" t="s">
        <v>137</v>
      </c>
      <c r="BM290" s="229" t="s">
        <v>852</v>
      </c>
    </row>
    <row r="291" s="2" customFormat="1">
      <c r="A291" s="38"/>
      <c r="B291" s="39"/>
      <c r="C291" s="40"/>
      <c r="D291" s="231" t="s">
        <v>139</v>
      </c>
      <c r="E291" s="40"/>
      <c r="F291" s="232" t="s">
        <v>707</v>
      </c>
      <c r="G291" s="40"/>
      <c r="H291" s="40"/>
      <c r="I291" s="136"/>
      <c r="J291" s="40"/>
      <c r="K291" s="40"/>
      <c r="L291" s="44"/>
      <c r="M291" s="233"/>
      <c r="N291" s="234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139</v>
      </c>
      <c r="AU291" s="17" t="s">
        <v>80</v>
      </c>
    </row>
    <row r="292" s="13" customFormat="1">
      <c r="A292" s="13"/>
      <c r="B292" s="236"/>
      <c r="C292" s="237"/>
      <c r="D292" s="231" t="s">
        <v>143</v>
      </c>
      <c r="E292" s="238" t="s">
        <v>19</v>
      </c>
      <c r="F292" s="239" t="s">
        <v>853</v>
      </c>
      <c r="G292" s="237"/>
      <c r="H292" s="240">
        <v>1.8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143</v>
      </c>
      <c r="AU292" s="246" t="s">
        <v>80</v>
      </c>
      <c r="AV292" s="13" t="s">
        <v>80</v>
      </c>
      <c r="AW292" s="13" t="s">
        <v>32</v>
      </c>
      <c r="AX292" s="13" t="s">
        <v>78</v>
      </c>
      <c r="AY292" s="246" t="s">
        <v>130</v>
      </c>
    </row>
    <row r="293" s="2" customFormat="1" ht="16.5" customHeight="1">
      <c r="A293" s="38"/>
      <c r="B293" s="39"/>
      <c r="C293" s="218" t="s">
        <v>592</v>
      </c>
      <c r="D293" s="218" t="s">
        <v>132</v>
      </c>
      <c r="E293" s="219" t="s">
        <v>714</v>
      </c>
      <c r="F293" s="220" t="s">
        <v>715</v>
      </c>
      <c r="G293" s="221" t="s">
        <v>135</v>
      </c>
      <c r="H293" s="222">
        <v>1.8</v>
      </c>
      <c r="I293" s="223"/>
      <c r="J293" s="224">
        <f>ROUND(I293*H293,2)</f>
        <v>0</v>
      </c>
      <c r="K293" s="220" t="s">
        <v>136</v>
      </c>
      <c r="L293" s="44"/>
      <c r="M293" s="225" t="s">
        <v>19</v>
      </c>
      <c r="N293" s="226" t="s">
        <v>41</v>
      </c>
      <c r="O293" s="84"/>
      <c r="P293" s="227">
        <f>O293*H293</f>
        <v>0</v>
      </c>
      <c r="Q293" s="227">
        <v>1.0000000000000001E-05</v>
      </c>
      <c r="R293" s="227">
        <f>Q293*H293</f>
        <v>1.8E-05</v>
      </c>
      <c r="S293" s="227">
        <v>0</v>
      </c>
      <c r="T293" s="22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9" t="s">
        <v>137</v>
      </c>
      <c r="AT293" s="229" t="s">
        <v>132</v>
      </c>
      <c r="AU293" s="229" t="s">
        <v>80</v>
      </c>
      <c r="AY293" s="17" t="s">
        <v>130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7" t="s">
        <v>78</v>
      </c>
      <c r="BK293" s="230">
        <f>ROUND(I293*H293,2)</f>
        <v>0</v>
      </c>
      <c r="BL293" s="17" t="s">
        <v>137</v>
      </c>
      <c r="BM293" s="229" t="s">
        <v>854</v>
      </c>
    </row>
    <row r="294" s="2" customFormat="1">
      <c r="A294" s="38"/>
      <c r="B294" s="39"/>
      <c r="C294" s="40"/>
      <c r="D294" s="231" t="s">
        <v>139</v>
      </c>
      <c r="E294" s="40"/>
      <c r="F294" s="232" t="s">
        <v>717</v>
      </c>
      <c r="G294" s="40"/>
      <c r="H294" s="40"/>
      <c r="I294" s="136"/>
      <c r="J294" s="40"/>
      <c r="K294" s="40"/>
      <c r="L294" s="44"/>
      <c r="M294" s="233"/>
      <c r="N294" s="234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139</v>
      </c>
      <c r="AU294" s="17" t="s">
        <v>80</v>
      </c>
    </row>
    <row r="295" s="2" customFormat="1" ht="16.5" customHeight="1">
      <c r="A295" s="38"/>
      <c r="B295" s="39"/>
      <c r="C295" s="218" t="s">
        <v>596</v>
      </c>
      <c r="D295" s="218" t="s">
        <v>132</v>
      </c>
      <c r="E295" s="219" t="s">
        <v>855</v>
      </c>
      <c r="F295" s="220" t="s">
        <v>856</v>
      </c>
      <c r="G295" s="221" t="s">
        <v>171</v>
      </c>
      <c r="H295" s="222">
        <v>18.5</v>
      </c>
      <c r="I295" s="223"/>
      <c r="J295" s="224">
        <f>ROUND(I295*H295,2)</f>
        <v>0</v>
      </c>
      <c r="K295" s="220" t="s">
        <v>352</v>
      </c>
      <c r="L295" s="44"/>
      <c r="M295" s="225" t="s">
        <v>19</v>
      </c>
      <c r="N295" s="226" t="s">
        <v>41</v>
      </c>
      <c r="O295" s="84"/>
      <c r="P295" s="227">
        <f>O295*H295</f>
        <v>0</v>
      </c>
      <c r="Q295" s="227">
        <v>0</v>
      </c>
      <c r="R295" s="227">
        <f>Q295*H295</f>
        <v>0</v>
      </c>
      <c r="S295" s="227">
        <v>0</v>
      </c>
      <c r="T295" s="22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9" t="s">
        <v>137</v>
      </c>
      <c r="AT295" s="229" t="s">
        <v>132</v>
      </c>
      <c r="AU295" s="229" t="s">
        <v>80</v>
      </c>
      <c r="AY295" s="17" t="s">
        <v>130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7" t="s">
        <v>78</v>
      </c>
      <c r="BK295" s="230">
        <f>ROUND(I295*H295,2)</f>
        <v>0</v>
      </c>
      <c r="BL295" s="17" t="s">
        <v>137</v>
      </c>
      <c r="BM295" s="229" t="s">
        <v>857</v>
      </c>
    </row>
    <row r="296" s="2" customFormat="1">
      <c r="A296" s="38"/>
      <c r="B296" s="39"/>
      <c r="C296" s="40"/>
      <c r="D296" s="231" t="s">
        <v>139</v>
      </c>
      <c r="E296" s="40"/>
      <c r="F296" s="232" t="s">
        <v>856</v>
      </c>
      <c r="G296" s="40"/>
      <c r="H296" s="40"/>
      <c r="I296" s="136"/>
      <c r="J296" s="40"/>
      <c r="K296" s="40"/>
      <c r="L296" s="44"/>
      <c r="M296" s="233"/>
      <c r="N296" s="234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139</v>
      </c>
      <c r="AU296" s="17" t="s">
        <v>80</v>
      </c>
    </row>
    <row r="297" s="2" customFormat="1" ht="16.5" customHeight="1">
      <c r="A297" s="38"/>
      <c r="B297" s="39"/>
      <c r="C297" s="261" t="s">
        <v>601</v>
      </c>
      <c r="D297" s="261" t="s">
        <v>320</v>
      </c>
      <c r="E297" s="262" t="s">
        <v>858</v>
      </c>
      <c r="F297" s="263" t="s">
        <v>859</v>
      </c>
      <c r="G297" s="264" t="s">
        <v>860</v>
      </c>
      <c r="H297" s="265">
        <v>1</v>
      </c>
      <c r="I297" s="266"/>
      <c r="J297" s="267">
        <f>ROUND(I297*H297,2)</f>
        <v>0</v>
      </c>
      <c r="K297" s="263" t="s">
        <v>352</v>
      </c>
      <c r="L297" s="268"/>
      <c r="M297" s="269" t="s">
        <v>19</v>
      </c>
      <c r="N297" s="270" t="s">
        <v>41</v>
      </c>
      <c r="O297" s="84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9" t="s">
        <v>174</v>
      </c>
      <c r="AT297" s="229" t="s">
        <v>320</v>
      </c>
      <c r="AU297" s="229" t="s">
        <v>80</v>
      </c>
      <c r="AY297" s="17" t="s">
        <v>130</v>
      </c>
      <c r="BE297" s="230">
        <f>IF(N297="základní",J297,0)</f>
        <v>0</v>
      </c>
      <c r="BF297" s="230">
        <f>IF(N297="snížená",J297,0)</f>
        <v>0</v>
      </c>
      <c r="BG297" s="230">
        <f>IF(N297="zákl. přenesená",J297,0)</f>
        <v>0</v>
      </c>
      <c r="BH297" s="230">
        <f>IF(N297="sníž. přenesená",J297,0)</f>
        <v>0</v>
      </c>
      <c r="BI297" s="230">
        <f>IF(N297="nulová",J297,0)</f>
        <v>0</v>
      </c>
      <c r="BJ297" s="17" t="s">
        <v>78</v>
      </c>
      <c r="BK297" s="230">
        <f>ROUND(I297*H297,2)</f>
        <v>0</v>
      </c>
      <c r="BL297" s="17" t="s">
        <v>137</v>
      </c>
      <c r="BM297" s="229" t="s">
        <v>861</v>
      </c>
    </row>
    <row r="298" s="2" customFormat="1">
      <c r="A298" s="38"/>
      <c r="B298" s="39"/>
      <c r="C298" s="40"/>
      <c r="D298" s="231" t="s">
        <v>139</v>
      </c>
      <c r="E298" s="40"/>
      <c r="F298" s="232" t="s">
        <v>859</v>
      </c>
      <c r="G298" s="40"/>
      <c r="H298" s="40"/>
      <c r="I298" s="136"/>
      <c r="J298" s="40"/>
      <c r="K298" s="40"/>
      <c r="L298" s="44"/>
      <c r="M298" s="233"/>
      <c r="N298" s="234"/>
      <c r="O298" s="84"/>
      <c r="P298" s="84"/>
      <c r="Q298" s="84"/>
      <c r="R298" s="84"/>
      <c r="S298" s="84"/>
      <c r="T298" s="85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139</v>
      </c>
      <c r="AU298" s="17" t="s">
        <v>80</v>
      </c>
    </row>
    <row r="299" s="2" customFormat="1" ht="16.5" customHeight="1">
      <c r="A299" s="38"/>
      <c r="B299" s="39"/>
      <c r="C299" s="261" t="s">
        <v>606</v>
      </c>
      <c r="D299" s="261" t="s">
        <v>320</v>
      </c>
      <c r="E299" s="262" t="s">
        <v>862</v>
      </c>
      <c r="F299" s="263" t="s">
        <v>863</v>
      </c>
      <c r="G299" s="264" t="s">
        <v>860</v>
      </c>
      <c r="H299" s="265">
        <v>1</v>
      </c>
      <c r="I299" s="266"/>
      <c r="J299" s="267">
        <f>ROUND(I299*H299,2)</f>
        <v>0</v>
      </c>
      <c r="K299" s="263" t="s">
        <v>352</v>
      </c>
      <c r="L299" s="268"/>
      <c r="M299" s="269" t="s">
        <v>19</v>
      </c>
      <c r="N299" s="270" t="s">
        <v>41</v>
      </c>
      <c r="O299" s="84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9" t="s">
        <v>174</v>
      </c>
      <c r="AT299" s="229" t="s">
        <v>320</v>
      </c>
      <c r="AU299" s="229" t="s">
        <v>80</v>
      </c>
      <c r="AY299" s="17" t="s">
        <v>130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7" t="s">
        <v>78</v>
      </c>
      <c r="BK299" s="230">
        <f>ROUND(I299*H299,2)</f>
        <v>0</v>
      </c>
      <c r="BL299" s="17" t="s">
        <v>137</v>
      </c>
      <c r="BM299" s="229" t="s">
        <v>864</v>
      </c>
    </row>
    <row r="300" s="2" customFormat="1">
      <c r="A300" s="38"/>
      <c r="B300" s="39"/>
      <c r="C300" s="40"/>
      <c r="D300" s="231" t="s">
        <v>139</v>
      </c>
      <c r="E300" s="40"/>
      <c r="F300" s="232" t="s">
        <v>863</v>
      </c>
      <c r="G300" s="40"/>
      <c r="H300" s="40"/>
      <c r="I300" s="136"/>
      <c r="J300" s="40"/>
      <c r="K300" s="40"/>
      <c r="L300" s="44"/>
      <c r="M300" s="233"/>
      <c r="N300" s="234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139</v>
      </c>
      <c r="AU300" s="17" t="s">
        <v>80</v>
      </c>
    </row>
    <row r="301" s="2" customFormat="1" ht="16.5" customHeight="1">
      <c r="A301" s="38"/>
      <c r="B301" s="39"/>
      <c r="C301" s="261" t="s">
        <v>614</v>
      </c>
      <c r="D301" s="261" t="s">
        <v>320</v>
      </c>
      <c r="E301" s="262" t="s">
        <v>865</v>
      </c>
      <c r="F301" s="263" t="s">
        <v>866</v>
      </c>
      <c r="G301" s="264" t="s">
        <v>860</v>
      </c>
      <c r="H301" s="265">
        <v>1</v>
      </c>
      <c r="I301" s="266"/>
      <c r="J301" s="267">
        <f>ROUND(I301*H301,2)</f>
        <v>0</v>
      </c>
      <c r="K301" s="263" t="s">
        <v>352</v>
      </c>
      <c r="L301" s="268"/>
      <c r="M301" s="269" t="s">
        <v>19</v>
      </c>
      <c r="N301" s="270" t="s">
        <v>41</v>
      </c>
      <c r="O301" s="84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9" t="s">
        <v>174</v>
      </c>
      <c r="AT301" s="229" t="s">
        <v>320</v>
      </c>
      <c r="AU301" s="229" t="s">
        <v>80</v>
      </c>
      <c r="AY301" s="17" t="s">
        <v>130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7" t="s">
        <v>78</v>
      </c>
      <c r="BK301" s="230">
        <f>ROUND(I301*H301,2)</f>
        <v>0</v>
      </c>
      <c r="BL301" s="17" t="s">
        <v>137</v>
      </c>
      <c r="BM301" s="229" t="s">
        <v>867</v>
      </c>
    </row>
    <row r="302" s="2" customFormat="1">
      <c r="A302" s="38"/>
      <c r="B302" s="39"/>
      <c r="C302" s="40"/>
      <c r="D302" s="231" t="s">
        <v>139</v>
      </c>
      <c r="E302" s="40"/>
      <c r="F302" s="232" t="s">
        <v>866</v>
      </c>
      <c r="G302" s="40"/>
      <c r="H302" s="40"/>
      <c r="I302" s="136"/>
      <c r="J302" s="40"/>
      <c r="K302" s="40"/>
      <c r="L302" s="44"/>
      <c r="M302" s="233"/>
      <c r="N302" s="234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139</v>
      </c>
      <c r="AU302" s="17" t="s">
        <v>80</v>
      </c>
    </row>
    <row r="303" s="2" customFormat="1" ht="16.5" customHeight="1">
      <c r="A303" s="38"/>
      <c r="B303" s="39"/>
      <c r="C303" s="261" t="s">
        <v>620</v>
      </c>
      <c r="D303" s="261" t="s">
        <v>320</v>
      </c>
      <c r="E303" s="262" t="s">
        <v>868</v>
      </c>
      <c r="F303" s="263" t="s">
        <v>869</v>
      </c>
      <c r="G303" s="264" t="s">
        <v>860</v>
      </c>
      <c r="H303" s="265">
        <v>1</v>
      </c>
      <c r="I303" s="266"/>
      <c r="J303" s="267">
        <f>ROUND(I303*H303,2)</f>
        <v>0</v>
      </c>
      <c r="K303" s="263" t="s">
        <v>352</v>
      </c>
      <c r="L303" s="268"/>
      <c r="M303" s="269" t="s">
        <v>19</v>
      </c>
      <c r="N303" s="270" t="s">
        <v>41</v>
      </c>
      <c r="O303" s="84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9" t="s">
        <v>174</v>
      </c>
      <c r="AT303" s="229" t="s">
        <v>320</v>
      </c>
      <c r="AU303" s="229" t="s">
        <v>80</v>
      </c>
      <c r="AY303" s="17" t="s">
        <v>130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7" t="s">
        <v>78</v>
      </c>
      <c r="BK303" s="230">
        <f>ROUND(I303*H303,2)</f>
        <v>0</v>
      </c>
      <c r="BL303" s="17" t="s">
        <v>137</v>
      </c>
      <c r="BM303" s="229" t="s">
        <v>870</v>
      </c>
    </row>
    <row r="304" s="2" customFormat="1">
      <c r="A304" s="38"/>
      <c r="B304" s="39"/>
      <c r="C304" s="40"/>
      <c r="D304" s="231" t="s">
        <v>139</v>
      </c>
      <c r="E304" s="40"/>
      <c r="F304" s="232" t="s">
        <v>869</v>
      </c>
      <c r="G304" s="40"/>
      <c r="H304" s="40"/>
      <c r="I304" s="136"/>
      <c r="J304" s="40"/>
      <c r="K304" s="40"/>
      <c r="L304" s="44"/>
      <c r="M304" s="233"/>
      <c r="N304" s="234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139</v>
      </c>
      <c r="AU304" s="17" t="s">
        <v>80</v>
      </c>
    </row>
    <row r="305" s="2" customFormat="1" ht="16.5" customHeight="1">
      <c r="A305" s="38"/>
      <c r="B305" s="39"/>
      <c r="C305" s="261" t="s">
        <v>626</v>
      </c>
      <c r="D305" s="261" t="s">
        <v>320</v>
      </c>
      <c r="E305" s="262" t="s">
        <v>871</v>
      </c>
      <c r="F305" s="263" t="s">
        <v>872</v>
      </c>
      <c r="G305" s="264" t="s">
        <v>860</v>
      </c>
      <c r="H305" s="265">
        <v>1</v>
      </c>
      <c r="I305" s="266"/>
      <c r="J305" s="267">
        <f>ROUND(I305*H305,2)</f>
        <v>0</v>
      </c>
      <c r="K305" s="263" t="s">
        <v>352</v>
      </c>
      <c r="L305" s="268"/>
      <c r="M305" s="269" t="s">
        <v>19</v>
      </c>
      <c r="N305" s="270" t="s">
        <v>41</v>
      </c>
      <c r="O305" s="84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9" t="s">
        <v>174</v>
      </c>
      <c r="AT305" s="229" t="s">
        <v>320</v>
      </c>
      <c r="AU305" s="229" t="s">
        <v>80</v>
      </c>
      <c r="AY305" s="17" t="s">
        <v>130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7" t="s">
        <v>78</v>
      </c>
      <c r="BK305" s="230">
        <f>ROUND(I305*H305,2)</f>
        <v>0</v>
      </c>
      <c r="BL305" s="17" t="s">
        <v>137</v>
      </c>
      <c r="BM305" s="229" t="s">
        <v>873</v>
      </c>
    </row>
    <row r="306" s="2" customFormat="1">
      <c r="A306" s="38"/>
      <c r="B306" s="39"/>
      <c r="C306" s="40"/>
      <c r="D306" s="231" t="s">
        <v>139</v>
      </c>
      <c r="E306" s="40"/>
      <c r="F306" s="232" t="s">
        <v>874</v>
      </c>
      <c r="G306" s="40"/>
      <c r="H306" s="40"/>
      <c r="I306" s="136"/>
      <c r="J306" s="40"/>
      <c r="K306" s="40"/>
      <c r="L306" s="44"/>
      <c r="M306" s="233"/>
      <c r="N306" s="234"/>
      <c r="O306" s="84"/>
      <c r="P306" s="84"/>
      <c r="Q306" s="84"/>
      <c r="R306" s="84"/>
      <c r="S306" s="84"/>
      <c r="T306" s="85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139</v>
      </c>
      <c r="AU306" s="17" t="s">
        <v>80</v>
      </c>
    </row>
    <row r="307" s="2" customFormat="1" ht="16.5" customHeight="1">
      <c r="A307" s="38"/>
      <c r="B307" s="39"/>
      <c r="C307" s="261" t="s">
        <v>631</v>
      </c>
      <c r="D307" s="261" t="s">
        <v>320</v>
      </c>
      <c r="E307" s="262" t="s">
        <v>875</v>
      </c>
      <c r="F307" s="263" t="s">
        <v>876</v>
      </c>
      <c r="G307" s="264" t="s">
        <v>860</v>
      </c>
      <c r="H307" s="265">
        <v>1</v>
      </c>
      <c r="I307" s="266"/>
      <c r="J307" s="267">
        <f>ROUND(I307*H307,2)</f>
        <v>0</v>
      </c>
      <c r="K307" s="263" t="s">
        <v>352</v>
      </c>
      <c r="L307" s="268"/>
      <c r="M307" s="269" t="s">
        <v>19</v>
      </c>
      <c r="N307" s="270" t="s">
        <v>41</v>
      </c>
      <c r="O307" s="84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9" t="s">
        <v>174</v>
      </c>
      <c r="AT307" s="229" t="s">
        <v>320</v>
      </c>
      <c r="AU307" s="229" t="s">
        <v>80</v>
      </c>
      <c r="AY307" s="17" t="s">
        <v>130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7" t="s">
        <v>78</v>
      </c>
      <c r="BK307" s="230">
        <f>ROUND(I307*H307,2)</f>
        <v>0</v>
      </c>
      <c r="BL307" s="17" t="s">
        <v>137</v>
      </c>
      <c r="BM307" s="229" t="s">
        <v>877</v>
      </c>
    </row>
    <row r="308" s="2" customFormat="1">
      <c r="A308" s="38"/>
      <c r="B308" s="39"/>
      <c r="C308" s="40"/>
      <c r="D308" s="231" t="s">
        <v>139</v>
      </c>
      <c r="E308" s="40"/>
      <c r="F308" s="232" t="s">
        <v>878</v>
      </c>
      <c r="G308" s="40"/>
      <c r="H308" s="40"/>
      <c r="I308" s="136"/>
      <c r="J308" s="40"/>
      <c r="K308" s="40"/>
      <c r="L308" s="44"/>
      <c r="M308" s="233"/>
      <c r="N308" s="234"/>
      <c r="O308" s="84"/>
      <c r="P308" s="84"/>
      <c r="Q308" s="84"/>
      <c r="R308" s="84"/>
      <c r="S308" s="84"/>
      <c r="T308" s="85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139</v>
      </c>
      <c r="AU308" s="17" t="s">
        <v>80</v>
      </c>
    </row>
    <row r="309" s="2" customFormat="1" ht="16.5" customHeight="1">
      <c r="A309" s="38"/>
      <c r="B309" s="39"/>
      <c r="C309" s="261" t="s">
        <v>636</v>
      </c>
      <c r="D309" s="261" t="s">
        <v>320</v>
      </c>
      <c r="E309" s="262" t="s">
        <v>879</v>
      </c>
      <c r="F309" s="263" t="s">
        <v>880</v>
      </c>
      <c r="G309" s="264" t="s">
        <v>171</v>
      </c>
      <c r="H309" s="265">
        <v>37</v>
      </c>
      <c r="I309" s="266"/>
      <c r="J309" s="267">
        <f>ROUND(I309*H309,2)</f>
        <v>0</v>
      </c>
      <c r="K309" s="263" t="s">
        <v>352</v>
      </c>
      <c r="L309" s="268"/>
      <c r="M309" s="269" t="s">
        <v>19</v>
      </c>
      <c r="N309" s="270" t="s">
        <v>41</v>
      </c>
      <c r="O309" s="84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9" t="s">
        <v>174</v>
      </c>
      <c r="AT309" s="229" t="s">
        <v>320</v>
      </c>
      <c r="AU309" s="229" t="s">
        <v>80</v>
      </c>
      <c r="AY309" s="17" t="s">
        <v>130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7" t="s">
        <v>78</v>
      </c>
      <c r="BK309" s="230">
        <f>ROUND(I309*H309,2)</f>
        <v>0</v>
      </c>
      <c r="BL309" s="17" t="s">
        <v>137</v>
      </c>
      <c r="BM309" s="229" t="s">
        <v>881</v>
      </c>
    </row>
    <row r="310" s="2" customFormat="1">
      <c r="A310" s="38"/>
      <c r="B310" s="39"/>
      <c r="C310" s="40"/>
      <c r="D310" s="231" t="s">
        <v>139</v>
      </c>
      <c r="E310" s="40"/>
      <c r="F310" s="232" t="s">
        <v>880</v>
      </c>
      <c r="G310" s="40"/>
      <c r="H310" s="40"/>
      <c r="I310" s="136"/>
      <c r="J310" s="40"/>
      <c r="K310" s="40"/>
      <c r="L310" s="44"/>
      <c r="M310" s="233"/>
      <c r="N310" s="234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139</v>
      </c>
      <c r="AU310" s="17" t="s">
        <v>80</v>
      </c>
    </row>
    <row r="311" s="2" customFormat="1" ht="16.5" customHeight="1">
      <c r="A311" s="38"/>
      <c r="B311" s="39"/>
      <c r="C311" s="261" t="s">
        <v>642</v>
      </c>
      <c r="D311" s="261" t="s">
        <v>320</v>
      </c>
      <c r="E311" s="262" t="s">
        <v>882</v>
      </c>
      <c r="F311" s="263" t="s">
        <v>883</v>
      </c>
      <c r="G311" s="264" t="s">
        <v>171</v>
      </c>
      <c r="H311" s="265">
        <v>8</v>
      </c>
      <c r="I311" s="266"/>
      <c r="J311" s="267">
        <f>ROUND(I311*H311,2)</f>
        <v>0</v>
      </c>
      <c r="K311" s="263" t="s">
        <v>352</v>
      </c>
      <c r="L311" s="268"/>
      <c r="M311" s="269" t="s">
        <v>19</v>
      </c>
      <c r="N311" s="270" t="s">
        <v>41</v>
      </c>
      <c r="O311" s="84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9" t="s">
        <v>174</v>
      </c>
      <c r="AT311" s="229" t="s">
        <v>320</v>
      </c>
      <c r="AU311" s="229" t="s">
        <v>80</v>
      </c>
      <c r="AY311" s="17" t="s">
        <v>130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7" t="s">
        <v>78</v>
      </c>
      <c r="BK311" s="230">
        <f>ROUND(I311*H311,2)</f>
        <v>0</v>
      </c>
      <c r="BL311" s="17" t="s">
        <v>137</v>
      </c>
      <c r="BM311" s="229" t="s">
        <v>884</v>
      </c>
    </row>
    <row r="312" s="2" customFormat="1">
      <c r="A312" s="38"/>
      <c r="B312" s="39"/>
      <c r="C312" s="40"/>
      <c r="D312" s="231" t="s">
        <v>139</v>
      </c>
      <c r="E312" s="40"/>
      <c r="F312" s="232" t="s">
        <v>883</v>
      </c>
      <c r="G312" s="40"/>
      <c r="H312" s="40"/>
      <c r="I312" s="136"/>
      <c r="J312" s="40"/>
      <c r="K312" s="40"/>
      <c r="L312" s="44"/>
      <c r="M312" s="233"/>
      <c r="N312" s="234"/>
      <c r="O312" s="84"/>
      <c r="P312" s="84"/>
      <c r="Q312" s="84"/>
      <c r="R312" s="84"/>
      <c r="S312" s="84"/>
      <c r="T312" s="85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139</v>
      </c>
      <c r="AU312" s="17" t="s">
        <v>80</v>
      </c>
    </row>
    <row r="313" s="2" customFormat="1" ht="16.5" customHeight="1">
      <c r="A313" s="38"/>
      <c r="B313" s="39"/>
      <c r="C313" s="261" t="s">
        <v>646</v>
      </c>
      <c r="D313" s="261" t="s">
        <v>320</v>
      </c>
      <c r="E313" s="262" t="s">
        <v>885</v>
      </c>
      <c r="F313" s="263" t="s">
        <v>886</v>
      </c>
      <c r="G313" s="264" t="s">
        <v>171</v>
      </c>
      <c r="H313" s="265">
        <v>37</v>
      </c>
      <c r="I313" s="266"/>
      <c r="J313" s="267">
        <f>ROUND(I313*H313,2)</f>
        <v>0</v>
      </c>
      <c r="K313" s="263" t="s">
        <v>352</v>
      </c>
      <c r="L313" s="268"/>
      <c r="M313" s="269" t="s">
        <v>19</v>
      </c>
      <c r="N313" s="270" t="s">
        <v>41</v>
      </c>
      <c r="O313" s="84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9" t="s">
        <v>174</v>
      </c>
      <c r="AT313" s="229" t="s">
        <v>320</v>
      </c>
      <c r="AU313" s="229" t="s">
        <v>80</v>
      </c>
      <c r="AY313" s="17" t="s">
        <v>130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7" t="s">
        <v>78</v>
      </c>
      <c r="BK313" s="230">
        <f>ROUND(I313*H313,2)</f>
        <v>0</v>
      </c>
      <c r="BL313" s="17" t="s">
        <v>137</v>
      </c>
      <c r="BM313" s="229" t="s">
        <v>887</v>
      </c>
    </row>
    <row r="314" s="2" customFormat="1">
      <c r="A314" s="38"/>
      <c r="B314" s="39"/>
      <c r="C314" s="40"/>
      <c r="D314" s="231" t="s">
        <v>139</v>
      </c>
      <c r="E314" s="40"/>
      <c r="F314" s="232" t="s">
        <v>886</v>
      </c>
      <c r="G314" s="40"/>
      <c r="H314" s="40"/>
      <c r="I314" s="136"/>
      <c r="J314" s="40"/>
      <c r="K314" s="40"/>
      <c r="L314" s="44"/>
      <c r="M314" s="233"/>
      <c r="N314" s="234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139</v>
      </c>
      <c r="AU314" s="17" t="s">
        <v>80</v>
      </c>
    </row>
    <row r="315" s="2" customFormat="1" ht="16.5" customHeight="1">
      <c r="A315" s="38"/>
      <c r="B315" s="39"/>
      <c r="C315" s="261" t="s">
        <v>655</v>
      </c>
      <c r="D315" s="261" t="s">
        <v>320</v>
      </c>
      <c r="E315" s="262" t="s">
        <v>888</v>
      </c>
      <c r="F315" s="263" t="s">
        <v>889</v>
      </c>
      <c r="G315" s="264" t="s">
        <v>860</v>
      </c>
      <c r="H315" s="265">
        <v>3</v>
      </c>
      <c r="I315" s="266"/>
      <c r="J315" s="267">
        <f>ROUND(I315*H315,2)</f>
        <v>0</v>
      </c>
      <c r="K315" s="263" t="s">
        <v>352</v>
      </c>
      <c r="L315" s="268"/>
      <c r="M315" s="269" t="s">
        <v>19</v>
      </c>
      <c r="N315" s="270" t="s">
        <v>41</v>
      </c>
      <c r="O315" s="84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9" t="s">
        <v>174</v>
      </c>
      <c r="AT315" s="229" t="s">
        <v>320</v>
      </c>
      <c r="AU315" s="229" t="s">
        <v>80</v>
      </c>
      <c r="AY315" s="17" t="s">
        <v>130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7" t="s">
        <v>78</v>
      </c>
      <c r="BK315" s="230">
        <f>ROUND(I315*H315,2)</f>
        <v>0</v>
      </c>
      <c r="BL315" s="17" t="s">
        <v>137</v>
      </c>
      <c r="BM315" s="229" t="s">
        <v>890</v>
      </c>
    </row>
    <row r="316" s="2" customFormat="1">
      <c r="A316" s="38"/>
      <c r="B316" s="39"/>
      <c r="C316" s="40"/>
      <c r="D316" s="231" t="s">
        <v>139</v>
      </c>
      <c r="E316" s="40"/>
      <c r="F316" s="232" t="s">
        <v>889</v>
      </c>
      <c r="G316" s="40"/>
      <c r="H316" s="40"/>
      <c r="I316" s="136"/>
      <c r="J316" s="40"/>
      <c r="K316" s="40"/>
      <c r="L316" s="44"/>
      <c r="M316" s="233"/>
      <c r="N316" s="234"/>
      <c r="O316" s="84"/>
      <c r="P316" s="84"/>
      <c r="Q316" s="84"/>
      <c r="R316" s="84"/>
      <c r="S316" s="84"/>
      <c r="T316" s="85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139</v>
      </c>
      <c r="AU316" s="17" t="s">
        <v>80</v>
      </c>
    </row>
    <row r="317" s="2" customFormat="1" ht="16.5" customHeight="1">
      <c r="A317" s="38"/>
      <c r="B317" s="39"/>
      <c r="C317" s="261" t="s">
        <v>659</v>
      </c>
      <c r="D317" s="261" t="s">
        <v>320</v>
      </c>
      <c r="E317" s="262" t="s">
        <v>891</v>
      </c>
      <c r="F317" s="263" t="s">
        <v>892</v>
      </c>
      <c r="G317" s="264" t="s">
        <v>171</v>
      </c>
      <c r="H317" s="265">
        <v>29</v>
      </c>
      <c r="I317" s="266"/>
      <c r="J317" s="267">
        <f>ROUND(I317*H317,2)</f>
        <v>0</v>
      </c>
      <c r="K317" s="263" t="s">
        <v>352</v>
      </c>
      <c r="L317" s="268"/>
      <c r="M317" s="269" t="s">
        <v>19</v>
      </c>
      <c r="N317" s="270" t="s">
        <v>41</v>
      </c>
      <c r="O317" s="84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9" t="s">
        <v>174</v>
      </c>
      <c r="AT317" s="229" t="s">
        <v>320</v>
      </c>
      <c r="AU317" s="229" t="s">
        <v>80</v>
      </c>
      <c r="AY317" s="17" t="s">
        <v>130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7" t="s">
        <v>78</v>
      </c>
      <c r="BK317" s="230">
        <f>ROUND(I317*H317,2)</f>
        <v>0</v>
      </c>
      <c r="BL317" s="17" t="s">
        <v>137</v>
      </c>
      <c r="BM317" s="229" t="s">
        <v>893</v>
      </c>
    </row>
    <row r="318" s="2" customFormat="1">
      <c r="A318" s="38"/>
      <c r="B318" s="39"/>
      <c r="C318" s="40"/>
      <c r="D318" s="231" t="s">
        <v>139</v>
      </c>
      <c r="E318" s="40"/>
      <c r="F318" s="232" t="s">
        <v>892</v>
      </c>
      <c r="G318" s="40"/>
      <c r="H318" s="40"/>
      <c r="I318" s="136"/>
      <c r="J318" s="40"/>
      <c r="K318" s="40"/>
      <c r="L318" s="44"/>
      <c r="M318" s="233"/>
      <c r="N318" s="234"/>
      <c r="O318" s="84"/>
      <c r="P318" s="84"/>
      <c r="Q318" s="84"/>
      <c r="R318" s="84"/>
      <c r="S318" s="84"/>
      <c r="T318" s="85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139</v>
      </c>
      <c r="AU318" s="17" t="s">
        <v>80</v>
      </c>
    </row>
    <row r="319" s="2" customFormat="1" ht="16.5" customHeight="1">
      <c r="A319" s="38"/>
      <c r="B319" s="39"/>
      <c r="C319" s="261" t="s">
        <v>665</v>
      </c>
      <c r="D319" s="261" t="s">
        <v>320</v>
      </c>
      <c r="E319" s="262" t="s">
        <v>894</v>
      </c>
      <c r="F319" s="263" t="s">
        <v>895</v>
      </c>
      <c r="G319" s="264" t="s">
        <v>860</v>
      </c>
      <c r="H319" s="265">
        <v>1</v>
      </c>
      <c r="I319" s="266"/>
      <c r="J319" s="267">
        <f>ROUND(I319*H319,2)</f>
        <v>0</v>
      </c>
      <c r="K319" s="263" t="s">
        <v>352</v>
      </c>
      <c r="L319" s="268"/>
      <c r="M319" s="269" t="s">
        <v>19</v>
      </c>
      <c r="N319" s="270" t="s">
        <v>41</v>
      </c>
      <c r="O319" s="84"/>
      <c r="P319" s="227">
        <f>O319*H319</f>
        <v>0</v>
      </c>
      <c r="Q319" s="227">
        <v>0</v>
      </c>
      <c r="R319" s="227">
        <f>Q319*H319</f>
        <v>0</v>
      </c>
      <c r="S319" s="227">
        <v>0</v>
      </c>
      <c r="T319" s="228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9" t="s">
        <v>174</v>
      </c>
      <c r="AT319" s="229" t="s">
        <v>320</v>
      </c>
      <c r="AU319" s="229" t="s">
        <v>80</v>
      </c>
      <c r="AY319" s="17" t="s">
        <v>130</v>
      </c>
      <c r="BE319" s="230">
        <f>IF(N319="základní",J319,0)</f>
        <v>0</v>
      </c>
      <c r="BF319" s="230">
        <f>IF(N319="snížená",J319,0)</f>
        <v>0</v>
      </c>
      <c r="BG319" s="230">
        <f>IF(N319="zákl. přenesená",J319,0)</f>
        <v>0</v>
      </c>
      <c r="BH319" s="230">
        <f>IF(N319="sníž. přenesená",J319,0)</f>
        <v>0</v>
      </c>
      <c r="BI319" s="230">
        <f>IF(N319="nulová",J319,0)</f>
        <v>0</v>
      </c>
      <c r="BJ319" s="17" t="s">
        <v>78</v>
      </c>
      <c r="BK319" s="230">
        <f>ROUND(I319*H319,2)</f>
        <v>0</v>
      </c>
      <c r="BL319" s="17" t="s">
        <v>137</v>
      </c>
      <c r="BM319" s="229" t="s">
        <v>896</v>
      </c>
    </row>
    <row r="320" s="2" customFormat="1">
      <c r="A320" s="38"/>
      <c r="B320" s="39"/>
      <c r="C320" s="40"/>
      <c r="D320" s="231" t="s">
        <v>139</v>
      </c>
      <c r="E320" s="40"/>
      <c r="F320" s="232" t="s">
        <v>895</v>
      </c>
      <c r="G320" s="40"/>
      <c r="H320" s="40"/>
      <c r="I320" s="136"/>
      <c r="J320" s="40"/>
      <c r="K320" s="40"/>
      <c r="L320" s="44"/>
      <c r="M320" s="233"/>
      <c r="N320" s="234"/>
      <c r="O320" s="84"/>
      <c r="P320" s="84"/>
      <c r="Q320" s="84"/>
      <c r="R320" s="84"/>
      <c r="S320" s="84"/>
      <c r="T320" s="85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139</v>
      </c>
      <c r="AU320" s="17" t="s">
        <v>80</v>
      </c>
    </row>
    <row r="321" s="2" customFormat="1" ht="16.5" customHeight="1">
      <c r="A321" s="38"/>
      <c r="B321" s="39"/>
      <c r="C321" s="261" t="s">
        <v>671</v>
      </c>
      <c r="D321" s="261" t="s">
        <v>320</v>
      </c>
      <c r="E321" s="262" t="s">
        <v>897</v>
      </c>
      <c r="F321" s="263" t="s">
        <v>898</v>
      </c>
      <c r="G321" s="264" t="s">
        <v>179</v>
      </c>
      <c r="H321" s="265">
        <v>0.64000000000000001</v>
      </c>
      <c r="I321" s="266"/>
      <c r="J321" s="267">
        <f>ROUND(I321*H321,2)</f>
        <v>0</v>
      </c>
      <c r="K321" s="263" t="s">
        <v>352</v>
      </c>
      <c r="L321" s="268"/>
      <c r="M321" s="269" t="s">
        <v>19</v>
      </c>
      <c r="N321" s="270" t="s">
        <v>41</v>
      </c>
      <c r="O321" s="84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9" t="s">
        <v>174</v>
      </c>
      <c r="AT321" s="229" t="s">
        <v>320</v>
      </c>
      <c r="AU321" s="229" t="s">
        <v>80</v>
      </c>
      <c r="AY321" s="17" t="s">
        <v>130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7" t="s">
        <v>78</v>
      </c>
      <c r="BK321" s="230">
        <f>ROUND(I321*H321,2)</f>
        <v>0</v>
      </c>
      <c r="BL321" s="17" t="s">
        <v>137</v>
      </c>
      <c r="BM321" s="229" t="s">
        <v>899</v>
      </c>
    </row>
    <row r="322" s="2" customFormat="1">
      <c r="A322" s="38"/>
      <c r="B322" s="39"/>
      <c r="C322" s="40"/>
      <c r="D322" s="231" t="s">
        <v>139</v>
      </c>
      <c r="E322" s="40"/>
      <c r="F322" s="232" t="s">
        <v>898</v>
      </c>
      <c r="G322" s="40"/>
      <c r="H322" s="40"/>
      <c r="I322" s="136"/>
      <c r="J322" s="40"/>
      <c r="K322" s="40"/>
      <c r="L322" s="44"/>
      <c r="M322" s="233"/>
      <c r="N322" s="234"/>
      <c r="O322" s="84"/>
      <c r="P322" s="84"/>
      <c r="Q322" s="84"/>
      <c r="R322" s="84"/>
      <c r="S322" s="84"/>
      <c r="T322" s="85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T322" s="17" t="s">
        <v>139</v>
      </c>
      <c r="AU322" s="17" t="s">
        <v>80</v>
      </c>
    </row>
    <row r="323" s="2" customFormat="1" ht="16.5" customHeight="1">
      <c r="A323" s="38"/>
      <c r="B323" s="39"/>
      <c r="C323" s="261" t="s">
        <v>676</v>
      </c>
      <c r="D323" s="261" t="s">
        <v>320</v>
      </c>
      <c r="E323" s="262" t="s">
        <v>900</v>
      </c>
      <c r="F323" s="263" t="s">
        <v>901</v>
      </c>
      <c r="G323" s="264" t="s">
        <v>179</v>
      </c>
      <c r="H323" s="265">
        <v>0.47999999999999998</v>
      </c>
      <c r="I323" s="266"/>
      <c r="J323" s="267">
        <f>ROUND(I323*H323,2)</f>
        <v>0</v>
      </c>
      <c r="K323" s="263" t="s">
        <v>352</v>
      </c>
      <c r="L323" s="268"/>
      <c r="M323" s="269" t="s">
        <v>19</v>
      </c>
      <c r="N323" s="270" t="s">
        <v>41</v>
      </c>
      <c r="O323" s="84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9" t="s">
        <v>174</v>
      </c>
      <c r="AT323" s="229" t="s">
        <v>320</v>
      </c>
      <c r="AU323" s="229" t="s">
        <v>80</v>
      </c>
      <c r="AY323" s="17" t="s">
        <v>130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7" t="s">
        <v>78</v>
      </c>
      <c r="BK323" s="230">
        <f>ROUND(I323*H323,2)</f>
        <v>0</v>
      </c>
      <c r="BL323" s="17" t="s">
        <v>137</v>
      </c>
      <c r="BM323" s="229" t="s">
        <v>902</v>
      </c>
    </row>
    <row r="324" s="2" customFormat="1">
      <c r="A324" s="38"/>
      <c r="B324" s="39"/>
      <c r="C324" s="40"/>
      <c r="D324" s="231" t="s">
        <v>139</v>
      </c>
      <c r="E324" s="40"/>
      <c r="F324" s="232" t="s">
        <v>901</v>
      </c>
      <c r="G324" s="40"/>
      <c r="H324" s="40"/>
      <c r="I324" s="136"/>
      <c r="J324" s="40"/>
      <c r="K324" s="40"/>
      <c r="L324" s="44"/>
      <c r="M324" s="233"/>
      <c r="N324" s="234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139</v>
      </c>
      <c r="AU324" s="17" t="s">
        <v>80</v>
      </c>
    </row>
    <row r="325" s="13" customFormat="1">
      <c r="A325" s="13"/>
      <c r="B325" s="236"/>
      <c r="C325" s="237"/>
      <c r="D325" s="231" t="s">
        <v>143</v>
      </c>
      <c r="E325" s="238" t="s">
        <v>19</v>
      </c>
      <c r="F325" s="239" t="s">
        <v>903</v>
      </c>
      <c r="G325" s="237"/>
      <c r="H325" s="240">
        <v>0.47999999999999998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143</v>
      </c>
      <c r="AU325" s="246" t="s">
        <v>80</v>
      </c>
      <c r="AV325" s="13" t="s">
        <v>80</v>
      </c>
      <c r="AW325" s="13" t="s">
        <v>32</v>
      </c>
      <c r="AX325" s="13" t="s">
        <v>78</v>
      </c>
      <c r="AY325" s="246" t="s">
        <v>130</v>
      </c>
    </row>
    <row r="326" s="2" customFormat="1" ht="16.5" customHeight="1">
      <c r="A326" s="38"/>
      <c r="B326" s="39"/>
      <c r="C326" s="261" t="s">
        <v>683</v>
      </c>
      <c r="D326" s="261" t="s">
        <v>320</v>
      </c>
      <c r="E326" s="262" t="s">
        <v>904</v>
      </c>
      <c r="F326" s="263" t="s">
        <v>905</v>
      </c>
      <c r="G326" s="264" t="s">
        <v>206</v>
      </c>
      <c r="H326" s="265">
        <v>3.6539999999999999</v>
      </c>
      <c r="I326" s="266"/>
      <c r="J326" s="267">
        <f>ROUND(I326*H326,2)</f>
        <v>0</v>
      </c>
      <c r="K326" s="263" t="s">
        <v>352</v>
      </c>
      <c r="L326" s="268"/>
      <c r="M326" s="269" t="s">
        <v>19</v>
      </c>
      <c r="N326" s="270" t="s">
        <v>41</v>
      </c>
      <c r="O326" s="84"/>
      <c r="P326" s="227">
        <f>O326*H326</f>
        <v>0</v>
      </c>
      <c r="Q326" s="227">
        <v>0</v>
      </c>
      <c r="R326" s="227">
        <f>Q326*H326</f>
        <v>0</v>
      </c>
      <c r="S326" s="227">
        <v>0</v>
      </c>
      <c r="T326" s="22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9" t="s">
        <v>174</v>
      </c>
      <c r="AT326" s="229" t="s">
        <v>320</v>
      </c>
      <c r="AU326" s="229" t="s">
        <v>80</v>
      </c>
      <c r="AY326" s="17" t="s">
        <v>130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7" t="s">
        <v>78</v>
      </c>
      <c r="BK326" s="230">
        <f>ROUND(I326*H326,2)</f>
        <v>0</v>
      </c>
      <c r="BL326" s="17" t="s">
        <v>137</v>
      </c>
      <c r="BM326" s="229" t="s">
        <v>906</v>
      </c>
    </row>
    <row r="327" s="2" customFormat="1">
      <c r="A327" s="38"/>
      <c r="B327" s="39"/>
      <c r="C327" s="40"/>
      <c r="D327" s="231" t="s">
        <v>139</v>
      </c>
      <c r="E327" s="40"/>
      <c r="F327" s="232" t="s">
        <v>905</v>
      </c>
      <c r="G327" s="40"/>
      <c r="H327" s="40"/>
      <c r="I327" s="136"/>
      <c r="J327" s="40"/>
      <c r="K327" s="40"/>
      <c r="L327" s="44"/>
      <c r="M327" s="233"/>
      <c r="N327" s="234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139</v>
      </c>
      <c r="AU327" s="17" t="s">
        <v>80</v>
      </c>
    </row>
    <row r="328" s="13" customFormat="1">
      <c r="A328" s="13"/>
      <c r="B328" s="236"/>
      <c r="C328" s="237"/>
      <c r="D328" s="231" t="s">
        <v>143</v>
      </c>
      <c r="E328" s="238" t="s">
        <v>19</v>
      </c>
      <c r="F328" s="239" t="s">
        <v>907</v>
      </c>
      <c r="G328" s="237"/>
      <c r="H328" s="240">
        <v>3.6539999999999999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143</v>
      </c>
      <c r="AU328" s="246" t="s">
        <v>80</v>
      </c>
      <c r="AV328" s="13" t="s">
        <v>80</v>
      </c>
      <c r="AW328" s="13" t="s">
        <v>32</v>
      </c>
      <c r="AX328" s="13" t="s">
        <v>78</v>
      </c>
      <c r="AY328" s="246" t="s">
        <v>130</v>
      </c>
    </row>
    <row r="329" s="2" customFormat="1" ht="16.5" customHeight="1">
      <c r="A329" s="38"/>
      <c r="B329" s="39"/>
      <c r="C329" s="261" t="s">
        <v>691</v>
      </c>
      <c r="D329" s="261" t="s">
        <v>320</v>
      </c>
      <c r="E329" s="262" t="s">
        <v>908</v>
      </c>
      <c r="F329" s="263" t="s">
        <v>909</v>
      </c>
      <c r="G329" s="264" t="s">
        <v>860</v>
      </c>
      <c r="H329" s="265">
        <v>1</v>
      </c>
      <c r="I329" s="266"/>
      <c r="J329" s="267">
        <f>ROUND(I329*H329,2)</f>
        <v>0</v>
      </c>
      <c r="K329" s="263" t="s">
        <v>352</v>
      </c>
      <c r="L329" s="268"/>
      <c r="M329" s="269" t="s">
        <v>19</v>
      </c>
      <c r="N329" s="270" t="s">
        <v>41</v>
      </c>
      <c r="O329" s="84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9" t="s">
        <v>174</v>
      </c>
      <c r="AT329" s="229" t="s">
        <v>320</v>
      </c>
      <c r="AU329" s="229" t="s">
        <v>80</v>
      </c>
      <c r="AY329" s="17" t="s">
        <v>130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7" t="s">
        <v>78</v>
      </c>
      <c r="BK329" s="230">
        <f>ROUND(I329*H329,2)</f>
        <v>0</v>
      </c>
      <c r="BL329" s="17" t="s">
        <v>137</v>
      </c>
      <c r="BM329" s="229" t="s">
        <v>910</v>
      </c>
    </row>
    <row r="330" s="2" customFormat="1">
      <c r="A330" s="38"/>
      <c r="B330" s="39"/>
      <c r="C330" s="40"/>
      <c r="D330" s="231" t="s">
        <v>139</v>
      </c>
      <c r="E330" s="40"/>
      <c r="F330" s="232" t="s">
        <v>909</v>
      </c>
      <c r="G330" s="40"/>
      <c r="H330" s="40"/>
      <c r="I330" s="136"/>
      <c r="J330" s="40"/>
      <c r="K330" s="40"/>
      <c r="L330" s="44"/>
      <c r="M330" s="233"/>
      <c r="N330" s="234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139</v>
      </c>
      <c r="AU330" s="17" t="s">
        <v>80</v>
      </c>
    </row>
    <row r="331" s="2" customFormat="1" ht="16.5" customHeight="1">
      <c r="A331" s="38"/>
      <c r="B331" s="39"/>
      <c r="C331" s="218" t="s">
        <v>697</v>
      </c>
      <c r="D331" s="218" t="s">
        <v>132</v>
      </c>
      <c r="E331" s="219" t="s">
        <v>911</v>
      </c>
      <c r="F331" s="220" t="s">
        <v>912</v>
      </c>
      <c r="G331" s="221" t="s">
        <v>860</v>
      </c>
      <c r="H331" s="222">
        <v>1</v>
      </c>
      <c r="I331" s="223"/>
      <c r="J331" s="224">
        <f>ROUND(I331*H331,2)</f>
        <v>0</v>
      </c>
      <c r="K331" s="220" t="s">
        <v>352</v>
      </c>
      <c r="L331" s="44"/>
      <c r="M331" s="225" t="s">
        <v>19</v>
      </c>
      <c r="N331" s="226" t="s">
        <v>41</v>
      </c>
      <c r="O331" s="84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9" t="s">
        <v>137</v>
      </c>
      <c r="AT331" s="229" t="s">
        <v>132</v>
      </c>
      <c r="AU331" s="229" t="s">
        <v>80</v>
      </c>
      <c r="AY331" s="17" t="s">
        <v>130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7" t="s">
        <v>78</v>
      </c>
      <c r="BK331" s="230">
        <f>ROUND(I331*H331,2)</f>
        <v>0</v>
      </c>
      <c r="BL331" s="17" t="s">
        <v>137</v>
      </c>
      <c r="BM331" s="229" t="s">
        <v>913</v>
      </c>
    </row>
    <row r="332" s="2" customFormat="1">
      <c r="A332" s="38"/>
      <c r="B332" s="39"/>
      <c r="C332" s="40"/>
      <c r="D332" s="231" t="s">
        <v>139</v>
      </c>
      <c r="E332" s="40"/>
      <c r="F332" s="232" t="s">
        <v>912</v>
      </c>
      <c r="G332" s="40"/>
      <c r="H332" s="40"/>
      <c r="I332" s="136"/>
      <c r="J332" s="40"/>
      <c r="K332" s="40"/>
      <c r="L332" s="44"/>
      <c r="M332" s="233"/>
      <c r="N332" s="234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139</v>
      </c>
      <c r="AU332" s="17" t="s">
        <v>80</v>
      </c>
    </row>
    <row r="333" s="2" customFormat="1" ht="16.5" customHeight="1">
      <c r="A333" s="38"/>
      <c r="B333" s="39"/>
      <c r="C333" s="218" t="s">
        <v>703</v>
      </c>
      <c r="D333" s="218" t="s">
        <v>132</v>
      </c>
      <c r="E333" s="219" t="s">
        <v>914</v>
      </c>
      <c r="F333" s="220" t="s">
        <v>915</v>
      </c>
      <c r="G333" s="221" t="s">
        <v>860</v>
      </c>
      <c r="H333" s="222">
        <v>1</v>
      </c>
      <c r="I333" s="223"/>
      <c r="J333" s="224">
        <f>ROUND(I333*H333,2)</f>
        <v>0</v>
      </c>
      <c r="K333" s="220" t="s">
        <v>352</v>
      </c>
      <c r="L333" s="44"/>
      <c r="M333" s="225" t="s">
        <v>19</v>
      </c>
      <c r="N333" s="226" t="s">
        <v>41</v>
      </c>
      <c r="O333" s="84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9" t="s">
        <v>137</v>
      </c>
      <c r="AT333" s="229" t="s">
        <v>132</v>
      </c>
      <c r="AU333" s="229" t="s">
        <v>80</v>
      </c>
      <c r="AY333" s="17" t="s">
        <v>130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7" t="s">
        <v>78</v>
      </c>
      <c r="BK333" s="230">
        <f>ROUND(I333*H333,2)</f>
        <v>0</v>
      </c>
      <c r="BL333" s="17" t="s">
        <v>137</v>
      </c>
      <c r="BM333" s="229" t="s">
        <v>916</v>
      </c>
    </row>
    <row r="334" s="2" customFormat="1">
      <c r="A334" s="38"/>
      <c r="B334" s="39"/>
      <c r="C334" s="40"/>
      <c r="D334" s="231" t="s">
        <v>139</v>
      </c>
      <c r="E334" s="40"/>
      <c r="F334" s="232" t="s">
        <v>915</v>
      </c>
      <c r="G334" s="40"/>
      <c r="H334" s="40"/>
      <c r="I334" s="136"/>
      <c r="J334" s="40"/>
      <c r="K334" s="40"/>
      <c r="L334" s="44"/>
      <c r="M334" s="233"/>
      <c r="N334" s="234"/>
      <c r="O334" s="84"/>
      <c r="P334" s="84"/>
      <c r="Q334" s="84"/>
      <c r="R334" s="84"/>
      <c r="S334" s="84"/>
      <c r="T334" s="85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139</v>
      </c>
      <c r="AU334" s="17" t="s">
        <v>80</v>
      </c>
    </row>
    <row r="335" s="2" customFormat="1" ht="16.5" customHeight="1">
      <c r="A335" s="38"/>
      <c r="B335" s="39"/>
      <c r="C335" s="218" t="s">
        <v>713</v>
      </c>
      <c r="D335" s="218" t="s">
        <v>132</v>
      </c>
      <c r="E335" s="219" t="s">
        <v>917</v>
      </c>
      <c r="F335" s="220" t="s">
        <v>918</v>
      </c>
      <c r="G335" s="221" t="s">
        <v>860</v>
      </c>
      <c r="H335" s="222">
        <v>1</v>
      </c>
      <c r="I335" s="223"/>
      <c r="J335" s="224">
        <f>ROUND(I335*H335,2)</f>
        <v>0</v>
      </c>
      <c r="K335" s="220" t="s">
        <v>352</v>
      </c>
      <c r="L335" s="44"/>
      <c r="M335" s="225" t="s">
        <v>19</v>
      </c>
      <c r="N335" s="226" t="s">
        <v>41</v>
      </c>
      <c r="O335" s="84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9" t="s">
        <v>137</v>
      </c>
      <c r="AT335" s="229" t="s">
        <v>132</v>
      </c>
      <c r="AU335" s="229" t="s">
        <v>80</v>
      </c>
      <c r="AY335" s="17" t="s">
        <v>130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7" t="s">
        <v>78</v>
      </c>
      <c r="BK335" s="230">
        <f>ROUND(I335*H335,2)</f>
        <v>0</v>
      </c>
      <c r="BL335" s="17" t="s">
        <v>137</v>
      </c>
      <c r="BM335" s="229" t="s">
        <v>919</v>
      </c>
    </row>
    <row r="336" s="2" customFormat="1">
      <c r="A336" s="38"/>
      <c r="B336" s="39"/>
      <c r="C336" s="40"/>
      <c r="D336" s="231" t="s">
        <v>139</v>
      </c>
      <c r="E336" s="40"/>
      <c r="F336" s="232" t="s">
        <v>918</v>
      </c>
      <c r="G336" s="40"/>
      <c r="H336" s="40"/>
      <c r="I336" s="136"/>
      <c r="J336" s="40"/>
      <c r="K336" s="40"/>
      <c r="L336" s="44"/>
      <c r="M336" s="233"/>
      <c r="N336" s="234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139</v>
      </c>
      <c r="AU336" s="17" t="s">
        <v>80</v>
      </c>
    </row>
    <row r="337" s="2" customFormat="1" ht="16.5" customHeight="1">
      <c r="A337" s="38"/>
      <c r="B337" s="39"/>
      <c r="C337" s="218" t="s">
        <v>720</v>
      </c>
      <c r="D337" s="218" t="s">
        <v>132</v>
      </c>
      <c r="E337" s="219" t="s">
        <v>920</v>
      </c>
      <c r="F337" s="220" t="s">
        <v>921</v>
      </c>
      <c r="G337" s="221" t="s">
        <v>860</v>
      </c>
      <c r="H337" s="222">
        <v>1</v>
      </c>
      <c r="I337" s="223"/>
      <c r="J337" s="224">
        <f>ROUND(I337*H337,2)</f>
        <v>0</v>
      </c>
      <c r="K337" s="220" t="s">
        <v>352</v>
      </c>
      <c r="L337" s="44"/>
      <c r="M337" s="225" t="s">
        <v>19</v>
      </c>
      <c r="N337" s="226" t="s">
        <v>41</v>
      </c>
      <c r="O337" s="84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9" t="s">
        <v>137</v>
      </c>
      <c r="AT337" s="229" t="s">
        <v>132</v>
      </c>
      <c r="AU337" s="229" t="s">
        <v>80</v>
      </c>
      <c r="AY337" s="17" t="s">
        <v>130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7" t="s">
        <v>78</v>
      </c>
      <c r="BK337" s="230">
        <f>ROUND(I337*H337,2)</f>
        <v>0</v>
      </c>
      <c r="BL337" s="17" t="s">
        <v>137</v>
      </c>
      <c r="BM337" s="229" t="s">
        <v>922</v>
      </c>
    </row>
    <row r="338" s="2" customFormat="1">
      <c r="A338" s="38"/>
      <c r="B338" s="39"/>
      <c r="C338" s="40"/>
      <c r="D338" s="231" t="s">
        <v>139</v>
      </c>
      <c r="E338" s="40"/>
      <c r="F338" s="232" t="s">
        <v>921</v>
      </c>
      <c r="G338" s="40"/>
      <c r="H338" s="40"/>
      <c r="I338" s="136"/>
      <c r="J338" s="40"/>
      <c r="K338" s="40"/>
      <c r="L338" s="44"/>
      <c r="M338" s="233"/>
      <c r="N338" s="234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139</v>
      </c>
      <c r="AU338" s="17" t="s">
        <v>80</v>
      </c>
    </row>
    <row r="339" s="2" customFormat="1" ht="16.5" customHeight="1">
      <c r="A339" s="38"/>
      <c r="B339" s="39"/>
      <c r="C339" s="218" t="s">
        <v>923</v>
      </c>
      <c r="D339" s="218" t="s">
        <v>132</v>
      </c>
      <c r="E339" s="219" t="s">
        <v>924</v>
      </c>
      <c r="F339" s="220" t="s">
        <v>925</v>
      </c>
      <c r="G339" s="221" t="s">
        <v>860</v>
      </c>
      <c r="H339" s="222">
        <v>1</v>
      </c>
      <c r="I339" s="223"/>
      <c r="J339" s="224">
        <f>ROUND(I339*H339,2)</f>
        <v>0</v>
      </c>
      <c r="K339" s="220" t="s">
        <v>352</v>
      </c>
      <c r="L339" s="44"/>
      <c r="M339" s="225" t="s">
        <v>19</v>
      </c>
      <c r="N339" s="226" t="s">
        <v>41</v>
      </c>
      <c r="O339" s="84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9" t="s">
        <v>137</v>
      </c>
      <c r="AT339" s="229" t="s">
        <v>132</v>
      </c>
      <c r="AU339" s="229" t="s">
        <v>80</v>
      </c>
      <c r="AY339" s="17" t="s">
        <v>130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7" t="s">
        <v>78</v>
      </c>
      <c r="BK339" s="230">
        <f>ROUND(I339*H339,2)</f>
        <v>0</v>
      </c>
      <c r="BL339" s="17" t="s">
        <v>137</v>
      </c>
      <c r="BM339" s="229" t="s">
        <v>926</v>
      </c>
    </row>
    <row r="340" s="2" customFormat="1">
      <c r="A340" s="38"/>
      <c r="B340" s="39"/>
      <c r="C340" s="40"/>
      <c r="D340" s="231" t="s">
        <v>139</v>
      </c>
      <c r="E340" s="40"/>
      <c r="F340" s="232" t="s">
        <v>925</v>
      </c>
      <c r="G340" s="40"/>
      <c r="H340" s="40"/>
      <c r="I340" s="136"/>
      <c r="J340" s="40"/>
      <c r="K340" s="40"/>
      <c r="L340" s="44"/>
      <c r="M340" s="233"/>
      <c r="N340" s="234"/>
      <c r="O340" s="84"/>
      <c r="P340" s="84"/>
      <c r="Q340" s="84"/>
      <c r="R340" s="84"/>
      <c r="S340" s="84"/>
      <c r="T340" s="85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139</v>
      </c>
      <c r="AU340" s="17" t="s">
        <v>80</v>
      </c>
    </row>
    <row r="341" s="2" customFormat="1" ht="16.5" customHeight="1">
      <c r="A341" s="38"/>
      <c r="B341" s="39"/>
      <c r="C341" s="218" t="s">
        <v>927</v>
      </c>
      <c r="D341" s="218" t="s">
        <v>132</v>
      </c>
      <c r="E341" s="219" t="s">
        <v>928</v>
      </c>
      <c r="F341" s="220" t="s">
        <v>929</v>
      </c>
      <c r="G341" s="221" t="s">
        <v>860</v>
      </c>
      <c r="H341" s="222">
        <v>2</v>
      </c>
      <c r="I341" s="223"/>
      <c r="J341" s="224">
        <f>ROUND(I341*H341,2)</f>
        <v>0</v>
      </c>
      <c r="K341" s="220" t="s">
        <v>352</v>
      </c>
      <c r="L341" s="44"/>
      <c r="M341" s="225" t="s">
        <v>19</v>
      </c>
      <c r="N341" s="226" t="s">
        <v>41</v>
      </c>
      <c r="O341" s="84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9" t="s">
        <v>137</v>
      </c>
      <c r="AT341" s="229" t="s">
        <v>132</v>
      </c>
      <c r="AU341" s="229" t="s">
        <v>80</v>
      </c>
      <c r="AY341" s="17" t="s">
        <v>130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7" t="s">
        <v>78</v>
      </c>
      <c r="BK341" s="230">
        <f>ROUND(I341*H341,2)</f>
        <v>0</v>
      </c>
      <c r="BL341" s="17" t="s">
        <v>137</v>
      </c>
      <c r="BM341" s="229" t="s">
        <v>930</v>
      </c>
    </row>
    <row r="342" s="2" customFormat="1">
      <c r="A342" s="38"/>
      <c r="B342" s="39"/>
      <c r="C342" s="40"/>
      <c r="D342" s="231" t="s">
        <v>139</v>
      </c>
      <c r="E342" s="40"/>
      <c r="F342" s="232" t="s">
        <v>929</v>
      </c>
      <c r="G342" s="40"/>
      <c r="H342" s="40"/>
      <c r="I342" s="136"/>
      <c r="J342" s="40"/>
      <c r="K342" s="40"/>
      <c r="L342" s="44"/>
      <c r="M342" s="233"/>
      <c r="N342" s="234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139</v>
      </c>
      <c r="AU342" s="17" t="s">
        <v>80</v>
      </c>
    </row>
    <row r="343" s="2" customFormat="1" ht="16.5" customHeight="1">
      <c r="A343" s="38"/>
      <c r="B343" s="39"/>
      <c r="C343" s="218" t="s">
        <v>931</v>
      </c>
      <c r="D343" s="218" t="s">
        <v>132</v>
      </c>
      <c r="E343" s="219" t="s">
        <v>932</v>
      </c>
      <c r="F343" s="220" t="s">
        <v>933</v>
      </c>
      <c r="G343" s="221" t="s">
        <v>860</v>
      </c>
      <c r="H343" s="222">
        <v>1</v>
      </c>
      <c r="I343" s="223"/>
      <c r="J343" s="224">
        <f>ROUND(I343*H343,2)</f>
        <v>0</v>
      </c>
      <c r="K343" s="220" t="s">
        <v>352</v>
      </c>
      <c r="L343" s="44"/>
      <c r="M343" s="225" t="s">
        <v>19</v>
      </c>
      <c r="N343" s="226" t="s">
        <v>41</v>
      </c>
      <c r="O343" s="84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9" t="s">
        <v>137</v>
      </c>
      <c r="AT343" s="229" t="s">
        <v>132</v>
      </c>
      <c r="AU343" s="229" t="s">
        <v>80</v>
      </c>
      <c r="AY343" s="17" t="s">
        <v>130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7" t="s">
        <v>78</v>
      </c>
      <c r="BK343" s="230">
        <f>ROUND(I343*H343,2)</f>
        <v>0</v>
      </c>
      <c r="BL343" s="17" t="s">
        <v>137</v>
      </c>
      <c r="BM343" s="229" t="s">
        <v>934</v>
      </c>
    </row>
    <row r="344" s="2" customFormat="1">
      <c r="A344" s="38"/>
      <c r="B344" s="39"/>
      <c r="C344" s="40"/>
      <c r="D344" s="231" t="s">
        <v>139</v>
      </c>
      <c r="E344" s="40"/>
      <c r="F344" s="232" t="s">
        <v>933</v>
      </c>
      <c r="G344" s="40"/>
      <c r="H344" s="40"/>
      <c r="I344" s="136"/>
      <c r="J344" s="40"/>
      <c r="K344" s="40"/>
      <c r="L344" s="44"/>
      <c r="M344" s="233"/>
      <c r="N344" s="234"/>
      <c r="O344" s="84"/>
      <c r="P344" s="84"/>
      <c r="Q344" s="84"/>
      <c r="R344" s="84"/>
      <c r="S344" s="84"/>
      <c r="T344" s="85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139</v>
      </c>
      <c r="AU344" s="17" t="s">
        <v>80</v>
      </c>
    </row>
    <row r="345" s="2" customFormat="1" ht="16.5" customHeight="1">
      <c r="A345" s="38"/>
      <c r="B345" s="39"/>
      <c r="C345" s="218" t="s">
        <v>935</v>
      </c>
      <c r="D345" s="218" t="s">
        <v>132</v>
      </c>
      <c r="E345" s="219" t="s">
        <v>936</v>
      </c>
      <c r="F345" s="220" t="s">
        <v>937</v>
      </c>
      <c r="G345" s="221" t="s">
        <v>860</v>
      </c>
      <c r="H345" s="222">
        <v>1</v>
      </c>
      <c r="I345" s="223"/>
      <c r="J345" s="224">
        <f>ROUND(I345*H345,2)</f>
        <v>0</v>
      </c>
      <c r="K345" s="220" t="s">
        <v>352</v>
      </c>
      <c r="L345" s="44"/>
      <c r="M345" s="225" t="s">
        <v>19</v>
      </c>
      <c r="N345" s="226" t="s">
        <v>41</v>
      </c>
      <c r="O345" s="84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9" t="s">
        <v>137</v>
      </c>
      <c r="AT345" s="229" t="s">
        <v>132</v>
      </c>
      <c r="AU345" s="229" t="s">
        <v>80</v>
      </c>
      <c r="AY345" s="17" t="s">
        <v>130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17" t="s">
        <v>78</v>
      </c>
      <c r="BK345" s="230">
        <f>ROUND(I345*H345,2)</f>
        <v>0</v>
      </c>
      <c r="BL345" s="17" t="s">
        <v>137</v>
      </c>
      <c r="BM345" s="229" t="s">
        <v>938</v>
      </c>
    </row>
    <row r="346" s="2" customFormat="1">
      <c r="A346" s="38"/>
      <c r="B346" s="39"/>
      <c r="C346" s="40"/>
      <c r="D346" s="231" t="s">
        <v>139</v>
      </c>
      <c r="E346" s="40"/>
      <c r="F346" s="232" t="s">
        <v>937</v>
      </c>
      <c r="G346" s="40"/>
      <c r="H346" s="40"/>
      <c r="I346" s="136"/>
      <c r="J346" s="40"/>
      <c r="K346" s="40"/>
      <c r="L346" s="44"/>
      <c r="M346" s="233"/>
      <c r="N346" s="234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139</v>
      </c>
      <c r="AU346" s="17" t="s">
        <v>80</v>
      </c>
    </row>
    <row r="347" s="2" customFormat="1" ht="16.5" customHeight="1">
      <c r="A347" s="38"/>
      <c r="B347" s="39"/>
      <c r="C347" s="218" t="s">
        <v>939</v>
      </c>
      <c r="D347" s="218" t="s">
        <v>132</v>
      </c>
      <c r="E347" s="219" t="s">
        <v>940</v>
      </c>
      <c r="F347" s="220" t="s">
        <v>941</v>
      </c>
      <c r="G347" s="221" t="s">
        <v>860</v>
      </c>
      <c r="H347" s="222">
        <v>4</v>
      </c>
      <c r="I347" s="223"/>
      <c r="J347" s="224">
        <f>ROUND(I347*H347,2)</f>
        <v>0</v>
      </c>
      <c r="K347" s="220" t="s">
        <v>352</v>
      </c>
      <c r="L347" s="44"/>
      <c r="M347" s="225" t="s">
        <v>19</v>
      </c>
      <c r="N347" s="226" t="s">
        <v>41</v>
      </c>
      <c r="O347" s="84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9" t="s">
        <v>137</v>
      </c>
      <c r="AT347" s="229" t="s">
        <v>132</v>
      </c>
      <c r="AU347" s="229" t="s">
        <v>80</v>
      </c>
      <c r="AY347" s="17" t="s">
        <v>130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17" t="s">
        <v>78</v>
      </c>
      <c r="BK347" s="230">
        <f>ROUND(I347*H347,2)</f>
        <v>0</v>
      </c>
      <c r="BL347" s="17" t="s">
        <v>137</v>
      </c>
      <c r="BM347" s="229" t="s">
        <v>942</v>
      </c>
    </row>
    <row r="348" s="2" customFormat="1">
      <c r="A348" s="38"/>
      <c r="B348" s="39"/>
      <c r="C348" s="40"/>
      <c r="D348" s="231" t="s">
        <v>139</v>
      </c>
      <c r="E348" s="40"/>
      <c r="F348" s="232" t="s">
        <v>941</v>
      </c>
      <c r="G348" s="40"/>
      <c r="H348" s="40"/>
      <c r="I348" s="136"/>
      <c r="J348" s="40"/>
      <c r="K348" s="40"/>
      <c r="L348" s="44"/>
      <c r="M348" s="233"/>
      <c r="N348" s="234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139</v>
      </c>
      <c r="AU348" s="17" t="s">
        <v>80</v>
      </c>
    </row>
    <row r="349" s="2" customFormat="1" ht="16.5" customHeight="1">
      <c r="A349" s="38"/>
      <c r="B349" s="39"/>
      <c r="C349" s="218" t="s">
        <v>943</v>
      </c>
      <c r="D349" s="218" t="s">
        <v>132</v>
      </c>
      <c r="E349" s="219" t="s">
        <v>944</v>
      </c>
      <c r="F349" s="220" t="s">
        <v>945</v>
      </c>
      <c r="G349" s="221" t="s">
        <v>171</v>
      </c>
      <c r="H349" s="222">
        <v>29</v>
      </c>
      <c r="I349" s="223"/>
      <c r="J349" s="224">
        <f>ROUND(I349*H349,2)</f>
        <v>0</v>
      </c>
      <c r="K349" s="220" t="s">
        <v>352</v>
      </c>
      <c r="L349" s="44"/>
      <c r="M349" s="225" t="s">
        <v>19</v>
      </c>
      <c r="N349" s="226" t="s">
        <v>41</v>
      </c>
      <c r="O349" s="84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9" t="s">
        <v>137</v>
      </c>
      <c r="AT349" s="229" t="s">
        <v>132</v>
      </c>
      <c r="AU349" s="229" t="s">
        <v>80</v>
      </c>
      <c r="AY349" s="17" t="s">
        <v>130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17" t="s">
        <v>78</v>
      </c>
      <c r="BK349" s="230">
        <f>ROUND(I349*H349,2)</f>
        <v>0</v>
      </c>
      <c r="BL349" s="17" t="s">
        <v>137</v>
      </c>
      <c r="BM349" s="229" t="s">
        <v>946</v>
      </c>
    </row>
    <row r="350" s="2" customFormat="1">
      <c r="A350" s="38"/>
      <c r="B350" s="39"/>
      <c r="C350" s="40"/>
      <c r="D350" s="231" t="s">
        <v>139</v>
      </c>
      <c r="E350" s="40"/>
      <c r="F350" s="232" t="s">
        <v>945</v>
      </c>
      <c r="G350" s="40"/>
      <c r="H350" s="40"/>
      <c r="I350" s="136"/>
      <c r="J350" s="40"/>
      <c r="K350" s="40"/>
      <c r="L350" s="44"/>
      <c r="M350" s="233"/>
      <c r="N350" s="234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139</v>
      </c>
      <c r="AU350" s="17" t="s">
        <v>80</v>
      </c>
    </row>
    <row r="351" s="2" customFormat="1">
      <c r="A351" s="38"/>
      <c r="B351" s="39"/>
      <c r="C351" s="40"/>
      <c r="D351" s="231" t="s">
        <v>248</v>
      </c>
      <c r="E351" s="40"/>
      <c r="F351" s="235" t="s">
        <v>947</v>
      </c>
      <c r="G351" s="40"/>
      <c r="H351" s="40"/>
      <c r="I351" s="136"/>
      <c r="J351" s="40"/>
      <c r="K351" s="40"/>
      <c r="L351" s="44"/>
      <c r="M351" s="233"/>
      <c r="N351" s="234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248</v>
      </c>
      <c r="AU351" s="17" t="s">
        <v>80</v>
      </c>
    </row>
    <row r="352" s="2" customFormat="1" ht="16.5" customHeight="1">
      <c r="A352" s="38"/>
      <c r="B352" s="39"/>
      <c r="C352" s="218" t="s">
        <v>948</v>
      </c>
      <c r="D352" s="218" t="s">
        <v>132</v>
      </c>
      <c r="E352" s="219" t="s">
        <v>949</v>
      </c>
      <c r="F352" s="220" t="s">
        <v>950</v>
      </c>
      <c r="G352" s="221" t="s">
        <v>171</v>
      </c>
      <c r="H352" s="222">
        <v>37</v>
      </c>
      <c r="I352" s="223"/>
      <c r="J352" s="224">
        <f>ROUND(I352*H352,2)</f>
        <v>0</v>
      </c>
      <c r="K352" s="220" t="s">
        <v>352</v>
      </c>
      <c r="L352" s="44"/>
      <c r="M352" s="225" t="s">
        <v>19</v>
      </c>
      <c r="N352" s="226" t="s">
        <v>41</v>
      </c>
      <c r="O352" s="84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9" t="s">
        <v>137</v>
      </c>
      <c r="AT352" s="229" t="s">
        <v>132</v>
      </c>
      <c r="AU352" s="229" t="s">
        <v>80</v>
      </c>
      <c r="AY352" s="17" t="s">
        <v>130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17" t="s">
        <v>78</v>
      </c>
      <c r="BK352" s="230">
        <f>ROUND(I352*H352,2)</f>
        <v>0</v>
      </c>
      <c r="BL352" s="17" t="s">
        <v>137</v>
      </c>
      <c r="BM352" s="229" t="s">
        <v>951</v>
      </c>
    </row>
    <row r="353" s="2" customFormat="1">
      <c r="A353" s="38"/>
      <c r="B353" s="39"/>
      <c r="C353" s="40"/>
      <c r="D353" s="231" t="s">
        <v>139</v>
      </c>
      <c r="E353" s="40"/>
      <c r="F353" s="232" t="s">
        <v>950</v>
      </c>
      <c r="G353" s="40"/>
      <c r="H353" s="40"/>
      <c r="I353" s="136"/>
      <c r="J353" s="40"/>
      <c r="K353" s="40"/>
      <c r="L353" s="44"/>
      <c r="M353" s="233"/>
      <c r="N353" s="234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139</v>
      </c>
      <c r="AU353" s="17" t="s">
        <v>80</v>
      </c>
    </row>
    <row r="354" s="2" customFormat="1" ht="16.5" customHeight="1">
      <c r="A354" s="38"/>
      <c r="B354" s="39"/>
      <c r="C354" s="218" t="s">
        <v>952</v>
      </c>
      <c r="D354" s="218" t="s">
        <v>132</v>
      </c>
      <c r="E354" s="219" t="s">
        <v>953</v>
      </c>
      <c r="F354" s="220" t="s">
        <v>954</v>
      </c>
      <c r="G354" s="221" t="s">
        <v>171</v>
      </c>
      <c r="H354" s="222">
        <v>37</v>
      </c>
      <c r="I354" s="223"/>
      <c r="J354" s="224">
        <f>ROUND(I354*H354,2)</f>
        <v>0</v>
      </c>
      <c r="K354" s="220" t="s">
        <v>352</v>
      </c>
      <c r="L354" s="44"/>
      <c r="M354" s="225" t="s">
        <v>19</v>
      </c>
      <c r="N354" s="226" t="s">
        <v>41</v>
      </c>
      <c r="O354" s="84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9" t="s">
        <v>137</v>
      </c>
      <c r="AT354" s="229" t="s">
        <v>132</v>
      </c>
      <c r="AU354" s="229" t="s">
        <v>80</v>
      </c>
      <c r="AY354" s="17" t="s">
        <v>130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7" t="s">
        <v>78</v>
      </c>
      <c r="BK354" s="230">
        <f>ROUND(I354*H354,2)</f>
        <v>0</v>
      </c>
      <c r="BL354" s="17" t="s">
        <v>137</v>
      </c>
      <c r="BM354" s="229" t="s">
        <v>955</v>
      </c>
    </row>
    <row r="355" s="2" customFormat="1">
      <c r="A355" s="38"/>
      <c r="B355" s="39"/>
      <c r="C355" s="40"/>
      <c r="D355" s="231" t="s">
        <v>139</v>
      </c>
      <c r="E355" s="40"/>
      <c r="F355" s="232" t="s">
        <v>954</v>
      </c>
      <c r="G355" s="40"/>
      <c r="H355" s="40"/>
      <c r="I355" s="136"/>
      <c r="J355" s="40"/>
      <c r="K355" s="40"/>
      <c r="L355" s="44"/>
      <c r="M355" s="233"/>
      <c r="N355" s="234"/>
      <c r="O355" s="84"/>
      <c r="P355" s="84"/>
      <c r="Q355" s="84"/>
      <c r="R355" s="84"/>
      <c r="S355" s="84"/>
      <c r="T355" s="85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139</v>
      </c>
      <c r="AU355" s="17" t="s">
        <v>80</v>
      </c>
    </row>
    <row r="356" s="2" customFormat="1" ht="16.5" customHeight="1">
      <c r="A356" s="38"/>
      <c r="B356" s="39"/>
      <c r="C356" s="218" t="s">
        <v>956</v>
      </c>
      <c r="D356" s="218" t="s">
        <v>132</v>
      </c>
      <c r="E356" s="219" t="s">
        <v>957</v>
      </c>
      <c r="F356" s="220" t="s">
        <v>958</v>
      </c>
      <c r="G356" s="221" t="s">
        <v>171</v>
      </c>
      <c r="H356" s="222">
        <v>8</v>
      </c>
      <c r="I356" s="223"/>
      <c r="J356" s="224">
        <f>ROUND(I356*H356,2)</f>
        <v>0</v>
      </c>
      <c r="K356" s="220" t="s">
        <v>352</v>
      </c>
      <c r="L356" s="44"/>
      <c r="M356" s="225" t="s">
        <v>19</v>
      </c>
      <c r="N356" s="226" t="s">
        <v>41</v>
      </c>
      <c r="O356" s="84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9" t="s">
        <v>137</v>
      </c>
      <c r="AT356" s="229" t="s">
        <v>132</v>
      </c>
      <c r="AU356" s="229" t="s">
        <v>80</v>
      </c>
      <c r="AY356" s="17" t="s">
        <v>130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17" t="s">
        <v>78</v>
      </c>
      <c r="BK356" s="230">
        <f>ROUND(I356*H356,2)</f>
        <v>0</v>
      </c>
      <c r="BL356" s="17" t="s">
        <v>137</v>
      </c>
      <c r="BM356" s="229" t="s">
        <v>959</v>
      </c>
    </row>
    <row r="357" s="2" customFormat="1">
      <c r="A357" s="38"/>
      <c r="B357" s="39"/>
      <c r="C357" s="40"/>
      <c r="D357" s="231" t="s">
        <v>139</v>
      </c>
      <c r="E357" s="40"/>
      <c r="F357" s="232" t="s">
        <v>958</v>
      </c>
      <c r="G357" s="40"/>
      <c r="H357" s="40"/>
      <c r="I357" s="136"/>
      <c r="J357" s="40"/>
      <c r="K357" s="40"/>
      <c r="L357" s="44"/>
      <c r="M357" s="233"/>
      <c r="N357" s="234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139</v>
      </c>
      <c r="AU357" s="17" t="s">
        <v>80</v>
      </c>
    </row>
    <row r="358" s="2" customFormat="1" ht="16.5" customHeight="1">
      <c r="A358" s="38"/>
      <c r="B358" s="39"/>
      <c r="C358" s="218" t="s">
        <v>960</v>
      </c>
      <c r="D358" s="218" t="s">
        <v>132</v>
      </c>
      <c r="E358" s="219" t="s">
        <v>961</v>
      </c>
      <c r="F358" s="220" t="s">
        <v>962</v>
      </c>
      <c r="G358" s="221" t="s">
        <v>171</v>
      </c>
      <c r="H358" s="222">
        <v>8</v>
      </c>
      <c r="I358" s="223"/>
      <c r="J358" s="224">
        <f>ROUND(I358*H358,2)</f>
        <v>0</v>
      </c>
      <c r="K358" s="220" t="s">
        <v>352</v>
      </c>
      <c r="L358" s="44"/>
      <c r="M358" s="225" t="s">
        <v>19</v>
      </c>
      <c r="N358" s="226" t="s">
        <v>41</v>
      </c>
      <c r="O358" s="84"/>
      <c r="P358" s="227">
        <f>O358*H358</f>
        <v>0</v>
      </c>
      <c r="Q358" s="227">
        <v>0</v>
      </c>
      <c r="R358" s="227">
        <f>Q358*H358</f>
        <v>0</v>
      </c>
      <c r="S358" s="227">
        <v>0</v>
      </c>
      <c r="T358" s="228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9" t="s">
        <v>137</v>
      </c>
      <c r="AT358" s="229" t="s">
        <v>132</v>
      </c>
      <c r="AU358" s="229" t="s">
        <v>80</v>
      </c>
      <c r="AY358" s="17" t="s">
        <v>130</v>
      </c>
      <c r="BE358" s="230">
        <f>IF(N358="základní",J358,0)</f>
        <v>0</v>
      </c>
      <c r="BF358" s="230">
        <f>IF(N358="snížená",J358,0)</f>
        <v>0</v>
      </c>
      <c r="BG358" s="230">
        <f>IF(N358="zákl. přenesená",J358,0)</f>
        <v>0</v>
      </c>
      <c r="BH358" s="230">
        <f>IF(N358="sníž. přenesená",J358,0)</f>
        <v>0</v>
      </c>
      <c r="BI358" s="230">
        <f>IF(N358="nulová",J358,0)</f>
        <v>0</v>
      </c>
      <c r="BJ358" s="17" t="s">
        <v>78</v>
      </c>
      <c r="BK358" s="230">
        <f>ROUND(I358*H358,2)</f>
        <v>0</v>
      </c>
      <c r="BL358" s="17" t="s">
        <v>137</v>
      </c>
      <c r="BM358" s="229" t="s">
        <v>963</v>
      </c>
    </row>
    <row r="359" s="2" customFormat="1">
      <c r="A359" s="38"/>
      <c r="B359" s="39"/>
      <c r="C359" s="40"/>
      <c r="D359" s="231" t="s">
        <v>139</v>
      </c>
      <c r="E359" s="40"/>
      <c r="F359" s="232" t="s">
        <v>962</v>
      </c>
      <c r="G359" s="40"/>
      <c r="H359" s="40"/>
      <c r="I359" s="136"/>
      <c r="J359" s="40"/>
      <c r="K359" s="40"/>
      <c r="L359" s="44"/>
      <c r="M359" s="233"/>
      <c r="N359" s="234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139</v>
      </c>
      <c r="AU359" s="17" t="s">
        <v>80</v>
      </c>
    </row>
    <row r="360" s="2" customFormat="1" ht="16.5" customHeight="1">
      <c r="A360" s="38"/>
      <c r="B360" s="39"/>
      <c r="C360" s="218" t="s">
        <v>964</v>
      </c>
      <c r="D360" s="218" t="s">
        <v>132</v>
      </c>
      <c r="E360" s="219" t="s">
        <v>965</v>
      </c>
      <c r="F360" s="220" t="s">
        <v>966</v>
      </c>
      <c r="G360" s="221" t="s">
        <v>171</v>
      </c>
      <c r="H360" s="222">
        <v>8</v>
      </c>
      <c r="I360" s="223"/>
      <c r="J360" s="224">
        <f>ROUND(I360*H360,2)</f>
        <v>0</v>
      </c>
      <c r="K360" s="220" t="s">
        <v>352</v>
      </c>
      <c r="L360" s="44"/>
      <c r="M360" s="225" t="s">
        <v>19</v>
      </c>
      <c r="N360" s="226" t="s">
        <v>41</v>
      </c>
      <c r="O360" s="84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9" t="s">
        <v>137</v>
      </c>
      <c r="AT360" s="229" t="s">
        <v>132</v>
      </c>
      <c r="AU360" s="229" t="s">
        <v>80</v>
      </c>
      <c r="AY360" s="17" t="s">
        <v>130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17" t="s">
        <v>78</v>
      </c>
      <c r="BK360" s="230">
        <f>ROUND(I360*H360,2)</f>
        <v>0</v>
      </c>
      <c r="BL360" s="17" t="s">
        <v>137</v>
      </c>
      <c r="BM360" s="229" t="s">
        <v>967</v>
      </c>
    </row>
    <row r="361" s="2" customFormat="1">
      <c r="A361" s="38"/>
      <c r="B361" s="39"/>
      <c r="C361" s="40"/>
      <c r="D361" s="231" t="s">
        <v>139</v>
      </c>
      <c r="E361" s="40"/>
      <c r="F361" s="232" t="s">
        <v>966</v>
      </c>
      <c r="G361" s="40"/>
      <c r="H361" s="40"/>
      <c r="I361" s="136"/>
      <c r="J361" s="40"/>
      <c r="K361" s="40"/>
      <c r="L361" s="44"/>
      <c r="M361" s="233"/>
      <c r="N361" s="234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139</v>
      </c>
      <c r="AU361" s="17" t="s">
        <v>80</v>
      </c>
    </row>
    <row r="362" s="2" customFormat="1" ht="16.5" customHeight="1">
      <c r="A362" s="38"/>
      <c r="B362" s="39"/>
      <c r="C362" s="218" t="s">
        <v>968</v>
      </c>
      <c r="D362" s="218" t="s">
        <v>132</v>
      </c>
      <c r="E362" s="219" t="s">
        <v>969</v>
      </c>
      <c r="F362" s="220" t="s">
        <v>970</v>
      </c>
      <c r="G362" s="221" t="s">
        <v>171</v>
      </c>
      <c r="H362" s="222">
        <v>29</v>
      </c>
      <c r="I362" s="223"/>
      <c r="J362" s="224">
        <f>ROUND(I362*H362,2)</f>
        <v>0</v>
      </c>
      <c r="K362" s="220" t="s">
        <v>352</v>
      </c>
      <c r="L362" s="44"/>
      <c r="M362" s="225" t="s">
        <v>19</v>
      </c>
      <c r="N362" s="226" t="s">
        <v>41</v>
      </c>
      <c r="O362" s="84"/>
      <c r="P362" s="227">
        <f>O362*H362</f>
        <v>0</v>
      </c>
      <c r="Q362" s="227">
        <v>0</v>
      </c>
      <c r="R362" s="227">
        <f>Q362*H362</f>
        <v>0</v>
      </c>
      <c r="S362" s="227">
        <v>0</v>
      </c>
      <c r="T362" s="228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9" t="s">
        <v>137</v>
      </c>
      <c r="AT362" s="229" t="s">
        <v>132</v>
      </c>
      <c r="AU362" s="229" t="s">
        <v>80</v>
      </c>
      <c r="AY362" s="17" t="s">
        <v>130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17" t="s">
        <v>78</v>
      </c>
      <c r="BK362" s="230">
        <f>ROUND(I362*H362,2)</f>
        <v>0</v>
      </c>
      <c r="BL362" s="17" t="s">
        <v>137</v>
      </c>
      <c r="BM362" s="229" t="s">
        <v>971</v>
      </c>
    </row>
    <row r="363" s="2" customFormat="1">
      <c r="A363" s="38"/>
      <c r="B363" s="39"/>
      <c r="C363" s="40"/>
      <c r="D363" s="231" t="s">
        <v>139</v>
      </c>
      <c r="E363" s="40"/>
      <c r="F363" s="232" t="s">
        <v>970</v>
      </c>
      <c r="G363" s="40"/>
      <c r="H363" s="40"/>
      <c r="I363" s="136"/>
      <c r="J363" s="40"/>
      <c r="K363" s="40"/>
      <c r="L363" s="44"/>
      <c r="M363" s="233"/>
      <c r="N363" s="234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139</v>
      </c>
      <c r="AU363" s="17" t="s">
        <v>80</v>
      </c>
    </row>
    <row r="364" s="2" customFormat="1" ht="16.5" customHeight="1">
      <c r="A364" s="38"/>
      <c r="B364" s="39"/>
      <c r="C364" s="218" t="s">
        <v>972</v>
      </c>
      <c r="D364" s="218" t="s">
        <v>132</v>
      </c>
      <c r="E364" s="219" t="s">
        <v>973</v>
      </c>
      <c r="F364" s="220" t="s">
        <v>974</v>
      </c>
      <c r="G364" s="221" t="s">
        <v>171</v>
      </c>
      <c r="H364" s="222">
        <v>37</v>
      </c>
      <c r="I364" s="223"/>
      <c r="J364" s="224">
        <f>ROUND(I364*H364,2)</f>
        <v>0</v>
      </c>
      <c r="K364" s="220" t="s">
        <v>352</v>
      </c>
      <c r="L364" s="44"/>
      <c r="M364" s="225" t="s">
        <v>19</v>
      </c>
      <c r="N364" s="226" t="s">
        <v>41</v>
      </c>
      <c r="O364" s="84"/>
      <c r="P364" s="227">
        <f>O364*H364</f>
        <v>0</v>
      </c>
      <c r="Q364" s="227">
        <v>0</v>
      </c>
      <c r="R364" s="227">
        <f>Q364*H364</f>
        <v>0</v>
      </c>
      <c r="S364" s="227">
        <v>0</v>
      </c>
      <c r="T364" s="22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9" t="s">
        <v>137</v>
      </c>
      <c r="AT364" s="229" t="s">
        <v>132</v>
      </c>
      <c r="AU364" s="229" t="s">
        <v>80</v>
      </c>
      <c r="AY364" s="17" t="s">
        <v>130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17" t="s">
        <v>78</v>
      </c>
      <c r="BK364" s="230">
        <f>ROUND(I364*H364,2)</f>
        <v>0</v>
      </c>
      <c r="BL364" s="17" t="s">
        <v>137</v>
      </c>
      <c r="BM364" s="229" t="s">
        <v>975</v>
      </c>
    </row>
    <row r="365" s="2" customFormat="1">
      <c r="A365" s="38"/>
      <c r="B365" s="39"/>
      <c r="C365" s="40"/>
      <c r="D365" s="231" t="s">
        <v>139</v>
      </c>
      <c r="E365" s="40"/>
      <c r="F365" s="232" t="s">
        <v>974</v>
      </c>
      <c r="G365" s="40"/>
      <c r="H365" s="40"/>
      <c r="I365" s="136"/>
      <c r="J365" s="40"/>
      <c r="K365" s="40"/>
      <c r="L365" s="44"/>
      <c r="M365" s="233"/>
      <c r="N365" s="234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139</v>
      </c>
      <c r="AU365" s="17" t="s">
        <v>80</v>
      </c>
    </row>
    <row r="366" s="2" customFormat="1" ht="16.5" customHeight="1">
      <c r="A366" s="38"/>
      <c r="B366" s="39"/>
      <c r="C366" s="218" t="s">
        <v>976</v>
      </c>
      <c r="D366" s="218" t="s">
        <v>132</v>
      </c>
      <c r="E366" s="219" t="s">
        <v>977</v>
      </c>
      <c r="F366" s="220" t="s">
        <v>978</v>
      </c>
      <c r="G366" s="221" t="s">
        <v>860</v>
      </c>
      <c r="H366" s="222">
        <v>1</v>
      </c>
      <c r="I366" s="223"/>
      <c r="J366" s="224">
        <f>ROUND(I366*H366,2)</f>
        <v>0</v>
      </c>
      <c r="K366" s="220" t="s">
        <v>352</v>
      </c>
      <c r="L366" s="44"/>
      <c r="M366" s="225" t="s">
        <v>19</v>
      </c>
      <c r="N366" s="226" t="s">
        <v>41</v>
      </c>
      <c r="O366" s="84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9" t="s">
        <v>137</v>
      </c>
      <c r="AT366" s="229" t="s">
        <v>132</v>
      </c>
      <c r="AU366" s="229" t="s">
        <v>80</v>
      </c>
      <c r="AY366" s="17" t="s">
        <v>130</v>
      </c>
      <c r="BE366" s="230">
        <f>IF(N366="základní",J366,0)</f>
        <v>0</v>
      </c>
      <c r="BF366" s="230">
        <f>IF(N366="snížená",J366,0)</f>
        <v>0</v>
      </c>
      <c r="BG366" s="230">
        <f>IF(N366="zákl. přenesená",J366,0)</f>
        <v>0</v>
      </c>
      <c r="BH366" s="230">
        <f>IF(N366="sníž. přenesená",J366,0)</f>
        <v>0</v>
      </c>
      <c r="BI366" s="230">
        <f>IF(N366="nulová",J366,0)</f>
        <v>0</v>
      </c>
      <c r="BJ366" s="17" t="s">
        <v>78</v>
      </c>
      <c r="BK366" s="230">
        <f>ROUND(I366*H366,2)</f>
        <v>0</v>
      </c>
      <c r="BL366" s="17" t="s">
        <v>137</v>
      </c>
      <c r="BM366" s="229" t="s">
        <v>979</v>
      </c>
    </row>
    <row r="367" s="2" customFormat="1">
      <c r="A367" s="38"/>
      <c r="B367" s="39"/>
      <c r="C367" s="40"/>
      <c r="D367" s="231" t="s">
        <v>139</v>
      </c>
      <c r="E367" s="40"/>
      <c r="F367" s="232" t="s">
        <v>978</v>
      </c>
      <c r="G367" s="40"/>
      <c r="H367" s="40"/>
      <c r="I367" s="136"/>
      <c r="J367" s="40"/>
      <c r="K367" s="40"/>
      <c r="L367" s="44"/>
      <c r="M367" s="233"/>
      <c r="N367" s="234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139</v>
      </c>
      <c r="AU367" s="17" t="s">
        <v>80</v>
      </c>
    </row>
    <row r="368" s="12" customFormat="1" ht="22.8" customHeight="1">
      <c r="A368" s="12"/>
      <c r="B368" s="202"/>
      <c r="C368" s="203"/>
      <c r="D368" s="204" t="s">
        <v>69</v>
      </c>
      <c r="E368" s="216" t="s">
        <v>718</v>
      </c>
      <c r="F368" s="216" t="s">
        <v>719</v>
      </c>
      <c r="G368" s="203"/>
      <c r="H368" s="203"/>
      <c r="I368" s="206"/>
      <c r="J368" s="217">
        <f>BK368</f>
        <v>0</v>
      </c>
      <c r="K368" s="203"/>
      <c r="L368" s="208"/>
      <c r="M368" s="209"/>
      <c r="N368" s="210"/>
      <c r="O368" s="210"/>
      <c r="P368" s="211">
        <f>SUM(P369:P370)</f>
        <v>0</v>
      </c>
      <c r="Q368" s="210"/>
      <c r="R368" s="211">
        <f>SUM(R369:R370)</f>
        <v>0</v>
      </c>
      <c r="S368" s="210"/>
      <c r="T368" s="212">
        <f>SUM(T369:T370)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3" t="s">
        <v>78</v>
      </c>
      <c r="AT368" s="214" t="s">
        <v>69</v>
      </c>
      <c r="AU368" s="214" t="s">
        <v>78</v>
      </c>
      <c r="AY368" s="213" t="s">
        <v>130</v>
      </c>
      <c r="BK368" s="215">
        <f>SUM(BK369:BK370)</f>
        <v>0</v>
      </c>
    </row>
    <row r="369" s="2" customFormat="1" ht="16.5" customHeight="1">
      <c r="A369" s="38"/>
      <c r="B369" s="39"/>
      <c r="C369" s="218" t="s">
        <v>980</v>
      </c>
      <c r="D369" s="218" t="s">
        <v>132</v>
      </c>
      <c r="E369" s="219" t="s">
        <v>721</v>
      </c>
      <c r="F369" s="220" t="s">
        <v>722</v>
      </c>
      <c r="G369" s="221" t="s">
        <v>206</v>
      </c>
      <c r="H369" s="222">
        <v>104.32299999999999</v>
      </c>
      <c r="I369" s="223"/>
      <c r="J369" s="224">
        <f>ROUND(I369*H369,2)</f>
        <v>0</v>
      </c>
      <c r="K369" s="220" t="s">
        <v>136</v>
      </c>
      <c r="L369" s="44"/>
      <c r="M369" s="225" t="s">
        <v>19</v>
      </c>
      <c r="N369" s="226" t="s">
        <v>41</v>
      </c>
      <c r="O369" s="84"/>
      <c r="P369" s="227">
        <f>O369*H369</f>
        <v>0</v>
      </c>
      <c r="Q369" s="227">
        <v>0</v>
      </c>
      <c r="R369" s="227">
        <f>Q369*H369</f>
        <v>0</v>
      </c>
      <c r="S369" s="227">
        <v>0</v>
      </c>
      <c r="T369" s="228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9" t="s">
        <v>137</v>
      </c>
      <c r="AT369" s="229" t="s">
        <v>132</v>
      </c>
      <c r="AU369" s="229" t="s">
        <v>80</v>
      </c>
      <c r="AY369" s="17" t="s">
        <v>130</v>
      </c>
      <c r="BE369" s="230">
        <f>IF(N369="základní",J369,0)</f>
        <v>0</v>
      </c>
      <c r="BF369" s="230">
        <f>IF(N369="snížená",J369,0)</f>
        <v>0</v>
      </c>
      <c r="BG369" s="230">
        <f>IF(N369="zákl. přenesená",J369,0)</f>
        <v>0</v>
      </c>
      <c r="BH369" s="230">
        <f>IF(N369="sníž. přenesená",J369,0)</f>
        <v>0</v>
      </c>
      <c r="BI369" s="230">
        <f>IF(N369="nulová",J369,0)</f>
        <v>0</v>
      </c>
      <c r="BJ369" s="17" t="s">
        <v>78</v>
      </c>
      <c r="BK369" s="230">
        <f>ROUND(I369*H369,2)</f>
        <v>0</v>
      </c>
      <c r="BL369" s="17" t="s">
        <v>137</v>
      </c>
      <c r="BM369" s="229" t="s">
        <v>981</v>
      </c>
    </row>
    <row r="370" s="2" customFormat="1">
      <c r="A370" s="38"/>
      <c r="B370" s="39"/>
      <c r="C370" s="40"/>
      <c r="D370" s="231" t="s">
        <v>139</v>
      </c>
      <c r="E370" s="40"/>
      <c r="F370" s="232" t="s">
        <v>722</v>
      </c>
      <c r="G370" s="40"/>
      <c r="H370" s="40"/>
      <c r="I370" s="136"/>
      <c r="J370" s="40"/>
      <c r="K370" s="40"/>
      <c r="L370" s="44"/>
      <c r="M370" s="271"/>
      <c r="N370" s="272"/>
      <c r="O370" s="273"/>
      <c r="P370" s="273"/>
      <c r="Q370" s="273"/>
      <c r="R370" s="273"/>
      <c r="S370" s="273"/>
      <c r="T370" s="274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139</v>
      </c>
      <c r="AU370" s="17" t="s">
        <v>80</v>
      </c>
    </row>
    <row r="371" s="2" customFormat="1" ht="6.96" customHeight="1">
      <c r="A371" s="38"/>
      <c r="B371" s="59"/>
      <c r="C371" s="60"/>
      <c r="D371" s="60"/>
      <c r="E371" s="60"/>
      <c r="F371" s="60"/>
      <c r="G371" s="60"/>
      <c r="H371" s="60"/>
      <c r="I371" s="166"/>
      <c r="J371" s="60"/>
      <c r="K371" s="60"/>
      <c r="L371" s="44"/>
      <c r="M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</row>
  </sheetData>
  <sheetProtection sheet="1" autoFilter="0" formatColumns="0" formatRows="0" objects="1" scenarios="1" spinCount="100000" saltValue="78pfK3wIX2eggtZE5Vo4EoBDwGPCWHBVWcnd4AIIz4NmYfxnYvKHP7aQxswica4Huw1ZIcg198H1VXOYLXk17A==" hashValue="rZ6x5kMKZr7Dc9N+WcwNOGIs+vDICjq/83MbfH+vsx3lztF89eg/hiyc7Q7AD1//MGBHV7VXYw1Q8MStY95f8A==" algorithmName="SHA-512" password="CC35"/>
  <autoFilter ref="C85:K37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80</v>
      </c>
    </row>
    <row r="4" s="1" customFormat="1" ht="24.96" customHeight="1">
      <c r="B4" s="20"/>
      <c r="D4" s="132" t="s">
        <v>99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Stavební úpravy křižovatky Sokolovská, Truhlářská_ KnO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100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982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102</v>
      </c>
      <c r="G12" s="38"/>
      <c r="H12" s="38"/>
      <c r="I12" s="140" t="s">
        <v>23</v>
      </c>
      <c r="J12" s="141" t="str">
        <f>'Rekapitulace stavby'!AN8</f>
        <v>10. 1. 2020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19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103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tr">
        <f>IF('Rekapitulace stavby'!AN16="","",'Rekapitulace stavby'!AN16)</f>
        <v/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39" t="str">
        <f>IF('Rekapitulace stavby'!AN17="","",'Rekapitulace stavby'!AN17)</f>
        <v/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">
        <v>104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983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34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36</v>
      </c>
      <c r="E30" s="38"/>
      <c r="F30" s="38"/>
      <c r="G30" s="38"/>
      <c r="H30" s="38"/>
      <c r="I30" s="136"/>
      <c r="J30" s="150">
        <f>ROUND(J86,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38</v>
      </c>
      <c r="G32" s="38"/>
      <c r="H32" s="38"/>
      <c r="I32" s="152" t="s">
        <v>37</v>
      </c>
      <c r="J32" s="151" t="s">
        <v>39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34" t="s">
        <v>41</v>
      </c>
      <c r="F33" s="154">
        <f>ROUND((SUM(BE86:BE140)),  2)</f>
        <v>0</v>
      </c>
      <c r="G33" s="38"/>
      <c r="H33" s="38"/>
      <c r="I33" s="155">
        <v>0.20999999999999999</v>
      </c>
      <c r="J33" s="154">
        <f>ROUND(((SUM(BE86:BE140))*I33),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42</v>
      </c>
      <c r="F34" s="154">
        <f>ROUND((SUM(BF86:BF140)),  2)</f>
        <v>0</v>
      </c>
      <c r="G34" s="38"/>
      <c r="H34" s="38"/>
      <c r="I34" s="155">
        <v>0.14999999999999999</v>
      </c>
      <c r="J34" s="154">
        <f>ROUND(((SUM(BF86:BF140))*I34),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43</v>
      </c>
      <c r="F35" s="154">
        <f>ROUND((SUM(BG86:BG140)),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44</v>
      </c>
      <c r="F36" s="154">
        <f>ROUND((SUM(BH86:BH140)),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45</v>
      </c>
      <c r="F37" s="154">
        <f>ROUND((SUM(BI86:BI140)),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Stavební úpravy křižovatky Sokolovská, Truhlářská_ KnO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103 - Truhlářská ul.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140" t="s">
        <v>23</v>
      </c>
      <c r="J52" s="72" t="str">
        <f>IF(J12="","",J12)</f>
        <v>10. 1. 2020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Kynšperk nad Ohří</v>
      </c>
      <c r="G54" s="40"/>
      <c r="H54" s="40"/>
      <c r="I54" s="140" t="s">
        <v>31</v>
      </c>
      <c r="J54" s="36" t="str">
        <f>E21</f>
        <v xml:space="preserve"> 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>Jiří Bednář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68</v>
      </c>
      <c r="D59" s="40"/>
      <c r="E59" s="40"/>
      <c r="F59" s="40"/>
      <c r="G59" s="40"/>
      <c r="H59" s="40"/>
      <c r="I59" s="136"/>
      <c r="J59" s="102">
        <f>J86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76"/>
      <c r="C60" s="177"/>
      <c r="D60" s="178" t="s">
        <v>984</v>
      </c>
      <c r="E60" s="179"/>
      <c r="F60" s="179"/>
      <c r="G60" s="179"/>
      <c r="H60" s="179"/>
      <c r="I60" s="180"/>
      <c r="J60" s="181">
        <f>J87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985</v>
      </c>
      <c r="E61" s="186"/>
      <c r="F61" s="186"/>
      <c r="G61" s="186"/>
      <c r="H61" s="186"/>
      <c r="I61" s="187"/>
      <c r="J61" s="188">
        <f>J88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299</v>
      </c>
      <c r="E62" s="186"/>
      <c r="F62" s="186"/>
      <c r="G62" s="186"/>
      <c r="H62" s="186"/>
      <c r="I62" s="187"/>
      <c r="J62" s="188">
        <f>J96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300</v>
      </c>
      <c r="E63" s="186"/>
      <c r="F63" s="186"/>
      <c r="G63" s="186"/>
      <c r="H63" s="186"/>
      <c r="I63" s="187"/>
      <c r="J63" s="188">
        <f>J102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84"/>
      <c r="D64" s="185" t="s">
        <v>113</v>
      </c>
      <c r="E64" s="186"/>
      <c r="F64" s="186"/>
      <c r="G64" s="186"/>
      <c r="H64" s="186"/>
      <c r="I64" s="187"/>
      <c r="J64" s="188">
        <f>J111</f>
        <v>0</v>
      </c>
      <c r="K64" s="184"/>
      <c r="L64" s="18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84"/>
      <c r="D65" s="185" t="s">
        <v>986</v>
      </c>
      <c r="E65" s="186"/>
      <c r="F65" s="186"/>
      <c r="G65" s="186"/>
      <c r="H65" s="186"/>
      <c r="I65" s="187"/>
      <c r="J65" s="188">
        <f>J126</f>
        <v>0</v>
      </c>
      <c r="K65" s="184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84"/>
      <c r="D66" s="185" t="s">
        <v>987</v>
      </c>
      <c r="E66" s="186"/>
      <c r="F66" s="186"/>
      <c r="G66" s="186"/>
      <c r="H66" s="186"/>
      <c r="I66" s="187"/>
      <c r="J66" s="188">
        <f>J130</f>
        <v>0</v>
      </c>
      <c r="K66" s="184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137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166"/>
      <c r="J68" s="60"/>
      <c r="K68" s="60"/>
      <c r="L68" s="137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169"/>
      <c r="J72" s="62"/>
      <c r="K72" s="62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115</v>
      </c>
      <c r="D73" s="40"/>
      <c r="E73" s="40"/>
      <c r="F73" s="40"/>
      <c r="G73" s="40"/>
      <c r="H73" s="40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70" t="str">
        <f>E7</f>
        <v>Stavební úpravy křižovatky Sokolovská, Truhlářská_ KnO</v>
      </c>
      <c r="F76" s="32"/>
      <c r="G76" s="32"/>
      <c r="H76" s="32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100</v>
      </c>
      <c r="D77" s="40"/>
      <c r="E77" s="40"/>
      <c r="F77" s="40"/>
      <c r="G77" s="40"/>
      <c r="H77" s="40"/>
      <c r="I77" s="136"/>
      <c r="J77" s="40"/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103 - Truhlářská ul.</v>
      </c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Kynšperk nad Ohří</v>
      </c>
      <c r="G80" s="40"/>
      <c r="H80" s="40"/>
      <c r="I80" s="140" t="s">
        <v>23</v>
      </c>
      <c r="J80" s="72" t="str">
        <f>IF(J12="","",J12)</f>
        <v>10. 1. 2020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Město Kynšperk nad Ohří</v>
      </c>
      <c r="G82" s="40"/>
      <c r="H82" s="40"/>
      <c r="I82" s="140" t="s">
        <v>31</v>
      </c>
      <c r="J82" s="36" t="str">
        <f>E21</f>
        <v xml:space="preserve"> </v>
      </c>
      <c r="K82" s="40"/>
      <c r="L82" s="137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140" t="s">
        <v>33</v>
      </c>
      <c r="J83" s="36" t="str">
        <f>E24</f>
        <v>Jiří Bednář</v>
      </c>
      <c r="K83" s="40"/>
      <c r="L83" s="137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136"/>
      <c r="J84" s="40"/>
      <c r="K84" s="40"/>
      <c r="L84" s="137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90"/>
      <c r="B85" s="191"/>
      <c r="C85" s="192" t="s">
        <v>116</v>
      </c>
      <c r="D85" s="193" t="s">
        <v>55</v>
      </c>
      <c r="E85" s="193" t="s">
        <v>51</v>
      </c>
      <c r="F85" s="193" t="s">
        <v>52</v>
      </c>
      <c r="G85" s="193" t="s">
        <v>117</v>
      </c>
      <c r="H85" s="193" t="s">
        <v>118</v>
      </c>
      <c r="I85" s="194" t="s">
        <v>119</v>
      </c>
      <c r="J85" s="193" t="s">
        <v>108</v>
      </c>
      <c r="K85" s="195" t="s">
        <v>120</v>
      </c>
      <c r="L85" s="196"/>
      <c r="M85" s="92" t="s">
        <v>19</v>
      </c>
      <c r="N85" s="93" t="s">
        <v>40</v>
      </c>
      <c r="O85" s="93" t="s">
        <v>121</v>
      </c>
      <c r="P85" s="93" t="s">
        <v>122</v>
      </c>
      <c r="Q85" s="93" t="s">
        <v>123</v>
      </c>
      <c r="R85" s="93" t="s">
        <v>124</v>
      </c>
      <c r="S85" s="93" t="s">
        <v>125</v>
      </c>
      <c r="T85" s="94" t="s">
        <v>126</v>
      </c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</row>
    <row r="86" s="2" customFormat="1" ht="22.8" customHeight="1">
      <c r="A86" s="38"/>
      <c r="B86" s="39"/>
      <c r="C86" s="99" t="s">
        <v>127</v>
      </c>
      <c r="D86" s="40"/>
      <c r="E86" s="40"/>
      <c r="F86" s="40"/>
      <c r="G86" s="40"/>
      <c r="H86" s="40"/>
      <c r="I86" s="136"/>
      <c r="J86" s="197">
        <f>BK86</f>
        <v>0</v>
      </c>
      <c r="K86" s="40"/>
      <c r="L86" s="44"/>
      <c r="M86" s="95"/>
      <c r="N86" s="198"/>
      <c r="O86" s="96"/>
      <c r="P86" s="199">
        <f>P87</f>
        <v>0</v>
      </c>
      <c r="Q86" s="96"/>
      <c r="R86" s="199">
        <f>R87</f>
        <v>0.86840150000000005</v>
      </c>
      <c r="S86" s="96"/>
      <c r="T86" s="200">
        <f>T87</f>
        <v>49.261800000000008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69</v>
      </c>
      <c r="AU86" s="17" t="s">
        <v>109</v>
      </c>
      <c r="BK86" s="201">
        <f>BK87</f>
        <v>0</v>
      </c>
    </row>
    <row r="87" s="12" customFormat="1" ht="25.92" customHeight="1">
      <c r="A87" s="12"/>
      <c r="B87" s="202"/>
      <c r="C87" s="203"/>
      <c r="D87" s="204" t="s">
        <v>69</v>
      </c>
      <c r="E87" s="205" t="s">
        <v>128</v>
      </c>
      <c r="F87" s="205" t="s">
        <v>988</v>
      </c>
      <c r="G87" s="203"/>
      <c r="H87" s="203"/>
      <c r="I87" s="206"/>
      <c r="J87" s="207">
        <f>BK87</f>
        <v>0</v>
      </c>
      <c r="K87" s="203"/>
      <c r="L87" s="208"/>
      <c r="M87" s="209"/>
      <c r="N87" s="210"/>
      <c r="O87" s="210"/>
      <c r="P87" s="211">
        <f>P88+P96+P102+P111+P126+P130</f>
        <v>0</v>
      </c>
      <c r="Q87" s="210"/>
      <c r="R87" s="211">
        <f>R88+R96+R102+R111+R126+R130</f>
        <v>0.86840150000000005</v>
      </c>
      <c r="S87" s="210"/>
      <c r="T87" s="212">
        <f>T88+T96+T102+T111+T126+T130</f>
        <v>49.261800000000008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3" t="s">
        <v>78</v>
      </c>
      <c r="AT87" s="214" t="s">
        <v>69</v>
      </c>
      <c r="AU87" s="214" t="s">
        <v>70</v>
      </c>
      <c r="AY87" s="213" t="s">
        <v>130</v>
      </c>
      <c r="BK87" s="215">
        <f>BK88+BK96+BK102+BK111+BK126+BK130</f>
        <v>0</v>
      </c>
    </row>
    <row r="88" s="12" customFormat="1" ht="22.8" customHeight="1">
      <c r="A88" s="12"/>
      <c r="B88" s="202"/>
      <c r="C88" s="203"/>
      <c r="D88" s="204" t="s">
        <v>69</v>
      </c>
      <c r="E88" s="216" t="s">
        <v>78</v>
      </c>
      <c r="F88" s="216" t="s">
        <v>989</v>
      </c>
      <c r="G88" s="203"/>
      <c r="H88" s="203"/>
      <c r="I88" s="206"/>
      <c r="J88" s="217">
        <f>BK88</f>
        <v>0</v>
      </c>
      <c r="K88" s="203"/>
      <c r="L88" s="208"/>
      <c r="M88" s="209"/>
      <c r="N88" s="210"/>
      <c r="O88" s="210"/>
      <c r="P88" s="211">
        <f>SUM(P89:P95)</f>
        <v>0</v>
      </c>
      <c r="Q88" s="210"/>
      <c r="R88" s="211">
        <f>SUM(R89:R95)</f>
        <v>0.023299500000000001</v>
      </c>
      <c r="S88" s="210"/>
      <c r="T88" s="212">
        <f>SUM(T89:T95)</f>
        <v>42.604800000000004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3" t="s">
        <v>78</v>
      </c>
      <c r="AT88" s="214" t="s">
        <v>69</v>
      </c>
      <c r="AU88" s="214" t="s">
        <v>78</v>
      </c>
      <c r="AY88" s="213" t="s">
        <v>130</v>
      </c>
      <c r="BK88" s="215">
        <f>SUM(BK89:BK95)</f>
        <v>0</v>
      </c>
    </row>
    <row r="89" s="2" customFormat="1" ht="16.5" customHeight="1">
      <c r="A89" s="38"/>
      <c r="B89" s="39"/>
      <c r="C89" s="218" t="s">
        <v>78</v>
      </c>
      <c r="D89" s="218" t="s">
        <v>132</v>
      </c>
      <c r="E89" s="219" t="s">
        <v>990</v>
      </c>
      <c r="F89" s="220" t="s">
        <v>991</v>
      </c>
      <c r="G89" s="221" t="s">
        <v>135</v>
      </c>
      <c r="H89" s="222">
        <v>332.85000000000002</v>
      </c>
      <c r="I89" s="223"/>
      <c r="J89" s="224">
        <f>ROUND(I89*H89,2)</f>
        <v>0</v>
      </c>
      <c r="K89" s="220" t="s">
        <v>136</v>
      </c>
      <c r="L89" s="44"/>
      <c r="M89" s="225" t="s">
        <v>19</v>
      </c>
      <c r="N89" s="226" t="s">
        <v>41</v>
      </c>
      <c r="O89" s="84"/>
      <c r="P89" s="227">
        <f>O89*H89</f>
        <v>0</v>
      </c>
      <c r="Q89" s="227">
        <v>6.9999999999999994E-05</v>
      </c>
      <c r="R89" s="227">
        <f>Q89*H89</f>
        <v>0.023299500000000001</v>
      </c>
      <c r="S89" s="227">
        <v>0.128</v>
      </c>
      <c r="T89" s="228">
        <f>S89*H89</f>
        <v>42.604800000000004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9" t="s">
        <v>137</v>
      </c>
      <c r="AT89" s="229" t="s">
        <v>132</v>
      </c>
      <c r="AU89" s="229" t="s">
        <v>80</v>
      </c>
      <c r="AY89" s="17" t="s">
        <v>130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7" t="s">
        <v>78</v>
      </c>
      <c r="BK89" s="230">
        <f>ROUND(I89*H89,2)</f>
        <v>0</v>
      </c>
      <c r="BL89" s="17" t="s">
        <v>137</v>
      </c>
      <c r="BM89" s="229" t="s">
        <v>992</v>
      </c>
    </row>
    <row r="90" s="2" customFormat="1">
      <c r="A90" s="38"/>
      <c r="B90" s="39"/>
      <c r="C90" s="40"/>
      <c r="D90" s="231" t="s">
        <v>139</v>
      </c>
      <c r="E90" s="40"/>
      <c r="F90" s="232" t="s">
        <v>993</v>
      </c>
      <c r="G90" s="40"/>
      <c r="H90" s="40"/>
      <c r="I90" s="136"/>
      <c r="J90" s="40"/>
      <c r="K90" s="40"/>
      <c r="L90" s="44"/>
      <c r="M90" s="233"/>
      <c r="N90" s="23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80</v>
      </c>
    </row>
    <row r="91" s="2" customFormat="1">
      <c r="A91" s="38"/>
      <c r="B91" s="39"/>
      <c r="C91" s="40"/>
      <c r="D91" s="231" t="s">
        <v>141</v>
      </c>
      <c r="E91" s="40"/>
      <c r="F91" s="235" t="s">
        <v>994</v>
      </c>
      <c r="G91" s="40"/>
      <c r="H91" s="40"/>
      <c r="I91" s="136"/>
      <c r="J91" s="40"/>
      <c r="K91" s="40"/>
      <c r="L91" s="44"/>
      <c r="M91" s="233"/>
      <c r="N91" s="23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141</v>
      </c>
      <c r="AU91" s="17" t="s">
        <v>80</v>
      </c>
    </row>
    <row r="92" s="2" customFormat="1">
      <c r="A92" s="38"/>
      <c r="B92" s="39"/>
      <c r="C92" s="40"/>
      <c r="D92" s="231" t="s">
        <v>248</v>
      </c>
      <c r="E92" s="40"/>
      <c r="F92" s="235" t="s">
        <v>995</v>
      </c>
      <c r="G92" s="40"/>
      <c r="H92" s="40"/>
      <c r="I92" s="136"/>
      <c r="J92" s="40"/>
      <c r="K92" s="40"/>
      <c r="L92" s="44"/>
      <c r="M92" s="233"/>
      <c r="N92" s="23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248</v>
      </c>
      <c r="AU92" s="17" t="s">
        <v>80</v>
      </c>
    </row>
    <row r="93" s="13" customFormat="1">
      <c r="A93" s="13"/>
      <c r="B93" s="236"/>
      <c r="C93" s="237"/>
      <c r="D93" s="231" t="s">
        <v>143</v>
      </c>
      <c r="E93" s="238" t="s">
        <v>19</v>
      </c>
      <c r="F93" s="239" t="s">
        <v>996</v>
      </c>
      <c r="G93" s="237"/>
      <c r="H93" s="240">
        <v>311.85000000000002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143</v>
      </c>
      <c r="AU93" s="246" t="s">
        <v>80</v>
      </c>
      <c r="AV93" s="13" t="s">
        <v>80</v>
      </c>
      <c r="AW93" s="13" t="s">
        <v>32</v>
      </c>
      <c r="AX93" s="13" t="s">
        <v>70</v>
      </c>
      <c r="AY93" s="246" t="s">
        <v>130</v>
      </c>
    </row>
    <row r="94" s="13" customFormat="1">
      <c r="A94" s="13"/>
      <c r="B94" s="236"/>
      <c r="C94" s="237"/>
      <c r="D94" s="231" t="s">
        <v>143</v>
      </c>
      <c r="E94" s="238" t="s">
        <v>19</v>
      </c>
      <c r="F94" s="239" t="s">
        <v>997</v>
      </c>
      <c r="G94" s="237"/>
      <c r="H94" s="240">
        <v>21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143</v>
      </c>
      <c r="AU94" s="246" t="s">
        <v>80</v>
      </c>
      <c r="AV94" s="13" t="s">
        <v>80</v>
      </c>
      <c r="AW94" s="13" t="s">
        <v>32</v>
      </c>
      <c r="AX94" s="13" t="s">
        <v>70</v>
      </c>
      <c r="AY94" s="246" t="s">
        <v>130</v>
      </c>
    </row>
    <row r="95" s="14" customFormat="1">
      <c r="A95" s="14"/>
      <c r="B95" s="247"/>
      <c r="C95" s="248"/>
      <c r="D95" s="231" t="s">
        <v>143</v>
      </c>
      <c r="E95" s="249" t="s">
        <v>19</v>
      </c>
      <c r="F95" s="250" t="s">
        <v>161</v>
      </c>
      <c r="G95" s="248"/>
      <c r="H95" s="251">
        <v>332.85000000000002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143</v>
      </c>
      <c r="AU95" s="257" t="s">
        <v>80</v>
      </c>
      <c r="AV95" s="14" t="s">
        <v>137</v>
      </c>
      <c r="AW95" s="14" t="s">
        <v>32</v>
      </c>
      <c r="AX95" s="14" t="s">
        <v>78</v>
      </c>
      <c r="AY95" s="257" t="s">
        <v>130</v>
      </c>
    </row>
    <row r="96" s="12" customFormat="1" ht="22.8" customHeight="1">
      <c r="A96" s="12"/>
      <c r="B96" s="202"/>
      <c r="C96" s="203"/>
      <c r="D96" s="204" t="s">
        <v>69</v>
      </c>
      <c r="E96" s="216" t="s">
        <v>162</v>
      </c>
      <c r="F96" s="216" t="s">
        <v>428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SUM(P97:P101)</f>
        <v>0</v>
      </c>
      <c r="Q96" s="210"/>
      <c r="R96" s="211">
        <f>SUM(R97:R101)</f>
        <v>0</v>
      </c>
      <c r="S96" s="210"/>
      <c r="T96" s="212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78</v>
      </c>
      <c r="AT96" s="214" t="s">
        <v>69</v>
      </c>
      <c r="AU96" s="214" t="s">
        <v>78</v>
      </c>
      <c r="AY96" s="213" t="s">
        <v>130</v>
      </c>
      <c r="BK96" s="215">
        <f>SUM(BK97:BK101)</f>
        <v>0</v>
      </c>
    </row>
    <row r="97" s="2" customFormat="1" ht="16.5" customHeight="1">
      <c r="A97" s="38"/>
      <c r="B97" s="39"/>
      <c r="C97" s="218" t="s">
        <v>80</v>
      </c>
      <c r="D97" s="218" t="s">
        <v>132</v>
      </c>
      <c r="E97" s="219" t="s">
        <v>460</v>
      </c>
      <c r="F97" s="220" t="s">
        <v>461</v>
      </c>
      <c r="G97" s="221" t="s">
        <v>135</v>
      </c>
      <c r="H97" s="222">
        <v>332.85000000000002</v>
      </c>
      <c r="I97" s="223"/>
      <c r="J97" s="224">
        <f>ROUND(I97*H97,2)</f>
        <v>0</v>
      </c>
      <c r="K97" s="220" t="s">
        <v>136</v>
      </c>
      <c r="L97" s="44"/>
      <c r="M97" s="225" t="s">
        <v>19</v>
      </c>
      <c r="N97" s="226" t="s">
        <v>41</v>
      </c>
      <c r="O97" s="84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29" t="s">
        <v>137</v>
      </c>
      <c r="AT97" s="229" t="s">
        <v>132</v>
      </c>
      <c r="AU97" s="229" t="s">
        <v>80</v>
      </c>
      <c r="AY97" s="17" t="s">
        <v>130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17" t="s">
        <v>78</v>
      </c>
      <c r="BK97" s="230">
        <f>ROUND(I97*H97,2)</f>
        <v>0</v>
      </c>
      <c r="BL97" s="17" t="s">
        <v>137</v>
      </c>
      <c r="BM97" s="229" t="s">
        <v>998</v>
      </c>
    </row>
    <row r="98" s="2" customFormat="1">
      <c r="A98" s="38"/>
      <c r="B98" s="39"/>
      <c r="C98" s="40"/>
      <c r="D98" s="231" t="s">
        <v>139</v>
      </c>
      <c r="E98" s="40"/>
      <c r="F98" s="232" t="s">
        <v>461</v>
      </c>
      <c r="G98" s="40"/>
      <c r="H98" s="40"/>
      <c r="I98" s="136"/>
      <c r="J98" s="40"/>
      <c r="K98" s="40"/>
      <c r="L98" s="44"/>
      <c r="M98" s="233"/>
      <c r="N98" s="23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139</v>
      </c>
      <c r="AU98" s="17" t="s">
        <v>80</v>
      </c>
    </row>
    <row r="99" s="13" customFormat="1">
      <c r="A99" s="13"/>
      <c r="B99" s="236"/>
      <c r="C99" s="237"/>
      <c r="D99" s="231" t="s">
        <v>143</v>
      </c>
      <c r="E99" s="238" t="s">
        <v>19</v>
      </c>
      <c r="F99" s="239" t="s">
        <v>996</v>
      </c>
      <c r="G99" s="237"/>
      <c r="H99" s="240">
        <v>311.85000000000002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143</v>
      </c>
      <c r="AU99" s="246" t="s">
        <v>80</v>
      </c>
      <c r="AV99" s="13" t="s">
        <v>80</v>
      </c>
      <c r="AW99" s="13" t="s">
        <v>32</v>
      </c>
      <c r="AX99" s="13" t="s">
        <v>70</v>
      </c>
      <c r="AY99" s="246" t="s">
        <v>130</v>
      </c>
    </row>
    <row r="100" s="13" customFormat="1">
      <c r="A100" s="13"/>
      <c r="B100" s="236"/>
      <c r="C100" s="237"/>
      <c r="D100" s="231" t="s">
        <v>143</v>
      </c>
      <c r="E100" s="238" t="s">
        <v>19</v>
      </c>
      <c r="F100" s="239" t="s">
        <v>997</v>
      </c>
      <c r="G100" s="237"/>
      <c r="H100" s="240">
        <v>21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143</v>
      </c>
      <c r="AU100" s="246" t="s">
        <v>80</v>
      </c>
      <c r="AV100" s="13" t="s">
        <v>80</v>
      </c>
      <c r="AW100" s="13" t="s">
        <v>32</v>
      </c>
      <c r="AX100" s="13" t="s">
        <v>70</v>
      </c>
      <c r="AY100" s="246" t="s">
        <v>130</v>
      </c>
    </row>
    <row r="101" s="14" customFormat="1">
      <c r="A101" s="14"/>
      <c r="B101" s="247"/>
      <c r="C101" s="248"/>
      <c r="D101" s="231" t="s">
        <v>143</v>
      </c>
      <c r="E101" s="249" t="s">
        <v>19</v>
      </c>
      <c r="F101" s="250" t="s">
        <v>161</v>
      </c>
      <c r="G101" s="248"/>
      <c r="H101" s="251">
        <v>332.85000000000002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143</v>
      </c>
      <c r="AU101" s="257" t="s">
        <v>80</v>
      </c>
      <c r="AV101" s="14" t="s">
        <v>137</v>
      </c>
      <c r="AW101" s="14" t="s">
        <v>32</v>
      </c>
      <c r="AX101" s="14" t="s">
        <v>78</v>
      </c>
      <c r="AY101" s="257" t="s">
        <v>130</v>
      </c>
    </row>
    <row r="102" s="12" customFormat="1" ht="22.8" customHeight="1">
      <c r="A102" s="12"/>
      <c r="B102" s="202"/>
      <c r="C102" s="203"/>
      <c r="D102" s="204" t="s">
        <v>69</v>
      </c>
      <c r="E102" s="216" t="s">
        <v>174</v>
      </c>
      <c r="F102" s="216" t="s">
        <v>521</v>
      </c>
      <c r="G102" s="203"/>
      <c r="H102" s="203"/>
      <c r="I102" s="206"/>
      <c r="J102" s="217">
        <f>BK102</f>
        <v>0</v>
      </c>
      <c r="K102" s="203"/>
      <c r="L102" s="208"/>
      <c r="M102" s="209"/>
      <c r="N102" s="210"/>
      <c r="O102" s="210"/>
      <c r="P102" s="211">
        <f>SUM(P103:P110)</f>
        <v>0</v>
      </c>
      <c r="Q102" s="210"/>
      <c r="R102" s="211">
        <f>SUM(R103:R110)</f>
        <v>0.84160000000000001</v>
      </c>
      <c r="S102" s="210"/>
      <c r="T102" s="212">
        <f>SUM(T103:T110)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3" t="s">
        <v>78</v>
      </c>
      <c r="AT102" s="214" t="s">
        <v>69</v>
      </c>
      <c r="AU102" s="214" t="s">
        <v>78</v>
      </c>
      <c r="AY102" s="213" t="s">
        <v>130</v>
      </c>
      <c r="BK102" s="215">
        <f>SUM(BK103:BK110)</f>
        <v>0</v>
      </c>
    </row>
    <row r="103" s="2" customFormat="1" ht="16.5" customHeight="1">
      <c r="A103" s="38"/>
      <c r="B103" s="39"/>
      <c r="C103" s="218" t="s">
        <v>149</v>
      </c>
      <c r="D103" s="218" t="s">
        <v>132</v>
      </c>
      <c r="E103" s="219" t="s">
        <v>999</v>
      </c>
      <c r="F103" s="220" t="s">
        <v>1000</v>
      </c>
      <c r="G103" s="221" t="s">
        <v>135</v>
      </c>
      <c r="H103" s="222">
        <v>332.85000000000002</v>
      </c>
      <c r="I103" s="223"/>
      <c r="J103" s="224">
        <f>ROUND(I103*H103,2)</f>
        <v>0</v>
      </c>
      <c r="K103" s="220" t="s">
        <v>136</v>
      </c>
      <c r="L103" s="44"/>
      <c r="M103" s="225" t="s">
        <v>19</v>
      </c>
      <c r="N103" s="226" t="s">
        <v>41</v>
      </c>
      <c r="O103" s="84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9" t="s">
        <v>137</v>
      </c>
      <c r="AT103" s="229" t="s">
        <v>132</v>
      </c>
      <c r="AU103" s="229" t="s">
        <v>80</v>
      </c>
      <c r="AY103" s="17" t="s">
        <v>130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17" t="s">
        <v>78</v>
      </c>
      <c r="BK103" s="230">
        <f>ROUND(I103*H103,2)</f>
        <v>0</v>
      </c>
      <c r="BL103" s="17" t="s">
        <v>137</v>
      </c>
      <c r="BM103" s="229" t="s">
        <v>1001</v>
      </c>
    </row>
    <row r="104" s="2" customFormat="1">
      <c r="A104" s="38"/>
      <c r="B104" s="39"/>
      <c r="C104" s="40"/>
      <c r="D104" s="231" t="s">
        <v>139</v>
      </c>
      <c r="E104" s="40"/>
      <c r="F104" s="232" t="s">
        <v>1002</v>
      </c>
      <c r="G104" s="40"/>
      <c r="H104" s="40"/>
      <c r="I104" s="136"/>
      <c r="J104" s="40"/>
      <c r="K104" s="40"/>
      <c r="L104" s="44"/>
      <c r="M104" s="233"/>
      <c r="N104" s="23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139</v>
      </c>
      <c r="AU104" s="17" t="s">
        <v>80</v>
      </c>
    </row>
    <row r="105" s="2" customFormat="1">
      <c r="A105" s="38"/>
      <c r="B105" s="39"/>
      <c r="C105" s="40"/>
      <c r="D105" s="231" t="s">
        <v>141</v>
      </c>
      <c r="E105" s="40"/>
      <c r="F105" s="235" t="s">
        <v>1003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141</v>
      </c>
      <c r="AU105" s="17" t="s">
        <v>80</v>
      </c>
    </row>
    <row r="106" s="13" customFormat="1">
      <c r="A106" s="13"/>
      <c r="B106" s="236"/>
      <c r="C106" s="237"/>
      <c r="D106" s="231" t="s">
        <v>143</v>
      </c>
      <c r="E106" s="238" t="s">
        <v>19</v>
      </c>
      <c r="F106" s="239" t="s">
        <v>1004</v>
      </c>
      <c r="G106" s="237"/>
      <c r="H106" s="240">
        <v>332.85000000000002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143</v>
      </c>
      <c r="AU106" s="246" t="s">
        <v>80</v>
      </c>
      <c r="AV106" s="13" t="s">
        <v>80</v>
      </c>
      <c r="AW106" s="13" t="s">
        <v>32</v>
      </c>
      <c r="AX106" s="13" t="s">
        <v>70</v>
      </c>
      <c r="AY106" s="246" t="s">
        <v>130</v>
      </c>
    </row>
    <row r="107" s="14" customFormat="1">
      <c r="A107" s="14"/>
      <c r="B107" s="247"/>
      <c r="C107" s="248"/>
      <c r="D107" s="231" t="s">
        <v>143</v>
      </c>
      <c r="E107" s="249" t="s">
        <v>19</v>
      </c>
      <c r="F107" s="250" t="s">
        <v>161</v>
      </c>
      <c r="G107" s="248"/>
      <c r="H107" s="251">
        <v>332.85000000000002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143</v>
      </c>
      <c r="AU107" s="257" t="s">
        <v>80</v>
      </c>
      <c r="AV107" s="14" t="s">
        <v>137</v>
      </c>
      <c r="AW107" s="14" t="s">
        <v>32</v>
      </c>
      <c r="AX107" s="14" t="s">
        <v>78</v>
      </c>
      <c r="AY107" s="257" t="s">
        <v>130</v>
      </c>
    </row>
    <row r="108" s="2" customFormat="1" ht="16.5" customHeight="1">
      <c r="A108" s="38"/>
      <c r="B108" s="39"/>
      <c r="C108" s="218" t="s">
        <v>137</v>
      </c>
      <c r="D108" s="218" t="s">
        <v>132</v>
      </c>
      <c r="E108" s="219" t="s">
        <v>815</v>
      </c>
      <c r="F108" s="220" t="s">
        <v>816</v>
      </c>
      <c r="G108" s="221" t="s">
        <v>186</v>
      </c>
      <c r="H108" s="222">
        <v>2</v>
      </c>
      <c r="I108" s="223"/>
      <c r="J108" s="224">
        <f>ROUND(I108*H108,2)</f>
        <v>0</v>
      </c>
      <c r="K108" s="220" t="s">
        <v>136</v>
      </c>
      <c r="L108" s="44"/>
      <c r="M108" s="225" t="s">
        <v>19</v>
      </c>
      <c r="N108" s="226" t="s">
        <v>41</v>
      </c>
      <c r="O108" s="84"/>
      <c r="P108" s="227">
        <f>O108*H108</f>
        <v>0</v>
      </c>
      <c r="Q108" s="227">
        <v>0.42080000000000001</v>
      </c>
      <c r="R108" s="227">
        <f>Q108*H108</f>
        <v>0.84160000000000001</v>
      </c>
      <c r="S108" s="227">
        <v>0</v>
      </c>
      <c r="T108" s="22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137</v>
      </c>
      <c r="AT108" s="229" t="s">
        <v>132</v>
      </c>
      <c r="AU108" s="229" t="s">
        <v>80</v>
      </c>
      <c r="AY108" s="17" t="s">
        <v>130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78</v>
      </c>
      <c r="BK108" s="230">
        <f>ROUND(I108*H108,2)</f>
        <v>0</v>
      </c>
      <c r="BL108" s="17" t="s">
        <v>137</v>
      </c>
      <c r="BM108" s="229" t="s">
        <v>1005</v>
      </c>
    </row>
    <row r="109" s="2" customFormat="1">
      <c r="A109" s="38"/>
      <c r="B109" s="39"/>
      <c r="C109" s="40"/>
      <c r="D109" s="231" t="s">
        <v>139</v>
      </c>
      <c r="E109" s="40"/>
      <c r="F109" s="232" t="s">
        <v>816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139</v>
      </c>
      <c r="AU109" s="17" t="s">
        <v>80</v>
      </c>
    </row>
    <row r="110" s="13" customFormat="1">
      <c r="A110" s="13"/>
      <c r="B110" s="236"/>
      <c r="C110" s="237"/>
      <c r="D110" s="231" t="s">
        <v>143</v>
      </c>
      <c r="E110" s="238" t="s">
        <v>19</v>
      </c>
      <c r="F110" s="239" t="s">
        <v>1006</v>
      </c>
      <c r="G110" s="237"/>
      <c r="H110" s="240">
        <v>2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143</v>
      </c>
      <c r="AU110" s="246" t="s">
        <v>80</v>
      </c>
      <c r="AV110" s="13" t="s">
        <v>80</v>
      </c>
      <c r="AW110" s="13" t="s">
        <v>32</v>
      </c>
      <c r="AX110" s="13" t="s">
        <v>78</v>
      </c>
      <c r="AY110" s="246" t="s">
        <v>130</v>
      </c>
    </row>
    <row r="111" s="12" customFormat="1" ht="22.8" customHeight="1">
      <c r="A111" s="12"/>
      <c r="B111" s="202"/>
      <c r="C111" s="203"/>
      <c r="D111" s="204" t="s">
        <v>69</v>
      </c>
      <c r="E111" s="216" t="s">
        <v>190</v>
      </c>
      <c r="F111" s="216" t="s">
        <v>191</v>
      </c>
      <c r="G111" s="203"/>
      <c r="H111" s="203"/>
      <c r="I111" s="206"/>
      <c r="J111" s="217">
        <f>BK111</f>
        <v>0</v>
      </c>
      <c r="K111" s="203"/>
      <c r="L111" s="208"/>
      <c r="M111" s="209"/>
      <c r="N111" s="210"/>
      <c r="O111" s="210"/>
      <c r="P111" s="211">
        <f>SUM(P112:P125)</f>
        <v>0</v>
      </c>
      <c r="Q111" s="210"/>
      <c r="R111" s="211">
        <f>SUM(R112:R125)</f>
        <v>0.0035020000000000003</v>
      </c>
      <c r="S111" s="210"/>
      <c r="T111" s="212">
        <f>SUM(T112:T125)</f>
        <v>6.6570000000000009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3" t="s">
        <v>78</v>
      </c>
      <c r="AT111" s="214" t="s">
        <v>69</v>
      </c>
      <c r="AU111" s="214" t="s">
        <v>78</v>
      </c>
      <c r="AY111" s="213" t="s">
        <v>130</v>
      </c>
      <c r="BK111" s="215">
        <f>SUM(BK112:BK125)</f>
        <v>0</v>
      </c>
    </row>
    <row r="112" s="2" customFormat="1" ht="16.5" customHeight="1">
      <c r="A112" s="38"/>
      <c r="B112" s="39"/>
      <c r="C112" s="218" t="s">
        <v>162</v>
      </c>
      <c r="D112" s="218" t="s">
        <v>132</v>
      </c>
      <c r="E112" s="219" t="s">
        <v>597</v>
      </c>
      <c r="F112" s="220" t="s">
        <v>598</v>
      </c>
      <c r="G112" s="221" t="s">
        <v>171</v>
      </c>
      <c r="H112" s="222">
        <v>20.600000000000001</v>
      </c>
      <c r="I112" s="223"/>
      <c r="J112" s="224">
        <f>ROUND(I112*H112,2)</f>
        <v>0</v>
      </c>
      <c r="K112" s="220" t="s">
        <v>136</v>
      </c>
      <c r="L112" s="44"/>
      <c r="M112" s="225" t="s">
        <v>19</v>
      </c>
      <c r="N112" s="226" t="s">
        <v>41</v>
      </c>
      <c r="O112" s="84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9" t="s">
        <v>137</v>
      </c>
      <c r="AT112" s="229" t="s">
        <v>132</v>
      </c>
      <c r="AU112" s="229" t="s">
        <v>80</v>
      </c>
      <c r="AY112" s="17" t="s">
        <v>130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17" t="s">
        <v>78</v>
      </c>
      <c r="BK112" s="230">
        <f>ROUND(I112*H112,2)</f>
        <v>0</v>
      </c>
      <c r="BL112" s="17" t="s">
        <v>137</v>
      </c>
      <c r="BM112" s="229" t="s">
        <v>1007</v>
      </c>
    </row>
    <row r="113" s="2" customFormat="1">
      <c r="A113" s="38"/>
      <c r="B113" s="39"/>
      <c r="C113" s="40"/>
      <c r="D113" s="231" t="s">
        <v>139</v>
      </c>
      <c r="E113" s="40"/>
      <c r="F113" s="232" t="s">
        <v>600</v>
      </c>
      <c r="G113" s="40"/>
      <c r="H113" s="40"/>
      <c r="I113" s="136"/>
      <c r="J113" s="40"/>
      <c r="K113" s="40"/>
      <c r="L113" s="44"/>
      <c r="M113" s="233"/>
      <c r="N113" s="23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139</v>
      </c>
      <c r="AU113" s="17" t="s">
        <v>80</v>
      </c>
    </row>
    <row r="114" s="13" customFormat="1">
      <c r="A114" s="13"/>
      <c r="B114" s="236"/>
      <c r="C114" s="237"/>
      <c r="D114" s="231" t="s">
        <v>143</v>
      </c>
      <c r="E114" s="238" t="s">
        <v>19</v>
      </c>
      <c r="F114" s="239" t="s">
        <v>1008</v>
      </c>
      <c r="G114" s="237"/>
      <c r="H114" s="240">
        <v>6.5999999999999996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143</v>
      </c>
      <c r="AU114" s="246" t="s">
        <v>80</v>
      </c>
      <c r="AV114" s="13" t="s">
        <v>80</v>
      </c>
      <c r="AW114" s="13" t="s">
        <v>32</v>
      </c>
      <c r="AX114" s="13" t="s">
        <v>70</v>
      </c>
      <c r="AY114" s="246" t="s">
        <v>130</v>
      </c>
    </row>
    <row r="115" s="13" customFormat="1">
      <c r="A115" s="13"/>
      <c r="B115" s="236"/>
      <c r="C115" s="237"/>
      <c r="D115" s="231" t="s">
        <v>143</v>
      </c>
      <c r="E115" s="238" t="s">
        <v>19</v>
      </c>
      <c r="F115" s="239" t="s">
        <v>1009</v>
      </c>
      <c r="G115" s="237"/>
      <c r="H115" s="240">
        <v>14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143</v>
      </c>
      <c r="AU115" s="246" t="s">
        <v>80</v>
      </c>
      <c r="AV115" s="13" t="s">
        <v>80</v>
      </c>
      <c r="AW115" s="13" t="s">
        <v>32</v>
      </c>
      <c r="AX115" s="13" t="s">
        <v>70</v>
      </c>
      <c r="AY115" s="246" t="s">
        <v>130</v>
      </c>
    </row>
    <row r="116" s="14" customFormat="1">
      <c r="A116" s="14"/>
      <c r="B116" s="247"/>
      <c r="C116" s="248"/>
      <c r="D116" s="231" t="s">
        <v>143</v>
      </c>
      <c r="E116" s="249" t="s">
        <v>19</v>
      </c>
      <c r="F116" s="250" t="s">
        <v>161</v>
      </c>
      <c r="G116" s="248"/>
      <c r="H116" s="251">
        <v>20.600000000000001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143</v>
      </c>
      <c r="AU116" s="257" t="s">
        <v>80</v>
      </c>
      <c r="AV116" s="14" t="s">
        <v>137</v>
      </c>
      <c r="AW116" s="14" t="s">
        <v>32</v>
      </c>
      <c r="AX116" s="14" t="s">
        <v>78</v>
      </c>
      <c r="AY116" s="257" t="s">
        <v>130</v>
      </c>
    </row>
    <row r="117" s="2" customFormat="1" ht="16.5" customHeight="1">
      <c r="A117" s="38"/>
      <c r="B117" s="39"/>
      <c r="C117" s="218" t="s">
        <v>168</v>
      </c>
      <c r="D117" s="218" t="s">
        <v>132</v>
      </c>
      <c r="E117" s="219" t="s">
        <v>602</v>
      </c>
      <c r="F117" s="220" t="s">
        <v>603</v>
      </c>
      <c r="G117" s="221" t="s">
        <v>171</v>
      </c>
      <c r="H117" s="222">
        <v>20.600000000000001</v>
      </c>
      <c r="I117" s="223"/>
      <c r="J117" s="224">
        <f>ROUND(I117*H117,2)</f>
        <v>0</v>
      </c>
      <c r="K117" s="220" t="s">
        <v>136</v>
      </c>
      <c r="L117" s="44"/>
      <c r="M117" s="225" t="s">
        <v>19</v>
      </c>
      <c r="N117" s="226" t="s">
        <v>41</v>
      </c>
      <c r="O117" s="84"/>
      <c r="P117" s="227">
        <f>O117*H117</f>
        <v>0</v>
      </c>
      <c r="Q117" s="227">
        <v>0.00017000000000000001</v>
      </c>
      <c r="R117" s="227">
        <f>Q117*H117</f>
        <v>0.0035020000000000003</v>
      </c>
      <c r="S117" s="227">
        <v>0</v>
      </c>
      <c r="T117" s="228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9" t="s">
        <v>137</v>
      </c>
      <c r="AT117" s="229" t="s">
        <v>132</v>
      </c>
      <c r="AU117" s="229" t="s">
        <v>80</v>
      </c>
      <c r="AY117" s="17" t="s">
        <v>130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17" t="s">
        <v>78</v>
      </c>
      <c r="BK117" s="230">
        <f>ROUND(I117*H117,2)</f>
        <v>0</v>
      </c>
      <c r="BL117" s="17" t="s">
        <v>137</v>
      </c>
      <c r="BM117" s="229" t="s">
        <v>1010</v>
      </c>
    </row>
    <row r="118" s="2" customFormat="1">
      <c r="A118" s="38"/>
      <c r="B118" s="39"/>
      <c r="C118" s="40"/>
      <c r="D118" s="231" t="s">
        <v>139</v>
      </c>
      <c r="E118" s="40"/>
      <c r="F118" s="232" t="s">
        <v>605</v>
      </c>
      <c r="G118" s="40"/>
      <c r="H118" s="40"/>
      <c r="I118" s="136"/>
      <c r="J118" s="40"/>
      <c r="K118" s="40"/>
      <c r="L118" s="44"/>
      <c r="M118" s="233"/>
      <c r="N118" s="23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139</v>
      </c>
      <c r="AU118" s="17" t="s">
        <v>80</v>
      </c>
    </row>
    <row r="119" s="13" customFormat="1">
      <c r="A119" s="13"/>
      <c r="B119" s="236"/>
      <c r="C119" s="237"/>
      <c r="D119" s="231" t="s">
        <v>143</v>
      </c>
      <c r="E119" s="238" t="s">
        <v>19</v>
      </c>
      <c r="F119" s="239" t="s">
        <v>1008</v>
      </c>
      <c r="G119" s="237"/>
      <c r="H119" s="240">
        <v>6.5999999999999996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143</v>
      </c>
      <c r="AU119" s="246" t="s">
        <v>80</v>
      </c>
      <c r="AV119" s="13" t="s">
        <v>80</v>
      </c>
      <c r="AW119" s="13" t="s">
        <v>32</v>
      </c>
      <c r="AX119" s="13" t="s">
        <v>70</v>
      </c>
      <c r="AY119" s="246" t="s">
        <v>130</v>
      </c>
    </row>
    <row r="120" s="13" customFormat="1">
      <c r="A120" s="13"/>
      <c r="B120" s="236"/>
      <c r="C120" s="237"/>
      <c r="D120" s="231" t="s">
        <v>143</v>
      </c>
      <c r="E120" s="238" t="s">
        <v>19</v>
      </c>
      <c r="F120" s="239" t="s">
        <v>1009</v>
      </c>
      <c r="G120" s="237"/>
      <c r="H120" s="240">
        <v>14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143</v>
      </c>
      <c r="AU120" s="246" t="s">
        <v>80</v>
      </c>
      <c r="AV120" s="13" t="s">
        <v>80</v>
      </c>
      <c r="AW120" s="13" t="s">
        <v>32</v>
      </c>
      <c r="AX120" s="13" t="s">
        <v>70</v>
      </c>
      <c r="AY120" s="246" t="s">
        <v>130</v>
      </c>
    </row>
    <row r="121" s="14" customFormat="1">
      <c r="A121" s="14"/>
      <c r="B121" s="247"/>
      <c r="C121" s="248"/>
      <c r="D121" s="231" t="s">
        <v>143</v>
      </c>
      <c r="E121" s="249" t="s">
        <v>19</v>
      </c>
      <c r="F121" s="250" t="s">
        <v>161</v>
      </c>
      <c r="G121" s="248"/>
      <c r="H121" s="251">
        <v>20.600000000000001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143</v>
      </c>
      <c r="AU121" s="257" t="s">
        <v>80</v>
      </c>
      <c r="AV121" s="14" t="s">
        <v>137</v>
      </c>
      <c r="AW121" s="14" t="s">
        <v>32</v>
      </c>
      <c r="AX121" s="14" t="s">
        <v>78</v>
      </c>
      <c r="AY121" s="257" t="s">
        <v>130</v>
      </c>
    </row>
    <row r="122" s="2" customFormat="1" ht="16.5" customHeight="1">
      <c r="A122" s="38"/>
      <c r="B122" s="39"/>
      <c r="C122" s="218" t="s">
        <v>176</v>
      </c>
      <c r="D122" s="218" t="s">
        <v>132</v>
      </c>
      <c r="E122" s="219" t="s">
        <v>672</v>
      </c>
      <c r="F122" s="220" t="s">
        <v>673</v>
      </c>
      <c r="G122" s="221" t="s">
        <v>135</v>
      </c>
      <c r="H122" s="222">
        <v>332.85000000000002</v>
      </c>
      <c r="I122" s="223"/>
      <c r="J122" s="224">
        <f>ROUND(I122*H122,2)</f>
        <v>0</v>
      </c>
      <c r="K122" s="220" t="s">
        <v>136</v>
      </c>
      <c r="L122" s="44"/>
      <c r="M122" s="225" t="s">
        <v>19</v>
      </c>
      <c r="N122" s="226" t="s">
        <v>41</v>
      </c>
      <c r="O122" s="84"/>
      <c r="P122" s="227">
        <f>O122*H122</f>
        <v>0</v>
      </c>
      <c r="Q122" s="227">
        <v>0</v>
      </c>
      <c r="R122" s="227">
        <f>Q122*H122</f>
        <v>0</v>
      </c>
      <c r="S122" s="227">
        <v>0.02</v>
      </c>
      <c r="T122" s="228">
        <f>S122*H122</f>
        <v>6.6570000000000009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137</v>
      </c>
      <c r="AT122" s="229" t="s">
        <v>132</v>
      </c>
      <c r="AU122" s="229" t="s">
        <v>80</v>
      </c>
      <c r="AY122" s="17" t="s">
        <v>130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78</v>
      </c>
      <c r="BK122" s="230">
        <f>ROUND(I122*H122,2)</f>
        <v>0</v>
      </c>
      <c r="BL122" s="17" t="s">
        <v>137</v>
      </c>
      <c r="BM122" s="229" t="s">
        <v>1011</v>
      </c>
    </row>
    <row r="123" s="2" customFormat="1">
      <c r="A123" s="38"/>
      <c r="B123" s="39"/>
      <c r="C123" s="40"/>
      <c r="D123" s="231" t="s">
        <v>139</v>
      </c>
      <c r="E123" s="40"/>
      <c r="F123" s="232" t="s">
        <v>675</v>
      </c>
      <c r="G123" s="40"/>
      <c r="H123" s="40"/>
      <c r="I123" s="136"/>
      <c r="J123" s="40"/>
      <c r="K123" s="40"/>
      <c r="L123" s="44"/>
      <c r="M123" s="233"/>
      <c r="N123" s="23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139</v>
      </c>
      <c r="AU123" s="17" t="s">
        <v>80</v>
      </c>
    </row>
    <row r="124" s="2" customFormat="1">
      <c r="A124" s="38"/>
      <c r="B124" s="39"/>
      <c r="C124" s="40"/>
      <c r="D124" s="231" t="s">
        <v>141</v>
      </c>
      <c r="E124" s="40"/>
      <c r="F124" s="235" t="s">
        <v>1012</v>
      </c>
      <c r="G124" s="40"/>
      <c r="H124" s="40"/>
      <c r="I124" s="136"/>
      <c r="J124" s="40"/>
      <c r="K124" s="40"/>
      <c r="L124" s="44"/>
      <c r="M124" s="233"/>
      <c r="N124" s="23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141</v>
      </c>
      <c r="AU124" s="17" t="s">
        <v>80</v>
      </c>
    </row>
    <row r="125" s="13" customFormat="1">
      <c r="A125" s="13"/>
      <c r="B125" s="236"/>
      <c r="C125" s="237"/>
      <c r="D125" s="231" t="s">
        <v>143</v>
      </c>
      <c r="E125" s="238" t="s">
        <v>19</v>
      </c>
      <c r="F125" s="239" t="s">
        <v>1004</v>
      </c>
      <c r="G125" s="237"/>
      <c r="H125" s="240">
        <v>332.85000000000002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143</v>
      </c>
      <c r="AU125" s="246" t="s">
        <v>80</v>
      </c>
      <c r="AV125" s="13" t="s">
        <v>80</v>
      </c>
      <c r="AW125" s="13" t="s">
        <v>32</v>
      </c>
      <c r="AX125" s="13" t="s">
        <v>78</v>
      </c>
      <c r="AY125" s="246" t="s">
        <v>130</v>
      </c>
    </row>
    <row r="126" s="12" customFormat="1" ht="22.8" customHeight="1">
      <c r="A126" s="12"/>
      <c r="B126" s="202"/>
      <c r="C126" s="203"/>
      <c r="D126" s="204" t="s">
        <v>69</v>
      </c>
      <c r="E126" s="216" t="s">
        <v>201</v>
      </c>
      <c r="F126" s="216" t="s">
        <v>1013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SUM(P127:P129)</f>
        <v>0</v>
      </c>
      <c r="Q126" s="210"/>
      <c r="R126" s="211">
        <f>SUM(R127:R129)</f>
        <v>0</v>
      </c>
      <c r="S126" s="210"/>
      <c r="T126" s="212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78</v>
      </c>
      <c r="AT126" s="214" t="s">
        <v>69</v>
      </c>
      <c r="AU126" s="214" t="s">
        <v>78</v>
      </c>
      <c r="AY126" s="213" t="s">
        <v>130</v>
      </c>
      <c r="BK126" s="215">
        <f>SUM(BK127:BK129)</f>
        <v>0</v>
      </c>
    </row>
    <row r="127" s="2" customFormat="1" ht="16.5" customHeight="1">
      <c r="A127" s="38"/>
      <c r="B127" s="39"/>
      <c r="C127" s="218" t="s">
        <v>174</v>
      </c>
      <c r="D127" s="218" t="s">
        <v>132</v>
      </c>
      <c r="E127" s="219" t="s">
        <v>204</v>
      </c>
      <c r="F127" s="220" t="s">
        <v>205</v>
      </c>
      <c r="G127" s="221" t="s">
        <v>206</v>
      </c>
      <c r="H127" s="222">
        <v>49.262</v>
      </c>
      <c r="I127" s="223"/>
      <c r="J127" s="224">
        <f>ROUND(I127*H127,2)</f>
        <v>0</v>
      </c>
      <c r="K127" s="220" t="s">
        <v>136</v>
      </c>
      <c r="L127" s="44"/>
      <c r="M127" s="225" t="s">
        <v>19</v>
      </c>
      <c r="N127" s="226" t="s">
        <v>41</v>
      </c>
      <c r="O127" s="84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137</v>
      </c>
      <c r="AT127" s="229" t="s">
        <v>132</v>
      </c>
      <c r="AU127" s="229" t="s">
        <v>80</v>
      </c>
      <c r="AY127" s="17" t="s">
        <v>130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78</v>
      </c>
      <c r="BK127" s="230">
        <f>ROUND(I127*H127,2)</f>
        <v>0</v>
      </c>
      <c r="BL127" s="17" t="s">
        <v>137</v>
      </c>
      <c r="BM127" s="229" t="s">
        <v>1014</v>
      </c>
    </row>
    <row r="128" s="2" customFormat="1">
      <c r="A128" s="38"/>
      <c r="B128" s="39"/>
      <c r="C128" s="40"/>
      <c r="D128" s="231" t="s">
        <v>139</v>
      </c>
      <c r="E128" s="40"/>
      <c r="F128" s="232" t="s">
        <v>208</v>
      </c>
      <c r="G128" s="40"/>
      <c r="H128" s="40"/>
      <c r="I128" s="136"/>
      <c r="J128" s="40"/>
      <c r="K128" s="40"/>
      <c r="L128" s="44"/>
      <c r="M128" s="233"/>
      <c r="N128" s="23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139</v>
      </c>
      <c r="AU128" s="17" t="s">
        <v>80</v>
      </c>
    </row>
    <row r="129" s="2" customFormat="1">
      <c r="A129" s="38"/>
      <c r="B129" s="39"/>
      <c r="C129" s="40"/>
      <c r="D129" s="231" t="s">
        <v>141</v>
      </c>
      <c r="E129" s="40"/>
      <c r="F129" s="235" t="s">
        <v>1015</v>
      </c>
      <c r="G129" s="40"/>
      <c r="H129" s="40"/>
      <c r="I129" s="136"/>
      <c r="J129" s="40"/>
      <c r="K129" s="40"/>
      <c r="L129" s="44"/>
      <c r="M129" s="233"/>
      <c r="N129" s="234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141</v>
      </c>
      <c r="AU129" s="17" t="s">
        <v>80</v>
      </c>
    </row>
    <row r="130" s="12" customFormat="1" ht="22.8" customHeight="1">
      <c r="A130" s="12"/>
      <c r="B130" s="202"/>
      <c r="C130" s="203"/>
      <c r="D130" s="204" t="s">
        <v>69</v>
      </c>
      <c r="E130" s="216" t="s">
        <v>718</v>
      </c>
      <c r="F130" s="216" t="s">
        <v>1016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SUM(P131:P140)</f>
        <v>0</v>
      </c>
      <c r="Q130" s="210"/>
      <c r="R130" s="211">
        <f>SUM(R131:R140)</f>
        <v>0</v>
      </c>
      <c r="S130" s="210"/>
      <c r="T130" s="212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78</v>
      </c>
      <c r="AT130" s="214" t="s">
        <v>69</v>
      </c>
      <c r="AU130" s="214" t="s">
        <v>78</v>
      </c>
      <c r="AY130" s="213" t="s">
        <v>130</v>
      </c>
      <c r="BK130" s="215">
        <f>SUM(BK131:BK140)</f>
        <v>0</v>
      </c>
    </row>
    <row r="131" s="2" customFormat="1" ht="16.5" customHeight="1">
      <c r="A131" s="38"/>
      <c r="B131" s="39"/>
      <c r="C131" s="218" t="s">
        <v>190</v>
      </c>
      <c r="D131" s="218" t="s">
        <v>132</v>
      </c>
      <c r="E131" s="219" t="s">
        <v>1017</v>
      </c>
      <c r="F131" s="220" t="s">
        <v>1018</v>
      </c>
      <c r="G131" s="221" t="s">
        <v>206</v>
      </c>
      <c r="H131" s="222">
        <v>0.86799999999999999</v>
      </c>
      <c r="I131" s="223"/>
      <c r="J131" s="224">
        <f>ROUND(I131*H131,2)</f>
        <v>0</v>
      </c>
      <c r="K131" s="220" t="s">
        <v>136</v>
      </c>
      <c r="L131" s="44"/>
      <c r="M131" s="225" t="s">
        <v>19</v>
      </c>
      <c r="N131" s="226" t="s">
        <v>41</v>
      </c>
      <c r="O131" s="84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137</v>
      </c>
      <c r="AT131" s="229" t="s">
        <v>132</v>
      </c>
      <c r="AU131" s="229" t="s">
        <v>80</v>
      </c>
      <c r="AY131" s="17" t="s">
        <v>130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78</v>
      </c>
      <c r="BK131" s="230">
        <f>ROUND(I131*H131,2)</f>
        <v>0</v>
      </c>
      <c r="BL131" s="17" t="s">
        <v>137</v>
      </c>
      <c r="BM131" s="229" t="s">
        <v>1019</v>
      </c>
    </row>
    <row r="132" s="2" customFormat="1">
      <c r="A132" s="38"/>
      <c r="B132" s="39"/>
      <c r="C132" s="40"/>
      <c r="D132" s="231" t="s">
        <v>139</v>
      </c>
      <c r="E132" s="40"/>
      <c r="F132" s="232" t="s">
        <v>1020</v>
      </c>
      <c r="G132" s="40"/>
      <c r="H132" s="40"/>
      <c r="I132" s="136"/>
      <c r="J132" s="40"/>
      <c r="K132" s="40"/>
      <c r="L132" s="44"/>
      <c r="M132" s="233"/>
      <c r="N132" s="234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139</v>
      </c>
      <c r="AU132" s="17" t="s">
        <v>80</v>
      </c>
    </row>
    <row r="133" s="2" customFormat="1">
      <c r="A133" s="38"/>
      <c r="B133" s="39"/>
      <c r="C133" s="40"/>
      <c r="D133" s="231" t="s">
        <v>141</v>
      </c>
      <c r="E133" s="40"/>
      <c r="F133" s="235" t="s">
        <v>1021</v>
      </c>
      <c r="G133" s="40"/>
      <c r="H133" s="40"/>
      <c r="I133" s="136"/>
      <c r="J133" s="40"/>
      <c r="K133" s="40"/>
      <c r="L133" s="44"/>
      <c r="M133" s="233"/>
      <c r="N133" s="234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141</v>
      </c>
      <c r="AU133" s="17" t="s">
        <v>80</v>
      </c>
    </row>
    <row r="134" s="2" customFormat="1" ht="16.5" customHeight="1">
      <c r="A134" s="38"/>
      <c r="B134" s="39"/>
      <c r="C134" s="218" t="s">
        <v>196</v>
      </c>
      <c r="D134" s="218" t="s">
        <v>132</v>
      </c>
      <c r="E134" s="219" t="s">
        <v>1022</v>
      </c>
      <c r="F134" s="220" t="s">
        <v>1023</v>
      </c>
      <c r="G134" s="221" t="s">
        <v>206</v>
      </c>
      <c r="H134" s="222">
        <v>0.86799999999999999</v>
      </c>
      <c r="I134" s="223"/>
      <c r="J134" s="224">
        <f>ROUND(I134*H134,2)</f>
        <v>0</v>
      </c>
      <c r="K134" s="220" t="s">
        <v>136</v>
      </c>
      <c r="L134" s="44"/>
      <c r="M134" s="225" t="s">
        <v>19</v>
      </c>
      <c r="N134" s="226" t="s">
        <v>41</v>
      </c>
      <c r="O134" s="84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137</v>
      </c>
      <c r="AT134" s="229" t="s">
        <v>132</v>
      </c>
      <c r="AU134" s="229" t="s">
        <v>80</v>
      </c>
      <c r="AY134" s="17" t="s">
        <v>130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78</v>
      </c>
      <c r="BK134" s="230">
        <f>ROUND(I134*H134,2)</f>
        <v>0</v>
      </c>
      <c r="BL134" s="17" t="s">
        <v>137</v>
      </c>
      <c r="BM134" s="229" t="s">
        <v>1024</v>
      </c>
    </row>
    <row r="135" s="2" customFormat="1">
      <c r="A135" s="38"/>
      <c r="B135" s="39"/>
      <c r="C135" s="40"/>
      <c r="D135" s="231" t="s">
        <v>139</v>
      </c>
      <c r="E135" s="40"/>
      <c r="F135" s="232" t="s">
        <v>1025</v>
      </c>
      <c r="G135" s="40"/>
      <c r="H135" s="40"/>
      <c r="I135" s="136"/>
      <c r="J135" s="40"/>
      <c r="K135" s="40"/>
      <c r="L135" s="44"/>
      <c r="M135" s="233"/>
      <c r="N135" s="234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139</v>
      </c>
      <c r="AU135" s="17" t="s">
        <v>80</v>
      </c>
    </row>
    <row r="136" s="2" customFormat="1">
      <c r="A136" s="38"/>
      <c r="B136" s="39"/>
      <c r="C136" s="40"/>
      <c r="D136" s="231" t="s">
        <v>141</v>
      </c>
      <c r="E136" s="40"/>
      <c r="F136" s="235" t="s">
        <v>1021</v>
      </c>
      <c r="G136" s="40"/>
      <c r="H136" s="40"/>
      <c r="I136" s="136"/>
      <c r="J136" s="40"/>
      <c r="K136" s="40"/>
      <c r="L136" s="44"/>
      <c r="M136" s="233"/>
      <c r="N136" s="23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141</v>
      </c>
      <c r="AU136" s="17" t="s">
        <v>80</v>
      </c>
    </row>
    <row r="137" s="2" customFormat="1" ht="16.5" customHeight="1">
      <c r="A137" s="38"/>
      <c r="B137" s="39"/>
      <c r="C137" s="218" t="s">
        <v>203</v>
      </c>
      <c r="D137" s="218" t="s">
        <v>132</v>
      </c>
      <c r="E137" s="219" t="s">
        <v>1026</v>
      </c>
      <c r="F137" s="220" t="s">
        <v>1027</v>
      </c>
      <c r="G137" s="221" t="s">
        <v>206</v>
      </c>
      <c r="H137" s="222">
        <v>1.736</v>
      </c>
      <c r="I137" s="223"/>
      <c r="J137" s="224">
        <f>ROUND(I137*H137,2)</f>
        <v>0</v>
      </c>
      <c r="K137" s="220" t="s">
        <v>136</v>
      </c>
      <c r="L137" s="44"/>
      <c r="M137" s="225" t="s">
        <v>19</v>
      </c>
      <c r="N137" s="226" t="s">
        <v>41</v>
      </c>
      <c r="O137" s="84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137</v>
      </c>
      <c r="AT137" s="229" t="s">
        <v>132</v>
      </c>
      <c r="AU137" s="229" t="s">
        <v>80</v>
      </c>
      <c r="AY137" s="17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78</v>
      </c>
      <c r="BK137" s="230">
        <f>ROUND(I137*H137,2)</f>
        <v>0</v>
      </c>
      <c r="BL137" s="17" t="s">
        <v>137</v>
      </c>
      <c r="BM137" s="229" t="s">
        <v>1028</v>
      </c>
    </row>
    <row r="138" s="2" customFormat="1">
      <c r="A138" s="38"/>
      <c r="B138" s="39"/>
      <c r="C138" s="40"/>
      <c r="D138" s="231" t="s">
        <v>139</v>
      </c>
      <c r="E138" s="40"/>
      <c r="F138" s="232" t="s">
        <v>1029</v>
      </c>
      <c r="G138" s="40"/>
      <c r="H138" s="40"/>
      <c r="I138" s="136"/>
      <c r="J138" s="40"/>
      <c r="K138" s="40"/>
      <c r="L138" s="44"/>
      <c r="M138" s="233"/>
      <c r="N138" s="23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139</v>
      </c>
      <c r="AU138" s="17" t="s">
        <v>80</v>
      </c>
    </row>
    <row r="139" s="2" customFormat="1">
      <c r="A139" s="38"/>
      <c r="B139" s="39"/>
      <c r="C139" s="40"/>
      <c r="D139" s="231" t="s">
        <v>141</v>
      </c>
      <c r="E139" s="40"/>
      <c r="F139" s="235" t="s">
        <v>1021</v>
      </c>
      <c r="G139" s="40"/>
      <c r="H139" s="40"/>
      <c r="I139" s="136"/>
      <c r="J139" s="40"/>
      <c r="K139" s="40"/>
      <c r="L139" s="44"/>
      <c r="M139" s="233"/>
      <c r="N139" s="234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141</v>
      </c>
      <c r="AU139" s="17" t="s">
        <v>80</v>
      </c>
    </row>
    <row r="140" s="13" customFormat="1">
      <c r="A140" s="13"/>
      <c r="B140" s="236"/>
      <c r="C140" s="237"/>
      <c r="D140" s="231" t="s">
        <v>143</v>
      </c>
      <c r="E140" s="238" t="s">
        <v>19</v>
      </c>
      <c r="F140" s="239" t="s">
        <v>1030</v>
      </c>
      <c r="G140" s="237"/>
      <c r="H140" s="240">
        <v>1.736</v>
      </c>
      <c r="I140" s="241"/>
      <c r="J140" s="237"/>
      <c r="K140" s="237"/>
      <c r="L140" s="242"/>
      <c r="M140" s="275"/>
      <c r="N140" s="276"/>
      <c r="O140" s="276"/>
      <c r="P140" s="276"/>
      <c r="Q140" s="276"/>
      <c r="R140" s="276"/>
      <c r="S140" s="276"/>
      <c r="T140" s="27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143</v>
      </c>
      <c r="AU140" s="246" t="s">
        <v>80</v>
      </c>
      <c r="AV140" s="13" t="s">
        <v>80</v>
      </c>
      <c r="AW140" s="13" t="s">
        <v>32</v>
      </c>
      <c r="AX140" s="13" t="s">
        <v>78</v>
      </c>
      <c r="AY140" s="246" t="s">
        <v>130</v>
      </c>
    </row>
    <row r="141" s="2" customFormat="1" ht="6.96" customHeight="1">
      <c r="A141" s="38"/>
      <c r="B141" s="59"/>
      <c r="C141" s="60"/>
      <c r="D141" s="60"/>
      <c r="E141" s="60"/>
      <c r="F141" s="60"/>
      <c r="G141" s="60"/>
      <c r="H141" s="60"/>
      <c r="I141" s="166"/>
      <c r="J141" s="60"/>
      <c r="K141" s="60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/PBKqJJ2dMMcdXxQi1WWzsI67JPvqDjwygET35eW3TV0FJqr/YACB5ogr9SpJ/GahM5VCdd5aC5UxHswk+fRjg==" hashValue="B9/0amhgDsvfaWt0NJHeSZOrkqGjW68XrQ715Vjq+B664RfFpNdfdpiQ7ADrbE7u8bzNs7EGsnDDI7DXppOIDQ==" algorithmName="SHA-512" password="CC35"/>
  <autoFilter ref="C85:K14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80</v>
      </c>
    </row>
    <row r="4" s="1" customFormat="1" ht="24.96" customHeight="1">
      <c r="B4" s="20"/>
      <c r="D4" s="132" t="s">
        <v>99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Stavební úpravy křižovatky Sokolovská, Truhlářská_ KnO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100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1031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22</v>
      </c>
      <c r="G12" s="38"/>
      <c r="H12" s="38"/>
      <c r="I12" s="140" t="s">
        <v>23</v>
      </c>
      <c r="J12" s="141" t="str">
        <f>'Rekapitulace stavby'!AN8</f>
        <v>10. 1. 2020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tr">
        <f>IF('Rekapitulace stavby'!AN10="","",'Rekapitulace stavby'!AN10)</f>
        <v/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40" t="s">
        <v>28</v>
      </c>
      <c r="J15" s="139" t="str">
        <f>IF('Rekapitulace stavby'!AN11="","",'Rekapitulace stavby'!AN11)</f>
        <v/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tr">
        <f>IF('Rekapitulace stavby'!AN16="","",'Rekapitulace stavby'!AN16)</f>
        <v/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39" t="str">
        <f>IF('Rekapitulace stavby'!AN17="","",'Rekapitulace stavby'!AN17)</f>
        <v/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tr">
        <f>IF('Rekapitulace stavby'!AN19="","",'Rekapitulace stavby'!AN19)</f>
        <v/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39" t="str">
        <f>IF('Rekapitulace stavby'!AN20="","",'Rekapitulace stavby'!AN20)</f>
        <v/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34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36</v>
      </c>
      <c r="E30" s="38"/>
      <c r="F30" s="38"/>
      <c r="G30" s="38"/>
      <c r="H30" s="38"/>
      <c r="I30" s="136"/>
      <c r="J30" s="150">
        <f>ROUND(J83,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38</v>
      </c>
      <c r="G32" s="38"/>
      <c r="H32" s="38"/>
      <c r="I32" s="152" t="s">
        <v>37</v>
      </c>
      <c r="J32" s="151" t="s">
        <v>39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34" t="s">
        <v>41</v>
      </c>
      <c r="F33" s="154">
        <f>ROUND((SUM(BE83:BE139)),  2)</f>
        <v>0</v>
      </c>
      <c r="G33" s="38"/>
      <c r="H33" s="38"/>
      <c r="I33" s="155">
        <v>0.20999999999999999</v>
      </c>
      <c r="J33" s="154">
        <f>ROUND(((SUM(BE83:BE139))*I33),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42</v>
      </c>
      <c r="F34" s="154">
        <f>ROUND((SUM(BF83:BF139)),  2)</f>
        <v>0</v>
      </c>
      <c r="G34" s="38"/>
      <c r="H34" s="38"/>
      <c r="I34" s="155">
        <v>0.14999999999999999</v>
      </c>
      <c r="J34" s="154">
        <f>ROUND(((SUM(BF83:BF139))*I34),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43</v>
      </c>
      <c r="F35" s="154">
        <f>ROUND((SUM(BG83:BG139)),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44</v>
      </c>
      <c r="F36" s="154">
        <f>ROUND((SUM(BH83:BH139)),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45</v>
      </c>
      <c r="F37" s="154">
        <f>ROUND((SUM(BI83:BI139)),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Stavební úpravy křižovatky Sokolovská, Truhlářská_ KnO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104 - Chodník Sokolovská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Kynšperk nad ohří</v>
      </c>
      <c r="G52" s="40"/>
      <c r="H52" s="40"/>
      <c r="I52" s="140" t="s">
        <v>23</v>
      </c>
      <c r="J52" s="72" t="str">
        <f>IF(J12="","",J12)</f>
        <v>10. 1. 2020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140" t="s">
        <v>31</v>
      </c>
      <c r="J54" s="36" t="str">
        <f>E21</f>
        <v xml:space="preserve"> 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 xml:space="preserve"> 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68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76"/>
      <c r="C60" s="177"/>
      <c r="D60" s="178" t="s">
        <v>984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985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299</v>
      </c>
      <c r="E62" s="186"/>
      <c r="F62" s="186"/>
      <c r="G62" s="186"/>
      <c r="H62" s="186"/>
      <c r="I62" s="187"/>
      <c r="J62" s="188">
        <f>J101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986</v>
      </c>
      <c r="E63" s="186"/>
      <c r="F63" s="186"/>
      <c r="G63" s="186"/>
      <c r="H63" s="186"/>
      <c r="I63" s="187"/>
      <c r="J63" s="188">
        <f>J118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137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115</v>
      </c>
      <c r="D70" s="40"/>
      <c r="E70" s="40"/>
      <c r="F70" s="40"/>
      <c r="G70" s="40"/>
      <c r="H70" s="40"/>
      <c r="I70" s="136"/>
      <c r="J70" s="40"/>
      <c r="K70" s="4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0" t="str">
        <f>E7</f>
        <v>Stavební úpravy křižovatky Sokolovská, Truhlářská_ KnO</v>
      </c>
      <c r="F73" s="32"/>
      <c r="G73" s="32"/>
      <c r="H73" s="32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100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SO 104 - Chodník Sokolovská</v>
      </c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Kynšperk nad ohří</v>
      </c>
      <c r="G77" s="40"/>
      <c r="H77" s="40"/>
      <c r="I77" s="140" t="s">
        <v>23</v>
      </c>
      <c r="J77" s="72" t="str">
        <f>IF(J12="","",J12)</f>
        <v>10. 1. 2020</v>
      </c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 xml:space="preserve"> </v>
      </c>
      <c r="G79" s="40"/>
      <c r="H79" s="40"/>
      <c r="I79" s="140" t="s">
        <v>31</v>
      </c>
      <c r="J79" s="36" t="str">
        <f>E21</f>
        <v xml:space="preserve"> 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140" t="s">
        <v>33</v>
      </c>
      <c r="J80" s="36" t="str">
        <f>E24</f>
        <v xml:space="preserve"> 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0"/>
      <c r="B82" s="191"/>
      <c r="C82" s="192" t="s">
        <v>116</v>
      </c>
      <c r="D82" s="193" t="s">
        <v>55</v>
      </c>
      <c r="E82" s="193" t="s">
        <v>51</v>
      </c>
      <c r="F82" s="193" t="s">
        <v>52</v>
      </c>
      <c r="G82" s="193" t="s">
        <v>117</v>
      </c>
      <c r="H82" s="193" t="s">
        <v>118</v>
      </c>
      <c r="I82" s="194" t="s">
        <v>119</v>
      </c>
      <c r="J82" s="193" t="s">
        <v>108</v>
      </c>
      <c r="K82" s="195" t="s">
        <v>120</v>
      </c>
      <c r="L82" s="196"/>
      <c r="M82" s="92" t="s">
        <v>19</v>
      </c>
      <c r="N82" s="93" t="s">
        <v>40</v>
      </c>
      <c r="O82" s="93" t="s">
        <v>121</v>
      </c>
      <c r="P82" s="93" t="s">
        <v>122</v>
      </c>
      <c r="Q82" s="93" t="s">
        <v>123</v>
      </c>
      <c r="R82" s="93" t="s">
        <v>124</v>
      </c>
      <c r="S82" s="93" t="s">
        <v>125</v>
      </c>
      <c r="T82" s="94" t="s">
        <v>126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8"/>
      <c r="B83" s="39"/>
      <c r="C83" s="99" t="s">
        <v>127</v>
      </c>
      <c r="D83" s="40"/>
      <c r="E83" s="40"/>
      <c r="F83" s="40"/>
      <c r="G83" s="40"/>
      <c r="H83" s="40"/>
      <c r="I83" s="136"/>
      <c r="J83" s="197">
        <f>BK83</f>
        <v>0</v>
      </c>
      <c r="K83" s="40"/>
      <c r="L83" s="44"/>
      <c r="M83" s="95"/>
      <c r="N83" s="198"/>
      <c r="O83" s="96"/>
      <c r="P83" s="199">
        <f>P84</f>
        <v>0</v>
      </c>
      <c r="Q83" s="96"/>
      <c r="R83" s="199">
        <f>R84</f>
        <v>46.967070000000007</v>
      </c>
      <c r="S83" s="96"/>
      <c r="T83" s="200">
        <f>T84</f>
        <v>97.043999999999997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109</v>
      </c>
      <c r="BK83" s="201">
        <f>BK84</f>
        <v>0</v>
      </c>
    </row>
    <row r="84" s="12" customFormat="1" ht="25.92" customHeight="1">
      <c r="A84" s="12"/>
      <c r="B84" s="202"/>
      <c r="C84" s="203"/>
      <c r="D84" s="204" t="s">
        <v>69</v>
      </c>
      <c r="E84" s="205" t="s">
        <v>128</v>
      </c>
      <c r="F84" s="205" t="s">
        <v>988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P85+P101+P118</f>
        <v>0</v>
      </c>
      <c r="Q84" s="210"/>
      <c r="R84" s="211">
        <f>R85+R101+R118</f>
        <v>46.967070000000007</v>
      </c>
      <c r="S84" s="210"/>
      <c r="T84" s="212">
        <f>T85+T101+T118</f>
        <v>97.043999999999997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78</v>
      </c>
      <c r="AT84" s="214" t="s">
        <v>69</v>
      </c>
      <c r="AU84" s="214" t="s">
        <v>70</v>
      </c>
      <c r="AY84" s="213" t="s">
        <v>130</v>
      </c>
      <c r="BK84" s="215">
        <f>BK85+BK101+BK118</f>
        <v>0</v>
      </c>
    </row>
    <row r="85" s="12" customFormat="1" ht="22.8" customHeight="1">
      <c r="A85" s="12"/>
      <c r="B85" s="202"/>
      <c r="C85" s="203"/>
      <c r="D85" s="204" t="s">
        <v>69</v>
      </c>
      <c r="E85" s="216" t="s">
        <v>78</v>
      </c>
      <c r="F85" s="216" t="s">
        <v>989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SUM(P86:P100)</f>
        <v>0</v>
      </c>
      <c r="Q85" s="210"/>
      <c r="R85" s="211">
        <f>SUM(R86:R100)</f>
        <v>0</v>
      </c>
      <c r="S85" s="210"/>
      <c r="T85" s="212">
        <f>SUM(T86:T100)</f>
        <v>97.043999999999997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78</v>
      </c>
      <c r="AT85" s="214" t="s">
        <v>69</v>
      </c>
      <c r="AU85" s="214" t="s">
        <v>78</v>
      </c>
      <c r="AY85" s="213" t="s">
        <v>130</v>
      </c>
      <c r="BK85" s="215">
        <f>SUM(BK86:BK100)</f>
        <v>0</v>
      </c>
    </row>
    <row r="86" s="2" customFormat="1" ht="16.5" customHeight="1">
      <c r="A86" s="38"/>
      <c r="B86" s="39"/>
      <c r="C86" s="218" t="s">
        <v>78</v>
      </c>
      <c r="D86" s="218" t="s">
        <v>132</v>
      </c>
      <c r="E86" s="219" t="s">
        <v>1032</v>
      </c>
      <c r="F86" s="220" t="s">
        <v>1033</v>
      </c>
      <c r="G86" s="221" t="s">
        <v>135</v>
      </c>
      <c r="H86" s="222">
        <v>131.40000000000001</v>
      </c>
      <c r="I86" s="223"/>
      <c r="J86" s="224">
        <f>ROUND(I86*H86,2)</f>
        <v>0</v>
      </c>
      <c r="K86" s="220" t="s">
        <v>136</v>
      </c>
      <c r="L86" s="44"/>
      <c r="M86" s="225" t="s">
        <v>19</v>
      </c>
      <c r="N86" s="226" t="s">
        <v>41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0.26000000000000001</v>
      </c>
      <c r="T86" s="228">
        <f>S86*H86</f>
        <v>34.164000000000001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9" t="s">
        <v>137</v>
      </c>
      <c r="AT86" s="229" t="s">
        <v>132</v>
      </c>
      <c r="AU86" s="229" t="s">
        <v>80</v>
      </c>
      <c r="AY86" s="17" t="s">
        <v>130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7" t="s">
        <v>78</v>
      </c>
      <c r="BK86" s="230">
        <f>ROUND(I86*H86,2)</f>
        <v>0</v>
      </c>
      <c r="BL86" s="17" t="s">
        <v>137</v>
      </c>
      <c r="BM86" s="229" t="s">
        <v>1034</v>
      </c>
    </row>
    <row r="87" s="2" customFormat="1">
      <c r="A87" s="38"/>
      <c r="B87" s="39"/>
      <c r="C87" s="40"/>
      <c r="D87" s="231" t="s">
        <v>139</v>
      </c>
      <c r="E87" s="40"/>
      <c r="F87" s="232" t="s">
        <v>1035</v>
      </c>
      <c r="G87" s="40"/>
      <c r="H87" s="40"/>
      <c r="I87" s="136"/>
      <c r="J87" s="40"/>
      <c r="K87" s="40"/>
      <c r="L87" s="44"/>
      <c r="M87" s="233"/>
      <c r="N87" s="23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139</v>
      </c>
      <c r="AU87" s="17" t="s">
        <v>80</v>
      </c>
    </row>
    <row r="88" s="2" customFormat="1">
      <c r="A88" s="38"/>
      <c r="B88" s="39"/>
      <c r="C88" s="40"/>
      <c r="D88" s="231" t="s">
        <v>141</v>
      </c>
      <c r="E88" s="40"/>
      <c r="F88" s="235" t="s">
        <v>1036</v>
      </c>
      <c r="G88" s="40"/>
      <c r="H88" s="40"/>
      <c r="I88" s="136"/>
      <c r="J88" s="40"/>
      <c r="K88" s="40"/>
      <c r="L88" s="44"/>
      <c r="M88" s="233"/>
      <c r="N88" s="23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141</v>
      </c>
      <c r="AU88" s="17" t="s">
        <v>80</v>
      </c>
    </row>
    <row r="89" s="13" customFormat="1">
      <c r="A89" s="13"/>
      <c r="B89" s="236"/>
      <c r="C89" s="237"/>
      <c r="D89" s="231" t="s">
        <v>143</v>
      </c>
      <c r="E89" s="238" t="s">
        <v>19</v>
      </c>
      <c r="F89" s="239" t="s">
        <v>1037</v>
      </c>
      <c r="G89" s="237"/>
      <c r="H89" s="240">
        <v>131.40000000000001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143</v>
      </c>
      <c r="AU89" s="246" t="s">
        <v>80</v>
      </c>
      <c r="AV89" s="13" t="s">
        <v>80</v>
      </c>
      <c r="AW89" s="13" t="s">
        <v>32</v>
      </c>
      <c r="AX89" s="13" t="s">
        <v>70</v>
      </c>
      <c r="AY89" s="246" t="s">
        <v>130</v>
      </c>
    </row>
    <row r="90" s="14" customFormat="1">
      <c r="A90" s="14"/>
      <c r="B90" s="247"/>
      <c r="C90" s="248"/>
      <c r="D90" s="231" t="s">
        <v>143</v>
      </c>
      <c r="E90" s="249" t="s">
        <v>19</v>
      </c>
      <c r="F90" s="250" t="s">
        <v>161</v>
      </c>
      <c r="G90" s="248"/>
      <c r="H90" s="251">
        <v>131.40000000000001</v>
      </c>
      <c r="I90" s="252"/>
      <c r="J90" s="248"/>
      <c r="K90" s="248"/>
      <c r="L90" s="253"/>
      <c r="M90" s="254"/>
      <c r="N90" s="255"/>
      <c r="O90" s="255"/>
      <c r="P90" s="255"/>
      <c r="Q90" s="255"/>
      <c r="R90" s="255"/>
      <c r="S90" s="255"/>
      <c r="T90" s="25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7" t="s">
        <v>143</v>
      </c>
      <c r="AU90" s="257" t="s">
        <v>80</v>
      </c>
      <c r="AV90" s="14" t="s">
        <v>137</v>
      </c>
      <c r="AW90" s="14" t="s">
        <v>32</v>
      </c>
      <c r="AX90" s="14" t="s">
        <v>78</v>
      </c>
      <c r="AY90" s="257" t="s">
        <v>130</v>
      </c>
    </row>
    <row r="91" s="2" customFormat="1" ht="16.5" customHeight="1">
      <c r="A91" s="38"/>
      <c r="B91" s="39"/>
      <c r="C91" s="218" t="s">
        <v>203</v>
      </c>
      <c r="D91" s="218" t="s">
        <v>132</v>
      </c>
      <c r="E91" s="219" t="s">
        <v>1038</v>
      </c>
      <c r="F91" s="220" t="s">
        <v>1039</v>
      </c>
      <c r="G91" s="221" t="s">
        <v>135</v>
      </c>
      <c r="H91" s="222">
        <v>157.19999999999999</v>
      </c>
      <c r="I91" s="223"/>
      <c r="J91" s="224">
        <f>ROUND(I91*H91,2)</f>
        <v>0</v>
      </c>
      <c r="K91" s="220" t="s">
        <v>136</v>
      </c>
      <c r="L91" s="44"/>
      <c r="M91" s="225" t="s">
        <v>19</v>
      </c>
      <c r="N91" s="226" t="s">
        <v>41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0.17999999999999999</v>
      </c>
      <c r="T91" s="228">
        <f>S91*H91</f>
        <v>28.295999999999996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29" t="s">
        <v>137</v>
      </c>
      <c r="AT91" s="229" t="s">
        <v>132</v>
      </c>
      <c r="AU91" s="229" t="s">
        <v>80</v>
      </c>
      <c r="AY91" s="17" t="s">
        <v>130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7" t="s">
        <v>78</v>
      </c>
      <c r="BK91" s="230">
        <f>ROUND(I91*H91,2)</f>
        <v>0</v>
      </c>
      <c r="BL91" s="17" t="s">
        <v>137</v>
      </c>
      <c r="BM91" s="229" t="s">
        <v>1040</v>
      </c>
    </row>
    <row r="92" s="2" customFormat="1">
      <c r="A92" s="38"/>
      <c r="B92" s="39"/>
      <c r="C92" s="40"/>
      <c r="D92" s="231" t="s">
        <v>139</v>
      </c>
      <c r="E92" s="40"/>
      <c r="F92" s="232" t="s">
        <v>1041</v>
      </c>
      <c r="G92" s="40"/>
      <c r="H92" s="40"/>
      <c r="I92" s="136"/>
      <c r="J92" s="40"/>
      <c r="K92" s="40"/>
      <c r="L92" s="44"/>
      <c r="M92" s="233"/>
      <c r="N92" s="23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139</v>
      </c>
      <c r="AU92" s="17" t="s">
        <v>80</v>
      </c>
    </row>
    <row r="93" s="2" customFormat="1">
      <c r="A93" s="38"/>
      <c r="B93" s="39"/>
      <c r="C93" s="40"/>
      <c r="D93" s="231" t="s">
        <v>141</v>
      </c>
      <c r="E93" s="40"/>
      <c r="F93" s="235" t="s">
        <v>1042</v>
      </c>
      <c r="G93" s="40"/>
      <c r="H93" s="40"/>
      <c r="I93" s="136"/>
      <c r="J93" s="40"/>
      <c r="K93" s="40"/>
      <c r="L93" s="44"/>
      <c r="M93" s="233"/>
      <c r="N93" s="23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141</v>
      </c>
      <c r="AU93" s="17" t="s">
        <v>80</v>
      </c>
    </row>
    <row r="94" s="13" customFormat="1">
      <c r="A94" s="13"/>
      <c r="B94" s="236"/>
      <c r="C94" s="237"/>
      <c r="D94" s="231" t="s">
        <v>143</v>
      </c>
      <c r="E94" s="238" t="s">
        <v>19</v>
      </c>
      <c r="F94" s="239" t="s">
        <v>1043</v>
      </c>
      <c r="G94" s="237"/>
      <c r="H94" s="240">
        <v>157.19999999999999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143</v>
      </c>
      <c r="AU94" s="246" t="s">
        <v>80</v>
      </c>
      <c r="AV94" s="13" t="s">
        <v>80</v>
      </c>
      <c r="AW94" s="13" t="s">
        <v>32</v>
      </c>
      <c r="AX94" s="13" t="s">
        <v>70</v>
      </c>
      <c r="AY94" s="246" t="s">
        <v>130</v>
      </c>
    </row>
    <row r="95" s="14" customFormat="1">
      <c r="A95" s="14"/>
      <c r="B95" s="247"/>
      <c r="C95" s="248"/>
      <c r="D95" s="231" t="s">
        <v>143</v>
      </c>
      <c r="E95" s="249" t="s">
        <v>19</v>
      </c>
      <c r="F95" s="250" t="s">
        <v>161</v>
      </c>
      <c r="G95" s="248"/>
      <c r="H95" s="251">
        <v>157.19999999999999</v>
      </c>
      <c r="I95" s="252"/>
      <c r="J95" s="248"/>
      <c r="K95" s="248"/>
      <c r="L95" s="253"/>
      <c r="M95" s="254"/>
      <c r="N95" s="255"/>
      <c r="O95" s="255"/>
      <c r="P95" s="255"/>
      <c r="Q95" s="255"/>
      <c r="R95" s="255"/>
      <c r="S95" s="255"/>
      <c r="T95" s="25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7" t="s">
        <v>143</v>
      </c>
      <c r="AU95" s="257" t="s">
        <v>80</v>
      </c>
      <c r="AV95" s="14" t="s">
        <v>137</v>
      </c>
      <c r="AW95" s="14" t="s">
        <v>32</v>
      </c>
      <c r="AX95" s="14" t="s">
        <v>78</v>
      </c>
      <c r="AY95" s="257" t="s">
        <v>130</v>
      </c>
    </row>
    <row r="96" s="2" customFormat="1" ht="16.5" customHeight="1">
      <c r="A96" s="38"/>
      <c r="B96" s="39"/>
      <c r="C96" s="218" t="s">
        <v>149</v>
      </c>
      <c r="D96" s="218" t="s">
        <v>132</v>
      </c>
      <c r="E96" s="219" t="s">
        <v>1044</v>
      </c>
      <c r="F96" s="220" t="s">
        <v>1045</v>
      </c>
      <c r="G96" s="221" t="s">
        <v>135</v>
      </c>
      <c r="H96" s="222">
        <v>157.19999999999999</v>
      </c>
      <c r="I96" s="223"/>
      <c r="J96" s="224">
        <f>ROUND(I96*H96,2)</f>
        <v>0</v>
      </c>
      <c r="K96" s="220" t="s">
        <v>136</v>
      </c>
      <c r="L96" s="44"/>
      <c r="M96" s="225" t="s">
        <v>19</v>
      </c>
      <c r="N96" s="226" t="s">
        <v>41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0.22</v>
      </c>
      <c r="T96" s="228">
        <f>S96*H96</f>
        <v>34.583999999999996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137</v>
      </c>
      <c r="AT96" s="229" t="s">
        <v>132</v>
      </c>
      <c r="AU96" s="229" t="s">
        <v>80</v>
      </c>
      <c r="AY96" s="17" t="s">
        <v>130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78</v>
      </c>
      <c r="BK96" s="230">
        <f>ROUND(I96*H96,2)</f>
        <v>0</v>
      </c>
      <c r="BL96" s="17" t="s">
        <v>137</v>
      </c>
      <c r="BM96" s="229" t="s">
        <v>1046</v>
      </c>
    </row>
    <row r="97" s="2" customFormat="1">
      <c r="A97" s="38"/>
      <c r="B97" s="39"/>
      <c r="C97" s="40"/>
      <c r="D97" s="231" t="s">
        <v>139</v>
      </c>
      <c r="E97" s="40"/>
      <c r="F97" s="232" t="s">
        <v>1047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139</v>
      </c>
      <c r="AU97" s="17" t="s">
        <v>80</v>
      </c>
    </row>
    <row r="98" s="2" customFormat="1">
      <c r="A98" s="38"/>
      <c r="B98" s="39"/>
      <c r="C98" s="40"/>
      <c r="D98" s="231" t="s">
        <v>141</v>
      </c>
      <c r="E98" s="40"/>
      <c r="F98" s="235" t="s">
        <v>1042</v>
      </c>
      <c r="G98" s="40"/>
      <c r="H98" s="40"/>
      <c r="I98" s="136"/>
      <c r="J98" s="40"/>
      <c r="K98" s="40"/>
      <c r="L98" s="44"/>
      <c r="M98" s="233"/>
      <c r="N98" s="234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141</v>
      </c>
      <c r="AU98" s="17" t="s">
        <v>80</v>
      </c>
    </row>
    <row r="99" s="13" customFormat="1">
      <c r="A99" s="13"/>
      <c r="B99" s="236"/>
      <c r="C99" s="237"/>
      <c r="D99" s="231" t="s">
        <v>143</v>
      </c>
      <c r="E99" s="238" t="s">
        <v>19</v>
      </c>
      <c r="F99" s="239" t="s">
        <v>1043</v>
      </c>
      <c r="G99" s="237"/>
      <c r="H99" s="240">
        <v>157.19999999999999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143</v>
      </c>
      <c r="AU99" s="246" t="s">
        <v>80</v>
      </c>
      <c r="AV99" s="13" t="s">
        <v>80</v>
      </c>
      <c r="AW99" s="13" t="s">
        <v>32</v>
      </c>
      <c r="AX99" s="13" t="s">
        <v>70</v>
      </c>
      <c r="AY99" s="246" t="s">
        <v>130</v>
      </c>
    </row>
    <row r="100" s="14" customFormat="1">
      <c r="A100" s="14"/>
      <c r="B100" s="247"/>
      <c r="C100" s="248"/>
      <c r="D100" s="231" t="s">
        <v>143</v>
      </c>
      <c r="E100" s="249" t="s">
        <v>19</v>
      </c>
      <c r="F100" s="250" t="s">
        <v>161</v>
      </c>
      <c r="G100" s="248"/>
      <c r="H100" s="251">
        <v>157.19999999999999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143</v>
      </c>
      <c r="AU100" s="257" t="s">
        <v>80</v>
      </c>
      <c r="AV100" s="14" t="s">
        <v>137</v>
      </c>
      <c r="AW100" s="14" t="s">
        <v>32</v>
      </c>
      <c r="AX100" s="14" t="s">
        <v>78</v>
      </c>
      <c r="AY100" s="257" t="s">
        <v>130</v>
      </c>
    </row>
    <row r="101" s="12" customFormat="1" ht="22.8" customHeight="1">
      <c r="A101" s="12"/>
      <c r="B101" s="202"/>
      <c r="C101" s="203"/>
      <c r="D101" s="204" t="s">
        <v>69</v>
      </c>
      <c r="E101" s="216" t="s">
        <v>162</v>
      </c>
      <c r="F101" s="216" t="s">
        <v>428</v>
      </c>
      <c r="G101" s="203"/>
      <c r="H101" s="203"/>
      <c r="I101" s="206"/>
      <c r="J101" s="217">
        <f>BK101</f>
        <v>0</v>
      </c>
      <c r="K101" s="203"/>
      <c r="L101" s="208"/>
      <c r="M101" s="209"/>
      <c r="N101" s="210"/>
      <c r="O101" s="210"/>
      <c r="P101" s="211">
        <f>SUM(P102:P117)</f>
        <v>0</v>
      </c>
      <c r="Q101" s="210"/>
      <c r="R101" s="211">
        <f>SUM(R102:R117)</f>
        <v>46.967070000000007</v>
      </c>
      <c r="S101" s="210"/>
      <c r="T101" s="212">
        <f>SUM(T102:T117)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3" t="s">
        <v>78</v>
      </c>
      <c r="AT101" s="214" t="s">
        <v>69</v>
      </c>
      <c r="AU101" s="214" t="s">
        <v>78</v>
      </c>
      <c r="AY101" s="213" t="s">
        <v>130</v>
      </c>
      <c r="BK101" s="215">
        <f>SUM(BK102:BK117)</f>
        <v>0</v>
      </c>
    </row>
    <row r="102" s="2" customFormat="1" ht="16.5" customHeight="1">
      <c r="A102" s="38"/>
      <c r="B102" s="39"/>
      <c r="C102" s="218" t="s">
        <v>137</v>
      </c>
      <c r="D102" s="218" t="s">
        <v>132</v>
      </c>
      <c r="E102" s="219" t="s">
        <v>436</v>
      </c>
      <c r="F102" s="220" t="s">
        <v>437</v>
      </c>
      <c r="G102" s="221" t="s">
        <v>135</v>
      </c>
      <c r="H102" s="222">
        <v>157.19999999999999</v>
      </c>
      <c r="I102" s="223"/>
      <c r="J102" s="224">
        <f>ROUND(I102*H102,2)</f>
        <v>0</v>
      </c>
      <c r="K102" s="220" t="s">
        <v>19</v>
      </c>
      <c r="L102" s="44"/>
      <c r="M102" s="225" t="s">
        <v>19</v>
      </c>
      <c r="N102" s="226" t="s">
        <v>41</v>
      </c>
      <c r="O102" s="84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9" t="s">
        <v>137</v>
      </c>
      <c r="AT102" s="229" t="s">
        <v>132</v>
      </c>
      <c r="AU102" s="229" t="s">
        <v>80</v>
      </c>
      <c r="AY102" s="17" t="s">
        <v>130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17" t="s">
        <v>78</v>
      </c>
      <c r="BK102" s="230">
        <f>ROUND(I102*H102,2)</f>
        <v>0</v>
      </c>
      <c r="BL102" s="17" t="s">
        <v>137</v>
      </c>
      <c r="BM102" s="229" t="s">
        <v>1048</v>
      </c>
    </row>
    <row r="103" s="2" customFormat="1">
      <c r="A103" s="38"/>
      <c r="B103" s="39"/>
      <c r="C103" s="40"/>
      <c r="D103" s="231" t="s">
        <v>139</v>
      </c>
      <c r="E103" s="40"/>
      <c r="F103" s="232" t="s">
        <v>439</v>
      </c>
      <c r="G103" s="40"/>
      <c r="H103" s="40"/>
      <c r="I103" s="136"/>
      <c r="J103" s="40"/>
      <c r="K103" s="40"/>
      <c r="L103" s="44"/>
      <c r="M103" s="233"/>
      <c r="N103" s="234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139</v>
      </c>
      <c r="AU103" s="17" t="s">
        <v>80</v>
      </c>
    </row>
    <row r="104" s="2" customFormat="1">
      <c r="A104" s="38"/>
      <c r="B104" s="39"/>
      <c r="C104" s="40"/>
      <c r="D104" s="231" t="s">
        <v>248</v>
      </c>
      <c r="E104" s="40"/>
      <c r="F104" s="235" t="s">
        <v>440</v>
      </c>
      <c r="G104" s="40"/>
      <c r="H104" s="40"/>
      <c r="I104" s="136"/>
      <c r="J104" s="40"/>
      <c r="K104" s="40"/>
      <c r="L104" s="44"/>
      <c r="M104" s="233"/>
      <c r="N104" s="23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248</v>
      </c>
      <c r="AU104" s="17" t="s">
        <v>80</v>
      </c>
    </row>
    <row r="105" s="13" customFormat="1">
      <c r="A105" s="13"/>
      <c r="B105" s="236"/>
      <c r="C105" s="237"/>
      <c r="D105" s="231" t="s">
        <v>143</v>
      </c>
      <c r="E105" s="238" t="s">
        <v>19</v>
      </c>
      <c r="F105" s="239" t="s">
        <v>1043</v>
      </c>
      <c r="G105" s="237"/>
      <c r="H105" s="240">
        <v>157.19999999999999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143</v>
      </c>
      <c r="AU105" s="246" t="s">
        <v>80</v>
      </c>
      <c r="AV105" s="13" t="s">
        <v>80</v>
      </c>
      <c r="AW105" s="13" t="s">
        <v>32</v>
      </c>
      <c r="AX105" s="13" t="s">
        <v>70</v>
      </c>
      <c r="AY105" s="246" t="s">
        <v>130</v>
      </c>
    </row>
    <row r="106" s="14" customFormat="1">
      <c r="A106" s="14"/>
      <c r="B106" s="247"/>
      <c r="C106" s="248"/>
      <c r="D106" s="231" t="s">
        <v>143</v>
      </c>
      <c r="E106" s="249" t="s">
        <v>19</v>
      </c>
      <c r="F106" s="250" t="s">
        <v>161</v>
      </c>
      <c r="G106" s="248"/>
      <c r="H106" s="251">
        <v>157.19999999999999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143</v>
      </c>
      <c r="AU106" s="257" t="s">
        <v>80</v>
      </c>
      <c r="AV106" s="14" t="s">
        <v>137</v>
      </c>
      <c r="AW106" s="14" t="s">
        <v>32</v>
      </c>
      <c r="AX106" s="14" t="s">
        <v>78</v>
      </c>
      <c r="AY106" s="257" t="s">
        <v>130</v>
      </c>
    </row>
    <row r="107" s="2" customFormat="1" ht="16.5" customHeight="1">
      <c r="A107" s="38"/>
      <c r="B107" s="39"/>
      <c r="C107" s="218" t="s">
        <v>80</v>
      </c>
      <c r="D107" s="218" t="s">
        <v>132</v>
      </c>
      <c r="E107" s="219" t="s">
        <v>1049</v>
      </c>
      <c r="F107" s="220" t="s">
        <v>1050</v>
      </c>
      <c r="G107" s="221" t="s">
        <v>135</v>
      </c>
      <c r="H107" s="222">
        <v>288.60000000000002</v>
      </c>
      <c r="I107" s="223"/>
      <c r="J107" s="224">
        <f>ROUND(I107*H107,2)</f>
        <v>0</v>
      </c>
      <c r="K107" s="220" t="s">
        <v>136</v>
      </c>
      <c r="L107" s="44"/>
      <c r="M107" s="225" t="s">
        <v>19</v>
      </c>
      <c r="N107" s="226" t="s">
        <v>41</v>
      </c>
      <c r="O107" s="84"/>
      <c r="P107" s="227">
        <f>O107*H107</f>
        <v>0</v>
      </c>
      <c r="Q107" s="227">
        <v>0.084250000000000005</v>
      </c>
      <c r="R107" s="227">
        <f>Q107*H107</f>
        <v>24.314550000000004</v>
      </c>
      <c r="S107" s="227">
        <v>0</v>
      </c>
      <c r="T107" s="228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9" t="s">
        <v>137</v>
      </c>
      <c r="AT107" s="229" t="s">
        <v>132</v>
      </c>
      <c r="AU107" s="229" t="s">
        <v>80</v>
      </c>
      <c r="AY107" s="17" t="s">
        <v>130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17" t="s">
        <v>78</v>
      </c>
      <c r="BK107" s="230">
        <f>ROUND(I107*H107,2)</f>
        <v>0</v>
      </c>
      <c r="BL107" s="17" t="s">
        <v>137</v>
      </c>
      <c r="BM107" s="229" t="s">
        <v>1051</v>
      </c>
    </row>
    <row r="108" s="2" customFormat="1">
      <c r="A108" s="38"/>
      <c r="B108" s="39"/>
      <c r="C108" s="40"/>
      <c r="D108" s="231" t="s">
        <v>139</v>
      </c>
      <c r="E108" s="40"/>
      <c r="F108" s="232" t="s">
        <v>1052</v>
      </c>
      <c r="G108" s="40"/>
      <c r="H108" s="40"/>
      <c r="I108" s="136"/>
      <c r="J108" s="40"/>
      <c r="K108" s="40"/>
      <c r="L108" s="44"/>
      <c r="M108" s="233"/>
      <c r="N108" s="23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139</v>
      </c>
      <c r="AU108" s="17" t="s">
        <v>80</v>
      </c>
    </row>
    <row r="109" s="2" customFormat="1">
      <c r="A109" s="38"/>
      <c r="B109" s="39"/>
      <c r="C109" s="40"/>
      <c r="D109" s="231" t="s">
        <v>141</v>
      </c>
      <c r="E109" s="40"/>
      <c r="F109" s="235" t="s">
        <v>1053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141</v>
      </c>
      <c r="AU109" s="17" t="s">
        <v>80</v>
      </c>
    </row>
    <row r="110" s="13" customFormat="1">
      <c r="A110" s="13"/>
      <c r="B110" s="236"/>
      <c r="C110" s="237"/>
      <c r="D110" s="231" t="s">
        <v>143</v>
      </c>
      <c r="E110" s="238" t="s">
        <v>19</v>
      </c>
      <c r="F110" s="239" t="s">
        <v>1054</v>
      </c>
      <c r="G110" s="237"/>
      <c r="H110" s="240">
        <v>131.40000000000001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143</v>
      </c>
      <c r="AU110" s="246" t="s">
        <v>80</v>
      </c>
      <c r="AV110" s="13" t="s">
        <v>80</v>
      </c>
      <c r="AW110" s="13" t="s">
        <v>32</v>
      </c>
      <c r="AX110" s="13" t="s">
        <v>70</v>
      </c>
      <c r="AY110" s="246" t="s">
        <v>130</v>
      </c>
    </row>
    <row r="111" s="13" customFormat="1">
      <c r="A111" s="13"/>
      <c r="B111" s="236"/>
      <c r="C111" s="237"/>
      <c r="D111" s="231" t="s">
        <v>143</v>
      </c>
      <c r="E111" s="238" t="s">
        <v>19</v>
      </c>
      <c r="F111" s="239" t="s">
        <v>1043</v>
      </c>
      <c r="G111" s="237"/>
      <c r="H111" s="240">
        <v>157.19999999999999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143</v>
      </c>
      <c r="AU111" s="246" t="s">
        <v>80</v>
      </c>
      <c r="AV111" s="13" t="s">
        <v>80</v>
      </c>
      <c r="AW111" s="13" t="s">
        <v>32</v>
      </c>
      <c r="AX111" s="13" t="s">
        <v>70</v>
      </c>
      <c r="AY111" s="246" t="s">
        <v>130</v>
      </c>
    </row>
    <row r="112" s="14" customFormat="1">
      <c r="A112" s="14"/>
      <c r="B112" s="247"/>
      <c r="C112" s="248"/>
      <c r="D112" s="231" t="s">
        <v>143</v>
      </c>
      <c r="E112" s="249" t="s">
        <v>19</v>
      </c>
      <c r="F112" s="250" t="s">
        <v>161</v>
      </c>
      <c r="G112" s="248"/>
      <c r="H112" s="251">
        <v>288.60000000000002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143</v>
      </c>
      <c r="AU112" s="257" t="s">
        <v>80</v>
      </c>
      <c r="AV112" s="14" t="s">
        <v>137</v>
      </c>
      <c r="AW112" s="14" t="s">
        <v>32</v>
      </c>
      <c r="AX112" s="14" t="s">
        <v>78</v>
      </c>
      <c r="AY112" s="257" t="s">
        <v>130</v>
      </c>
    </row>
    <row r="113" s="2" customFormat="1" ht="16.5" customHeight="1">
      <c r="A113" s="38"/>
      <c r="B113" s="39"/>
      <c r="C113" s="261" t="s">
        <v>162</v>
      </c>
      <c r="D113" s="261" t="s">
        <v>320</v>
      </c>
      <c r="E113" s="262" t="s">
        <v>510</v>
      </c>
      <c r="F113" s="263" t="s">
        <v>511</v>
      </c>
      <c r="G113" s="264" t="s">
        <v>135</v>
      </c>
      <c r="H113" s="265">
        <v>172.91999999999999</v>
      </c>
      <c r="I113" s="266"/>
      <c r="J113" s="267">
        <f>ROUND(I113*H113,2)</f>
        <v>0</v>
      </c>
      <c r="K113" s="263" t="s">
        <v>19</v>
      </c>
      <c r="L113" s="268"/>
      <c r="M113" s="269" t="s">
        <v>19</v>
      </c>
      <c r="N113" s="270" t="s">
        <v>41</v>
      </c>
      <c r="O113" s="84"/>
      <c r="P113" s="227">
        <f>O113*H113</f>
        <v>0</v>
      </c>
      <c r="Q113" s="227">
        <v>0.13100000000000001</v>
      </c>
      <c r="R113" s="227">
        <f>Q113*H113</f>
        <v>22.652519999999999</v>
      </c>
      <c r="S113" s="227">
        <v>0</v>
      </c>
      <c r="T113" s="228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9" t="s">
        <v>174</v>
      </c>
      <c r="AT113" s="229" t="s">
        <v>320</v>
      </c>
      <c r="AU113" s="229" t="s">
        <v>80</v>
      </c>
      <c r="AY113" s="17" t="s">
        <v>130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17" t="s">
        <v>78</v>
      </c>
      <c r="BK113" s="230">
        <f>ROUND(I113*H113,2)</f>
        <v>0</v>
      </c>
      <c r="BL113" s="17" t="s">
        <v>137</v>
      </c>
      <c r="BM113" s="229" t="s">
        <v>1055</v>
      </c>
    </row>
    <row r="114" s="2" customFormat="1">
      <c r="A114" s="38"/>
      <c r="B114" s="39"/>
      <c r="C114" s="40"/>
      <c r="D114" s="231" t="s">
        <v>139</v>
      </c>
      <c r="E114" s="40"/>
      <c r="F114" s="232" t="s">
        <v>513</v>
      </c>
      <c r="G114" s="40"/>
      <c r="H114" s="40"/>
      <c r="I114" s="136"/>
      <c r="J114" s="40"/>
      <c r="K114" s="40"/>
      <c r="L114" s="44"/>
      <c r="M114" s="233"/>
      <c r="N114" s="234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139</v>
      </c>
      <c r="AU114" s="17" t="s">
        <v>80</v>
      </c>
    </row>
    <row r="115" s="13" customFormat="1">
      <c r="A115" s="13"/>
      <c r="B115" s="236"/>
      <c r="C115" s="237"/>
      <c r="D115" s="231" t="s">
        <v>143</v>
      </c>
      <c r="E115" s="238" t="s">
        <v>19</v>
      </c>
      <c r="F115" s="239" t="s">
        <v>1043</v>
      </c>
      <c r="G115" s="237"/>
      <c r="H115" s="240">
        <v>157.19999999999999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143</v>
      </c>
      <c r="AU115" s="246" t="s">
        <v>80</v>
      </c>
      <c r="AV115" s="13" t="s">
        <v>80</v>
      </c>
      <c r="AW115" s="13" t="s">
        <v>32</v>
      </c>
      <c r="AX115" s="13" t="s">
        <v>70</v>
      </c>
      <c r="AY115" s="246" t="s">
        <v>130</v>
      </c>
    </row>
    <row r="116" s="14" customFormat="1">
      <c r="A116" s="14"/>
      <c r="B116" s="247"/>
      <c r="C116" s="248"/>
      <c r="D116" s="231" t="s">
        <v>143</v>
      </c>
      <c r="E116" s="249" t="s">
        <v>19</v>
      </c>
      <c r="F116" s="250" t="s">
        <v>161</v>
      </c>
      <c r="G116" s="248"/>
      <c r="H116" s="251">
        <v>157.19999999999999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143</v>
      </c>
      <c r="AU116" s="257" t="s">
        <v>80</v>
      </c>
      <c r="AV116" s="14" t="s">
        <v>137</v>
      </c>
      <c r="AW116" s="14" t="s">
        <v>32</v>
      </c>
      <c r="AX116" s="14" t="s">
        <v>78</v>
      </c>
      <c r="AY116" s="257" t="s">
        <v>130</v>
      </c>
    </row>
    <row r="117" s="13" customFormat="1">
      <c r="A117" s="13"/>
      <c r="B117" s="236"/>
      <c r="C117" s="237"/>
      <c r="D117" s="231" t="s">
        <v>143</v>
      </c>
      <c r="E117" s="237"/>
      <c r="F117" s="239" t="s">
        <v>1056</v>
      </c>
      <c r="G117" s="237"/>
      <c r="H117" s="240">
        <v>172.91999999999999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143</v>
      </c>
      <c r="AU117" s="246" t="s">
        <v>80</v>
      </c>
      <c r="AV117" s="13" t="s">
        <v>80</v>
      </c>
      <c r="AW117" s="13" t="s">
        <v>4</v>
      </c>
      <c r="AX117" s="13" t="s">
        <v>78</v>
      </c>
      <c r="AY117" s="246" t="s">
        <v>130</v>
      </c>
    </row>
    <row r="118" s="12" customFormat="1" ht="22.8" customHeight="1">
      <c r="A118" s="12"/>
      <c r="B118" s="202"/>
      <c r="C118" s="203"/>
      <c r="D118" s="204" t="s">
        <v>69</v>
      </c>
      <c r="E118" s="216" t="s">
        <v>201</v>
      </c>
      <c r="F118" s="216" t="s">
        <v>1013</v>
      </c>
      <c r="G118" s="203"/>
      <c r="H118" s="203"/>
      <c r="I118" s="206"/>
      <c r="J118" s="217">
        <f>BK118</f>
        <v>0</v>
      </c>
      <c r="K118" s="203"/>
      <c r="L118" s="208"/>
      <c r="M118" s="209"/>
      <c r="N118" s="210"/>
      <c r="O118" s="210"/>
      <c r="P118" s="211">
        <f>SUM(P119:P139)</f>
        <v>0</v>
      </c>
      <c r="Q118" s="210"/>
      <c r="R118" s="211">
        <f>SUM(R119:R139)</f>
        <v>0</v>
      </c>
      <c r="S118" s="210"/>
      <c r="T118" s="212">
        <f>SUM(T119:T139)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78</v>
      </c>
      <c r="AT118" s="214" t="s">
        <v>69</v>
      </c>
      <c r="AU118" s="214" t="s">
        <v>78</v>
      </c>
      <c r="AY118" s="213" t="s">
        <v>130</v>
      </c>
      <c r="BK118" s="215">
        <f>SUM(BK119:BK139)</f>
        <v>0</v>
      </c>
    </row>
    <row r="119" s="2" customFormat="1" ht="16.5" customHeight="1">
      <c r="A119" s="38"/>
      <c r="B119" s="39"/>
      <c r="C119" s="218" t="s">
        <v>176</v>
      </c>
      <c r="D119" s="218" t="s">
        <v>132</v>
      </c>
      <c r="E119" s="219" t="s">
        <v>1057</v>
      </c>
      <c r="F119" s="220" t="s">
        <v>1058</v>
      </c>
      <c r="G119" s="221" t="s">
        <v>206</v>
      </c>
      <c r="H119" s="222">
        <v>62.869999999999997</v>
      </c>
      <c r="I119" s="223"/>
      <c r="J119" s="224">
        <f>ROUND(I119*H119,2)</f>
        <v>0</v>
      </c>
      <c r="K119" s="220" t="s">
        <v>136</v>
      </c>
      <c r="L119" s="44"/>
      <c r="M119" s="225" t="s">
        <v>19</v>
      </c>
      <c r="N119" s="226" t="s">
        <v>41</v>
      </c>
      <c r="O119" s="84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9" t="s">
        <v>137</v>
      </c>
      <c r="AT119" s="229" t="s">
        <v>132</v>
      </c>
      <c r="AU119" s="229" t="s">
        <v>80</v>
      </c>
      <c r="AY119" s="17" t="s">
        <v>130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17" t="s">
        <v>78</v>
      </c>
      <c r="BK119" s="230">
        <f>ROUND(I119*H119,2)</f>
        <v>0</v>
      </c>
      <c r="BL119" s="17" t="s">
        <v>137</v>
      </c>
      <c r="BM119" s="229" t="s">
        <v>1059</v>
      </c>
    </row>
    <row r="120" s="2" customFormat="1">
      <c r="A120" s="38"/>
      <c r="B120" s="39"/>
      <c r="C120" s="40"/>
      <c r="D120" s="231" t="s">
        <v>139</v>
      </c>
      <c r="E120" s="40"/>
      <c r="F120" s="232" t="s">
        <v>1060</v>
      </c>
      <c r="G120" s="40"/>
      <c r="H120" s="40"/>
      <c r="I120" s="136"/>
      <c r="J120" s="40"/>
      <c r="K120" s="40"/>
      <c r="L120" s="44"/>
      <c r="M120" s="233"/>
      <c r="N120" s="234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139</v>
      </c>
      <c r="AU120" s="17" t="s">
        <v>80</v>
      </c>
    </row>
    <row r="121" s="2" customFormat="1">
      <c r="A121" s="38"/>
      <c r="B121" s="39"/>
      <c r="C121" s="40"/>
      <c r="D121" s="231" t="s">
        <v>141</v>
      </c>
      <c r="E121" s="40"/>
      <c r="F121" s="235" t="s">
        <v>1061</v>
      </c>
      <c r="G121" s="40"/>
      <c r="H121" s="40"/>
      <c r="I121" s="136"/>
      <c r="J121" s="40"/>
      <c r="K121" s="40"/>
      <c r="L121" s="44"/>
      <c r="M121" s="233"/>
      <c r="N121" s="23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141</v>
      </c>
      <c r="AU121" s="17" t="s">
        <v>80</v>
      </c>
    </row>
    <row r="122" s="13" customFormat="1">
      <c r="A122" s="13"/>
      <c r="B122" s="236"/>
      <c r="C122" s="237"/>
      <c r="D122" s="231" t="s">
        <v>143</v>
      </c>
      <c r="E122" s="238" t="s">
        <v>19</v>
      </c>
      <c r="F122" s="239" t="s">
        <v>1062</v>
      </c>
      <c r="G122" s="237"/>
      <c r="H122" s="240">
        <v>62.869999999999997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143</v>
      </c>
      <c r="AU122" s="246" t="s">
        <v>80</v>
      </c>
      <c r="AV122" s="13" t="s">
        <v>80</v>
      </c>
      <c r="AW122" s="13" t="s">
        <v>32</v>
      </c>
      <c r="AX122" s="13" t="s">
        <v>70</v>
      </c>
      <c r="AY122" s="246" t="s">
        <v>130</v>
      </c>
    </row>
    <row r="123" s="14" customFormat="1">
      <c r="A123" s="14"/>
      <c r="B123" s="247"/>
      <c r="C123" s="248"/>
      <c r="D123" s="231" t="s">
        <v>143</v>
      </c>
      <c r="E123" s="249" t="s">
        <v>19</v>
      </c>
      <c r="F123" s="250" t="s">
        <v>161</v>
      </c>
      <c r="G123" s="248"/>
      <c r="H123" s="251">
        <v>62.869999999999997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7" t="s">
        <v>143</v>
      </c>
      <c r="AU123" s="257" t="s">
        <v>80</v>
      </c>
      <c r="AV123" s="14" t="s">
        <v>137</v>
      </c>
      <c r="AW123" s="14" t="s">
        <v>32</v>
      </c>
      <c r="AX123" s="14" t="s">
        <v>78</v>
      </c>
      <c r="AY123" s="257" t="s">
        <v>130</v>
      </c>
    </row>
    <row r="124" s="2" customFormat="1" ht="16.5" customHeight="1">
      <c r="A124" s="38"/>
      <c r="B124" s="39"/>
      <c r="C124" s="218" t="s">
        <v>174</v>
      </c>
      <c r="D124" s="218" t="s">
        <v>132</v>
      </c>
      <c r="E124" s="219" t="s">
        <v>1063</v>
      </c>
      <c r="F124" s="220" t="s">
        <v>1064</v>
      </c>
      <c r="G124" s="221" t="s">
        <v>206</v>
      </c>
      <c r="H124" s="222">
        <v>880.17999999999995</v>
      </c>
      <c r="I124" s="223"/>
      <c r="J124" s="224">
        <f>ROUND(I124*H124,2)</f>
        <v>0</v>
      </c>
      <c r="K124" s="220" t="s">
        <v>136</v>
      </c>
      <c r="L124" s="44"/>
      <c r="M124" s="225" t="s">
        <v>19</v>
      </c>
      <c r="N124" s="226" t="s">
        <v>41</v>
      </c>
      <c r="O124" s="84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137</v>
      </c>
      <c r="AT124" s="229" t="s">
        <v>132</v>
      </c>
      <c r="AU124" s="229" t="s">
        <v>80</v>
      </c>
      <c r="AY124" s="17" t="s">
        <v>130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78</v>
      </c>
      <c r="BK124" s="230">
        <f>ROUND(I124*H124,2)</f>
        <v>0</v>
      </c>
      <c r="BL124" s="17" t="s">
        <v>137</v>
      </c>
      <c r="BM124" s="229" t="s">
        <v>1065</v>
      </c>
    </row>
    <row r="125" s="2" customFormat="1">
      <c r="A125" s="38"/>
      <c r="B125" s="39"/>
      <c r="C125" s="40"/>
      <c r="D125" s="231" t="s">
        <v>139</v>
      </c>
      <c r="E125" s="40"/>
      <c r="F125" s="232" t="s">
        <v>1066</v>
      </c>
      <c r="G125" s="40"/>
      <c r="H125" s="40"/>
      <c r="I125" s="136"/>
      <c r="J125" s="40"/>
      <c r="K125" s="40"/>
      <c r="L125" s="44"/>
      <c r="M125" s="233"/>
      <c r="N125" s="23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139</v>
      </c>
      <c r="AU125" s="17" t="s">
        <v>80</v>
      </c>
    </row>
    <row r="126" s="2" customFormat="1">
      <c r="A126" s="38"/>
      <c r="B126" s="39"/>
      <c r="C126" s="40"/>
      <c r="D126" s="231" t="s">
        <v>141</v>
      </c>
      <c r="E126" s="40"/>
      <c r="F126" s="235" t="s">
        <v>1061</v>
      </c>
      <c r="G126" s="40"/>
      <c r="H126" s="40"/>
      <c r="I126" s="136"/>
      <c r="J126" s="40"/>
      <c r="K126" s="40"/>
      <c r="L126" s="44"/>
      <c r="M126" s="233"/>
      <c r="N126" s="23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141</v>
      </c>
      <c r="AU126" s="17" t="s">
        <v>80</v>
      </c>
    </row>
    <row r="127" s="13" customFormat="1">
      <c r="A127" s="13"/>
      <c r="B127" s="236"/>
      <c r="C127" s="237"/>
      <c r="D127" s="231" t="s">
        <v>143</v>
      </c>
      <c r="E127" s="238" t="s">
        <v>19</v>
      </c>
      <c r="F127" s="239" t="s">
        <v>1062</v>
      </c>
      <c r="G127" s="237"/>
      <c r="H127" s="240">
        <v>62.869999999999997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143</v>
      </c>
      <c r="AU127" s="246" t="s">
        <v>80</v>
      </c>
      <c r="AV127" s="13" t="s">
        <v>80</v>
      </c>
      <c r="AW127" s="13" t="s">
        <v>32</v>
      </c>
      <c r="AX127" s="13" t="s">
        <v>70</v>
      </c>
      <c r="AY127" s="246" t="s">
        <v>130</v>
      </c>
    </row>
    <row r="128" s="14" customFormat="1">
      <c r="A128" s="14"/>
      <c r="B128" s="247"/>
      <c r="C128" s="248"/>
      <c r="D128" s="231" t="s">
        <v>143</v>
      </c>
      <c r="E128" s="249" t="s">
        <v>19</v>
      </c>
      <c r="F128" s="250" t="s">
        <v>161</v>
      </c>
      <c r="G128" s="248"/>
      <c r="H128" s="251">
        <v>62.869999999999997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7" t="s">
        <v>143</v>
      </c>
      <c r="AU128" s="257" t="s">
        <v>80</v>
      </c>
      <c r="AV128" s="14" t="s">
        <v>137</v>
      </c>
      <c r="AW128" s="14" t="s">
        <v>32</v>
      </c>
      <c r="AX128" s="14" t="s">
        <v>78</v>
      </c>
      <c r="AY128" s="257" t="s">
        <v>130</v>
      </c>
    </row>
    <row r="129" s="13" customFormat="1">
      <c r="A129" s="13"/>
      <c r="B129" s="236"/>
      <c r="C129" s="237"/>
      <c r="D129" s="231" t="s">
        <v>143</v>
      </c>
      <c r="E129" s="237"/>
      <c r="F129" s="239" t="s">
        <v>1067</v>
      </c>
      <c r="G129" s="237"/>
      <c r="H129" s="240">
        <v>880.17999999999995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143</v>
      </c>
      <c r="AU129" s="246" t="s">
        <v>80</v>
      </c>
      <c r="AV129" s="13" t="s">
        <v>80</v>
      </c>
      <c r="AW129" s="13" t="s">
        <v>4</v>
      </c>
      <c r="AX129" s="13" t="s">
        <v>78</v>
      </c>
      <c r="AY129" s="246" t="s">
        <v>130</v>
      </c>
    </row>
    <row r="130" s="2" customFormat="1" ht="16.5" customHeight="1">
      <c r="A130" s="38"/>
      <c r="B130" s="39"/>
      <c r="C130" s="218" t="s">
        <v>196</v>
      </c>
      <c r="D130" s="218" t="s">
        <v>132</v>
      </c>
      <c r="E130" s="219" t="s">
        <v>238</v>
      </c>
      <c r="F130" s="220" t="s">
        <v>239</v>
      </c>
      <c r="G130" s="221" t="s">
        <v>206</v>
      </c>
      <c r="H130" s="222">
        <v>34.579999999999998</v>
      </c>
      <c r="I130" s="223"/>
      <c r="J130" s="224">
        <f>ROUND(I130*H130,2)</f>
        <v>0</v>
      </c>
      <c r="K130" s="220" t="s">
        <v>136</v>
      </c>
      <c r="L130" s="44"/>
      <c r="M130" s="225" t="s">
        <v>19</v>
      </c>
      <c r="N130" s="226" t="s">
        <v>41</v>
      </c>
      <c r="O130" s="84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137</v>
      </c>
      <c r="AT130" s="229" t="s">
        <v>132</v>
      </c>
      <c r="AU130" s="229" t="s">
        <v>80</v>
      </c>
      <c r="AY130" s="17" t="s">
        <v>130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78</v>
      </c>
      <c r="BK130" s="230">
        <f>ROUND(I130*H130,2)</f>
        <v>0</v>
      </c>
      <c r="BL130" s="17" t="s">
        <v>137</v>
      </c>
      <c r="BM130" s="229" t="s">
        <v>1068</v>
      </c>
    </row>
    <row r="131" s="2" customFormat="1">
      <c r="A131" s="38"/>
      <c r="B131" s="39"/>
      <c r="C131" s="40"/>
      <c r="D131" s="231" t="s">
        <v>139</v>
      </c>
      <c r="E131" s="40"/>
      <c r="F131" s="232" t="s">
        <v>241</v>
      </c>
      <c r="G131" s="40"/>
      <c r="H131" s="40"/>
      <c r="I131" s="136"/>
      <c r="J131" s="40"/>
      <c r="K131" s="40"/>
      <c r="L131" s="44"/>
      <c r="M131" s="233"/>
      <c r="N131" s="234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139</v>
      </c>
      <c r="AU131" s="17" t="s">
        <v>80</v>
      </c>
    </row>
    <row r="132" s="2" customFormat="1">
      <c r="A132" s="38"/>
      <c r="B132" s="39"/>
      <c r="C132" s="40"/>
      <c r="D132" s="231" t="s">
        <v>141</v>
      </c>
      <c r="E132" s="40"/>
      <c r="F132" s="235" t="s">
        <v>234</v>
      </c>
      <c r="G132" s="40"/>
      <c r="H132" s="40"/>
      <c r="I132" s="136"/>
      <c r="J132" s="40"/>
      <c r="K132" s="40"/>
      <c r="L132" s="44"/>
      <c r="M132" s="233"/>
      <c r="N132" s="234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141</v>
      </c>
      <c r="AU132" s="17" t="s">
        <v>80</v>
      </c>
    </row>
    <row r="133" s="13" customFormat="1">
      <c r="A133" s="13"/>
      <c r="B133" s="236"/>
      <c r="C133" s="237"/>
      <c r="D133" s="231" t="s">
        <v>143</v>
      </c>
      <c r="E133" s="238" t="s">
        <v>19</v>
      </c>
      <c r="F133" s="239" t="s">
        <v>1069</v>
      </c>
      <c r="G133" s="237"/>
      <c r="H133" s="240">
        <v>34.579999999999998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143</v>
      </c>
      <c r="AU133" s="246" t="s">
        <v>80</v>
      </c>
      <c r="AV133" s="13" t="s">
        <v>80</v>
      </c>
      <c r="AW133" s="13" t="s">
        <v>32</v>
      </c>
      <c r="AX133" s="13" t="s">
        <v>70</v>
      </c>
      <c r="AY133" s="246" t="s">
        <v>130</v>
      </c>
    </row>
    <row r="134" s="14" customFormat="1">
      <c r="A134" s="14"/>
      <c r="B134" s="247"/>
      <c r="C134" s="248"/>
      <c r="D134" s="231" t="s">
        <v>143</v>
      </c>
      <c r="E134" s="249" t="s">
        <v>19</v>
      </c>
      <c r="F134" s="250" t="s">
        <v>161</v>
      </c>
      <c r="G134" s="248"/>
      <c r="H134" s="251">
        <v>34.579999999999998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143</v>
      </c>
      <c r="AU134" s="257" t="s">
        <v>80</v>
      </c>
      <c r="AV134" s="14" t="s">
        <v>137</v>
      </c>
      <c r="AW134" s="14" t="s">
        <v>32</v>
      </c>
      <c r="AX134" s="14" t="s">
        <v>78</v>
      </c>
      <c r="AY134" s="257" t="s">
        <v>130</v>
      </c>
    </row>
    <row r="135" s="2" customFormat="1" ht="16.5" customHeight="1">
      <c r="A135" s="38"/>
      <c r="B135" s="39"/>
      <c r="C135" s="218" t="s">
        <v>190</v>
      </c>
      <c r="D135" s="218" t="s">
        <v>132</v>
      </c>
      <c r="E135" s="219" t="s">
        <v>1070</v>
      </c>
      <c r="F135" s="220" t="s">
        <v>1071</v>
      </c>
      <c r="G135" s="221" t="s">
        <v>206</v>
      </c>
      <c r="H135" s="222">
        <v>28.289999999999999</v>
      </c>
      <c r="I135" s="223"/>
      <c r="J135" s="224">
        <f>ROUND(I135*H135,2)</f>
        <v>0</v>
      </c>
      <c r="K135" s="220" t="s">
        <v>136</v>
      </c>
      <c r="L135" s="44"/>
      <c r="M135" s="225" t="s">
        <v>19</v>
      </c>
      <c r="N135" s="226" t="s">
        <v>41</v>
      </c>
      <c r="O135" s="84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137</v>
      </c>
      <c r="AT135" s="229" t="s">
        <v>132</v>
      </c>
      <c r="AU135" s="229" t="s">
        <v>80</v>
      </c>
      <c r="AY135" s="17" t="s">
        <v>130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78</v>
      </c>
      <c r="BK135" s="230">
        <f>ROUND(I135*H135,2)</f>
        <v>0</v>
      </c>
      <c r="BL135" s="17" t="s">
        <v>137</v>
      </c>
      <c r="BM135" s="229" t="s">
        <v>1072</v>
      </c>
    </row>
    <row r="136" s="2" customFormat="1">
      <c r="A136" s="38"/>
      <c r="B136" s="39"/>
      <c r="C136" s="40"/>
      <c r="D136" s="231" t="s">
        <v>139</v>
      </c>
      <c r="E136" s="40"/>
      <c r="F136" s="232" t="s">
        <v>1073</v>
      </c>
      <c r="G136" s="40"/>
      <c r="H136" s="40"/>
      <c r="I136" s="136"/>
      <c r="J136" s="40"/>
      <c r="K136" s="40"/>
      <c r="L136" s="44"/>
      <c r="M136" s="233"/>
      <c r="N136" s="234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139</v>
      </c>
      <c r="AU136" s="17" t="s">
        <v>80</v>
      </c>
    </row>
    <row r="137" s="2" customFormat="1">
      <c r="A137" s="38"/>
      <c r="B137" s="39"/>
      <c r="C137" s="40"/>
      <c r="D137" s="231" t="s">
        <v>141</v>
      </c>
      <c r="E137" s="40"/>
      <c r="F137" s="235" t="s">
        <v>234</v>
      </c>
      <c r="G137" s="40"/>
      <c r="H137" s="40"/>
      <c r="I137" s="136"/>
      <c r="J137" s="40"/>
      <c r="K137" s="40"/>
      <c r="L137" s="44"/>
      <c r="M137" s="233"/>
      <c r="N137" s="234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141</v>
      </c>
      <c r="AU137" s="17" t="s">
        <v>80</v>
      </c>
    </row>
    <row r="138" s="13" customFormat="1">
      <c r="A138" s="13"/>
      <c r="B138" s="236"/>
      <c r="C138" s="237"/>
      <c r="D138" s="231" t="s">
        <v>143</v>
      </c>
      <c r="E138" s="238" t="s">
        <v>19</v>
      </c>
      <c r="F138" s="239" t="s">
        <v>1074</v>
      </c>
      <c r="G138" s="237"/>
      <c r="H138" s="240">
        <v>28.289999999999999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143</v>
      </c>
      <c r="AU138" s="246" t="s">
        <v>80</v>
      </c>
      <c r="AV138" s="13" t="s">
        <v>80</v>
      </c>
      <c r="AW138" s="13" t="s">
        <v>32</v>
      </c>
      <c r="AX138" s="13" t="s">
        <v>70</v>
      </c>
      <c r="AY138" s="246" t="s">
        <v>130</v>
      </c>
    </row>
    <row r="139" s="14" customFormat="1">
      <c r="A139" s="14"/>
      <c r="B139" s="247"/>
      <c r="C139" s="248"/>
      <c r="D139" s="231" t="s">
        <v>143</v>
      </c>
      <c r="E139" s="249" t="s">
        <v>19</v>
      </c>
      <c r="F139" s="250" t="s">
        <v>161</v>
      </c>
      <c r="G139" s="248"/>
      <c r="H139" s="251">
        <v>28.289999999999999</v>
      </c>
      <c r="I139" s="252"/>
      <c r="J139" s="248"/>
      <c r="K139" s="248"/>
      <c r="L139" s="253"/>
      <c r="M139" s="258"/>
      <c r="N139" s="259"/>
      <c r="O139" s="259"/>
      <c r="P139" s="259"/>
      <c r="Q139" s="259"/>
      <c r="R139" s="259"/>
      <c r="S139" s="259"/>
      <c r="T139" s="26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7" t="s">
        <v>143</v>
      </c>
      <c r="AU139" s="257" t="s">
        <v>80</v>
      </c>
      <c r="AV139" s="14" t="s">
        <v>137</v>
      </c>
      <c r="AW139" s="14" t="s">
        <v>32</v>
      </c>
      <c r="AX139" s="14" t="s">
        <v>78</v>
      </c>
      <c r="AY139" s="257" t="s">
        <v>130</v>
      </c>
    </row>
    <row r="140" s="2" customFormat="1" ht="6.96" customHeight="1">
      <c r="A140" s="38"/>
      <c r="B140" s="59"/>
      <c r="C140" s="60"/>
      <c r="D140" s="60"/>
      <c r="E140" s="60"/>
      <c r="F140" s="60"/>
      <c r="G140" s="60"/>
      <c r="H140" s="60"/>
      <c r="I140" s="166"/>
      <c r="J140" s="60"/>
      <c r="K140" s="60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PGEySTQlpF0+Qq/6P5fChjeJZqmY3O01luVzcQOhVdGwl+mbu3TUvVY9NgXMUIvY8Y3U3rI0T/IuEvdYtO6z6Q==" hashValue="VMyXO5+5CL5fPjhjDL3Lex1/wpDofpHiKpY/R/5P5iCxeTQ/I2MOBmvZZZxoLaS7j/gxFI22M+EhsiaiBronGg==" algorithmName="SHA-512" password="CC35"/>
  <autoFilter ref="C82:K13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0"/>
      <c r="AT3" s="17" t="s">
        <v>80</v>
      </c>
    </row>
    <row r="4" s="1" customFormat="1" ht="24.96" customHeight="1">
      <c r="B4" s="20"/>
      <c r="D4" s="132" t="s">
        <v>99</v>
      </c>
      <c r="I4" s="128"/>
      <c r="L4" s="20"/>
      <c r="M4" s="133" t="s">
        <v>10</v>
      </c>
      <c r="AT4" s="17" t="s">
        <v>4</v>
      </c>
    </row>
    <row r="5" s="1" customFormat="1" ht="6.96" customHeight="1">
      <c r="B5" s="20"/>
      <c r="I5" s="128"/>
      <c r="L5" s="20"/>
    </row>
    <row r="6" s="1" customFormat="1" ht="12" customHeight="1">
      <c r="B6" s="20"/>
      <c r="D6" s="134" t="s">
        <v>16</v>
      </c>
      <c r="I6" s="128"/>
      <c r="L6" s="20"/>
    </row>
    <row r="7" s="1" customFormat="1" ht="16.5" customHeight="1">
      <c r="B7" s="20"/>
      <c r="E7" s="135" t="str">
        <f>'Rekapitulace stavby'!K6</f>
        <v>Stavební úpravy křižovatky Sokolovská, Truhlářská_ KnO</v>
      </c>
      <c r="F7" s="134"/>
      <c r="G7" s="134"/>
      <c r="H7" s="134"/>
      <c r="I7" s="128"/>
      <c r="L7" s="20"/>
    </row>
    <row r="8" s="2" customFormat="1" ht="12" customHeight="1">
      <c r="A8" s="38"/>
      <c r="B8" s="44"/>
      <c r="C8" s="38"/>
      <c r="D8" s="134" t="s">
        <v>100</v>
      </c>
      <c r="E8" s="38"/>
      <c r="F8" s="38"/>
      <c r="G8" s="38"/>
      <c r="H8" s="38"/>
      <c r="I8" s="136"/>
      <c r="J8" s="38"/>
      <c r="K8" s="38"/>
      <c r="L8" s="137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1075</v>
      </c>
      <c r="F9" s="38"/>
      <c r="G9" s="38"/>
      <c r="H9" s="38"/>
      <c r="I9" s="136"/>
      <c r="J9" s="38"/>
      <c r="K9" s="38"/>
      <c r="L9" s="137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36"/>
      <c r="J10" s="38"/>
      <c r="K10" s="38"/>
      <c r="L10" s="137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4" t="s">
        <v>18</v>
      </c>
      <c r="E11" s="38"/>
      <c r="F11" s="139" t="s">
        <v>19</v>
      </c>
      <c r="G11" s="38"/>
      <c r="H11" s="38"/>
      <c r="I11" s="140" t="s">
        <v>20</v>
      </c>
      <c r="J11" s="139" t="s">
        <v>19</v>
      </c>
      <c r="K11" s="38"/>
      <c r="L11" s="137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4" t="s">
        <v>21</v>
      </c>
      <c r="E12" s="38"/>
      <c r="F12" s="139" t="s">
        <v>1076</v>
      </c>
      <c r="G12" s="38"/>
      <c r="H12" s="38"/>
      <c r="I12" s="140" t="s">
        <v>23</v>
      </c>
      <c r="J12" s="141" t="str">
        <f>'Rekapitulace stavby'!AN8</f>
        <v>10. 1. 2020</v>
      </c>
      <c r="K12" s="38"/>
      <c r="L12" s="137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6"/>
      <c r="J13" s="38"/>
      <c r="K13" s="38"/>
      <c r="L13" s="137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4" t="s">
        <v>25</v>
      </c>
      <c r="E14" s="38"/>
      <c r="F14" s="38"/>
      <c r="G14" s="38"/>
      <c r="H14" s="38"/>
      <c r="I14" s="140" t="s">
        <v>26</v>
      </c>
      <c r="J14" s="139" t="s">
        <v>1077</v>
      </c>
      <c r="K14" s="38"/>
      <c r="L14" s="137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1078</v>
      </c>
      <c r="F15" s="38"/>
      <c r="G15" s="38"/>
      <c r="H15" s="38"/>
      <c r="I15" s="140" t="s">
        <v>28</v>
      </c>
      <c r="J15" s="139" t="s">
        <v>19</v>
      </c>
      <c r="K15" s="38"/>
      <c r="L15" s="137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6"/>
      <c r="J16" s="38"/>
      <c r="K16" s="38"/>
      <c r="L16" s="137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4" t="s">
        <v>29</v>
      </c>
      <c r="E17" s="38"/>
      <c r="F17" s="38"/>
      <c r="G17" s="38"/>
      <c r="H17" s="38"/>
      <c r="I17" s="140" t="s">
        <v>26</v>
      </c>
      <c r="J17" s="33" t="str">
        <f>'Rekapitulace stavby'!AN13</f>
        <v>Vyplň údaj</v>
      </c>
      <c r="K17" s="38"/>
      <c r="L17" s="137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40" t="s">
        <v>28</v>
      </c>
      <c r="J18" s="33" t="str">
        <f>'Rekapitulace stavby'!AN14</f>
        <v>Vyplň údaj</v>
      </c>
      <c r="K18" s="38"/>
      <c r="L18" s="137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6"/>
      <c r="J19" s="38"/>
      <c r="K19" s="38"/>
      <c r="L19" s="137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4" t="s">
        <v>31</v>
      </c>
      <c r="E20" s="38"/>
      <c r="F20" s="38"/>
      <c r="G20" s="38"/>
      <c r="H20" s="38"/>
      <c r="I20" s="140" t="s">
        <v>26</v>
      </c>
      <c r="J20" s="139" t="s">
        <v>104</v>
      </c>
      <c r="K20" s="38"/>
      <c r="L20" s="1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105</v>
      </c>
      <c r="F21" s="38"/>
      <c r="G21" s="38"/>
      <c r="H21" s="38"/>
      <c r="I21" s="140" t="s">
        <v>28</v>
      </c>
      <c r="J21" s="139" t="s">
        <v>19</v>
      </c>
      <c r="K21" s="38"/>
      <c r="L21" s="137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6"/>
      <c r="J22" s="38"/>
      <c r="K22" s="38"/>
      <c r="L22" s="13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4" t="s">
        <v>33</v>
      </c>
      <c r="E23" s="38"/>
      <c r="F23" s="38"/>
      <c r="G23" s="38"/>
      <c r="H23" s="38"/>
      <c r="I23" s="140" t="s">
        <v>26</v>
      </c>
      <c r="J23" s="139" t="s">
        <v>104</v>
      </c>
      <c r="K23" s="38"/>
      <c r="L23" s="1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105</v>
      </c>
      <c r="F24" s="38"/>
      <c r="G24" s="38"/>
      <c r="H24" s="38"/>
      <c r="I24" s="140" t="s">
        <v>28</v>
      </c>
      <c r="J24" s="139" t="s">
        <v>19</v>
      </c>
      <c r="K24" s="38"/>
      <c r="L24" s="1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6"/>
      <c r="J25" s="38"/>
      <c r="K25" s="38"/>
      <c r="L25" s="1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4" t="s">
        <v>34</v>
      </c>
      <c r="E26" s="38"/>
      <c r="F26" s="38"/>
      <c r="G26" s="38"/>
      <c r="H26" s="38"/>
      <c r="I26" s="136"/>
      <c r="J26" s="38"/>
      <c r="K26" s="38"/>
      <c r="L26" s="1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6"/>
      <c r="J28" s="38"/>
      <c r="K28" s="38"/>
      <c r="L28" s="1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7"/>
      <c r="E29" s="147"/>
      <c r="F29" s="147"/>
      <c r="G29" s="147"/>
      <c r="H29" s="147"/>
      <c r="I29" s="148"/>
      <c r="J29" s="147"/>
      <c r="K29" s="147"/>
      <c r="L29" s="137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9" t="s">
        <v>36</v>
      </c>
      <c r="E30" s="38"/>
      <c r="F30" s="38"/>
      <c r="G30" s="38"/>
      <c r="H30" s="38"/>
      <c r="I30" s="136"/>
      <c r="J30" s="150">
        <f>ROUND(J83, 2)</f>
        <v>0</v>
      </c>
      <c r="K30" s="38"/>
      <c r="L30" s="13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7"/>
      <c r="E31" s="147"/>
      <c r="F31" s="147"/>
      <c r="G31" s="147"/>
      <c r="H31" s="147"/>
      <c r="I31" s="148"/>
      <c r="J31" s="147"/>
      <c r="K31" s="147"/>
      <c r="L31" s="13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1" t="s">
        <v>38</v>
      </c>
      <c r="G32" s="38"/>
      <c r="H32" s="38"/>
      <c r="I32" s="152" t="s">
        <v>37</v>
      </c>
      <c r="J32" s="151" t="s">
        <v>39</v>
      </c>
      <c r="K32" s="38"/>
      <c r="L32" s="137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34" t="s">
        <v>41</v>
      </c>
      <c r="F33" s="154">
        <f>ROUND((SUM(BE83:BE112)),  2)</f>
        <v>0</v>
      </c>
      <c r="G33" s="38"/>
      <c r="H33" s="38"/>
      <c r="I33" s="155">
        <v>0.20999999999999999</v>
      </c>
      <c r="J33" s="154">
        <f>ROUND(((SUM(BE83:BE112))*I33),  2)</f>
        <v>0</v>
      </c>
      <c r="K33" s="38"/>
      <c r="L33" s="137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4" t="s">
        <v>42</v>
      </c>
      <c r="F34" s="154">
        <f>ROUND((SUM(BF83:BF112)),  2)</f>
        <v>0</v>
      </c>
      <c r="G34" s="38"/>
      <c r="H34" s="38"/>
      <c r="I34" s="155">
        <v>0.14999999999999999</v>
      </c>
      <c r="J34" s="154">
        <f>ROUND(((SUM(BF83:BF112))*I34),  2)</f>
        <v>0</v>
      </c>
      <c r="K34" s="38"/>
      <c r="L34" s="1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4" t="s">
        <v>43</v>
      </c>
      <c r="F35" s="154">
        <f>ROUND((SUM(BG83:BG112)),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1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4" t="s">
        <v>44</v>
      </c>
      <c r="F36" s="154">
        <f>ROUND((SUM(BH83:BH112)),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137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4" t="s">
        <v>45</v>
      </c>
      <c r="F37" s="154">
        <f>ROUND((SUM(BI83:BI112)),  2)</f>
        <v>0</v>
      </c>
      <c r="G37" s="38"/>
      <c r="H37" s="38"/>
      <c r="I37" s="155">
        <v>0</v>
      </c>
      <c r="J37" s="154">
        <f>0</f>
        <v>0</v>
      </c>
      <c r="K37" s="38"/>
      <c r="L37" s="137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6"/>
      <c r="J38" s="38"/>
      <c r="K38" s="38"/>
      <c r="L38" s="137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137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106</v>
      </c>
      <c r="D45" s="40"/>
      <c r="E45" s="40"/>
      <c r="F45" s="40"/>
      <c r="G45" s="40"/>
      <c r="H45" s="40"/>
      <c r="I45" s="136"/>
      <c r="J45" s="40"/>
      <c r="K45" s="40"/>
      <c r="L45" s="137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13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6"/>
      <c r="J47" s="40"/>
      <c r="K47" s="40"/>
      <c r="L47" s="137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70" t="str">
        <f>E7</f>
        <v>Stavební úpravy křižovatky Sokolovská, Truhlářská_ KnO</v>
      </c>
      <c r="F48" s="32"/>
      <c r="G48" s="32"/>
      <c r="H48" s="32"/>
      <c r="I48" s="136"/>
      <c r="J48" s="40"/>
      <c r="K48" s="40"/>
      <c r="L48" s="137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100</v>
      </c>
      <c r="D49" s="40"/>
      <c r="E49" s="40"/>
      <c r="F49" s="40"/>
      <c r="G49" s="40"/>
      <c r="H49" s="40"/>
      <c r="I49" s="136"/>
      <c r="J49" s="40"/>
      <c r="K49" s="40"/>
      <c r="L49" s="137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a ostatní náklady</v>
      </c>
      <c r="F50" s="40"/>
      <c r="G50" s="40"/>
      <c r="H50" s="40"/>
      <c r="I50" s="136"/>
      <c r="J50" s="40"/>
      <c r="K50" s="40"/>
      <c r="L50" s="137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137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Cheb, ulice Havlíčkova</v>
      </c>
      <c r="G52" s="40"/>
      <c r="H52" s="40"/>
      <c r="I52" s="140" t="s">
        <v>23</v>
      </c>
      <c r="J52" s="72" t="str">
        <f>IF(J12="","",J12)</f>
        <v>10. 1. 2020</v>
      </c>
      <c r="K52" s="40"/>
      <c r="L52" s="137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137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Cheb</v>
      </c>
      <c r="G54" s="40"/>
      <c r="H54" s="40"/>
      <c r="I54" s="140" t="s">
        <v>31</v>
      </c>
      <c r="J54" s="36" t="str">
        <f>E21</f>
        <v>DSVA s.r.o.</v>
      </c>
      <c r="K54" s="40"/>
      <c r="L54" s="137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140" t="s">
        <v>33</v>
      </c>
      <c r="J55" s="36" t="str">
        <f>E24</f>
        <v>DSVA s.r.o.</v>
      </c>
      <c r="K55" s="40"/>
      <c r="L55" s="137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137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71" t="s">
        <v>107</v>
      </c>
      <c r="D57" s="172"/>
      <c r="E57" s="172"/>
      <c r="F57" s="172"/>
      <c r="G57" s="172"/>
      <c r="H57" s="172"/>
      <c r="I57" s="173"/>
      <c r="J57" s="174" t="s">
        <v>108</v>
      </c>
      <c r="K57" s="172"/>
      <c r="L57" s="137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137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5" t="s">
        <v>68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1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109</v>
      </c>
    </row>
    <row r="60" s="9" customFormat="1" ht="24.96" customHeight="1">
      <c r="A60" s="9"/>
      <c r="B60" s="176"/>
      <c r="C60" s="177"/>
      <c r="D60" s="178" t="s">
        <v>1079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1080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84"/>
      <c r="D62" s="185" t="s">
        <v>1081</v>
      </c>
      <c r="E62" s="186"/>
      <c r="F62" s="186"/>
      <c r="G62" s="186"/>
      <c r="H62" s="186"/>
      <c r="I62" s="187"/>
      <c r="J62" s="188">
        <f>J103</f>
        <v>0</v>
      </c>
      <c r="K62" s="184"/>
      <c r="L62" s="18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84"/>
      <c r="D63" s="185" t="s">
        <v>1082</v>
      </c>
      <c r="E63" s="186"/>
      <c r="F63" s="186"/>
      <c r="G63" s="186"/>
      <c r="H63" s="186"/>
      <c r="I63" s="187"/>
      <c r="J63" s="188">
        <f>J110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137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115</v>
      </c>
      <c r="D70" s="40"/>
      <c r="E70" s="40"/>
      <c r="F70" s="40"/>
      <c r="G70" s="40"/>
      <c r="H70" s="40"/>
      <c r="I70" s="136"/>
      <c r="J70" s="40"/>
      <c r="K70" s="40"/>
      <c r="L70" s="137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137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136"/>
      <c r="J72" s="40"/>
      <c r="K72" s="40"/>
      <c r="L72" s="137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70" t="str">
        <f>E7</f>
        <v>Stavební úpravy křižovatky Sokolovská, Truhlářská_ KnO</v>
      </c>
      <c r="F73" s="32"/>
      <c r="G73" s="32"/>
      <c r="H73" s="32"/>
      <c r="I73" s="136"/>
      <c r="J73" s="40"/>
      <c r="K73" s="40"/>
      <c r="L73" s="137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100</v>
      </c>
      <c r="D74" s="40"/>
      <c r="E74" s="40"/>
      <c r="F74" s="40"/>
      <c r="G74" s="40"/>
      <c r="H74" s="40"/>
      <c r="I74" s="136"/>
      <c r="J74" s="40"/>
      <c r="K74" s="40"/>
      <c r="L74" s="137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VON - Vedlejší a ostatní náklady</v>
      </c>
      <c r="F75" s="40"/>
      <c r="G75" s="40"/>
      <c r="H75" s="40"/>
      <c r="I75" s="136"/>
      <c r="J75" s="40"/>
      <c r="K75" s="40"/>
      <c r="L75" s="137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137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Cheb, ulice Havlíčkova</v>
      </c>
      <c r="G77" s="40"/>
      <c r="H77" s="40"/>
      <c r="I77" s="140" t="s">
        <v>23</v>
      </c>
      <c r="J77" s="72" t="str">
        <f>IF(J12="","",J12)</f>
        <v>10. 1. 2020</v>
      </c>
      <c r="K77" s="40"/>
      <c r="L77" s="1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137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Město Cheb</v>
      </c>
      <c r="G79" s="40"/>
      <c r="H79" s="40"/>
      <c r="I79" s="140" t="s">
        <v>31</v>
      </c>
      <c r="J79" s="36" t="str">
        <f>E21</f>
        <v>DSVA s.r.o.</v>
      </c>
      <c r="K79" s="40"/>
      <c r="L79" s="137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140" t="s">
        <v>33</v>
      </c>
      <c r="J80" s="36" t="str">
        <f>E24</f>
        <v>DSVA s.r.o.</v>
      </c>
      <c r="K80" s="40"/>
      <c r="L80" s="137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137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90"/>
      <c r="B82" s="191"/>
      <c r="C82" s="192" t="s">
        <v>116</v>
      </c>
      <c r="D82" s="193" t="s">
        <v>55</v>
      </c>
      <c r="E82" s="193" t="s">
        <v>51</v>
      </c>
      <c r="F82" s="193" t="s">
        <v>52</v>
      </c>
      <c r="G82" s="193" t="s">
        <v>117</v>
      </c>
      <c r="H82" s="193" t="s">
        <v>118</v>
      </c>
      <c r="I82" s="194" t="s">
        <v>119</v>
      </c>
      <c r="J82" s="193" t="s">
        <v>108</v>
      </c>
      <c r="K82" s="195" t="s">
        <v>120</v>
      </c>
      <c r="L82" s="196"/>
      <c r="M82" s="92" t="s">
        <v>19</v>
      </c>
      <c r="N82" s="93" t="s">
        <v>40</v>
      </c>
      <c r="O82" s="93" t="s">
        <v>121</v>
      </c>
      <c r="P82" s="93" t="s">
        <v>122</v>
      </c>
      <c r="Q82" s="93" t="s">
        <v>123</v>
      </c>
      <c r="R82" s="93" t="s">
        <v>124</v>
      </c>
      <c r="S82" s="93" t="s">
        <v>125</v>
      </c>
      <c r="T82" s="94" t="s">
        <v>126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8"/>
      <c r="B83" s="39"/>
      <c r="C83" s="99" t="s">
        <v>127</v>
      </c>
      <c r="D83" s="40"/>
      <c r="E83" s="40"/>
      <c r="F83" s="40"/>
      <c r="G83" s="40"/>
      <c r="H83" s="40"/>
      <c r="I83" s="136"/>
      <c r="J83" s="197">
        <f>BK83</f>
        <v>0</v>
      </c>
      <c r="K83" s="40"/>
      <c r="L83" s="44"/>
      <c r="M83" s="95"/>
      <c r="N83" s="198"/>
      <c r="O83" s="96"/>
      <c r="P83" s="199">
        <f>P84</f>
        <v>0</v>
      </c>
      <c r="Q83" s="96"/>
      <c r="R83" s="199">
        <f>R84</f>
        <v>0</v>
      </c>
      <c r="S83" s="96"/>
      <c r="T83" s="200">
        <f>T84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69</v>
      </c>
      <c r="AU83" s="17" t="s">
        <v>109</v>
      </c>
      <c r="BK83" s="201">
        <f>BK84</f>
        <v>0</v>
      </c>
    </row>
    <row r="84" s="12" customFormat="1" ht="25.92" customHeight="1">
      <c r="A84" s="12"/>
      <c r="B84" s="202"/>
      <c r="C84" s="203"/>
      <c r="D84" s="204" t="s">
        <v>69</v>
      </c>
      <c r="E84" s="205" t="s">
        <v>1083</v>
      </c>
      <c r="F84" s="205" t="s">
        <v>1084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P85+P103+P110</f>
        <v>0</v>
      </c>
      <c r="Q84" s="210"/>
      <c r="R84" s="211">
        <f>R85+R103+R110</f>
        <v>0</v>
      </c>
      <c r="S84" s="210"/>
      <c r="T84" s="212">
        <f>T85+T103+T110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162</v>
      </c>
      <c r="AT84" s="214" t="s">
        <v>69</v>
      </c>
      <c r="AU84" s="214" t="s">
        <v>70</v>
      </c>
      <c r="AY84" s="213" t="s">
        <v>130</v>
      </c>
      <c r="BK84" s="215">
        <f>BK85+BK103+BK110</f>
        <v>0</v>
      </c>
    </row>
    <row r="85" s="12" customFormat="1" ht="22.8" customHeight="1">
      <c r="A85" s="12"/>
      <c r="B85" s="202"/>
      <c r="C85" s="203"/>
      <c r="D85" s="204" t="s">
        <v>69</v>
      </c>
      <c r="E85" s="216" t="s">
        <v>1085</v>
      </c>
      <c r="F85" s="216" t="s">
        <v>1086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SUM(P86:P102)</f>
        <v>0</v>
      </c>
      <c r="Q85" s="210"/>
      <c r="R85" s="211">
        <f>SUM(R86:R102)</f>
        <v>0</v>
      </c>
      <c r="S85" s="210"/>
      <c r="T85" s="212">
        <f>SUM(T86:T102)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162</v>
      </c>
      <c r="AT85" s="214" t="s">
        <v>69</v>
      </c>
      <c r="AU85" s="214" t="s">
        <v>78</v>
      </c>
      <c r="AY85" s="213" t="s">
        <v>130</v>
      </c>
      <c r="BK85" s="215">
        <f>SUM(BK86:BK102)</f>
        <v>0</v>
      </c>
    </row>
    <row r="86" s="2" customFormat="1" ht="16.5" customHeight="1">
      <c r="A86" s="38"/>
      <c r="B86" s="39"/>
      <c r="C86" s="218" t="s">
        <v>78</v>
      </c>
      <c r="D86" s="218" t="s">
        <v>132</v>
      </c>
      <c r="E86" s="219" t="s">
        <v>1087</v>
      </c>
      <c r="F86" s="220" t="s">
        <v>1088</v>
      </c>
      <c r="G86" s="221" t="s">
        <v>1089</v>
      </c>
      <c r="H86" s="222">
        <v>1</v>
      </c>
      <c r="I86" s="223"/>
      <c r="J86" s="224">
        <f>ROUND(I86*H86,2)</f>
        <v>0</v>
      </c>
      <c r="K86" s="220" t="s">
        <v>19</v>
      </c>
      <c r="L86" s="44"/>
      <c r="M86" s="225" t="s">
        <v>19</v>
      </c>
      <c r="N86" s="226" t="s">
        <v>41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29" t="s">
        <v>1090</v>
      </c>
      <c r="AT86" s="229" t="s">
        <v>132</v>
      </c>
      <c r="AU86" s="229" t="s">
        <v>80</v>
      </c>
      <c r="AY86" s="17" t="s">
        <v>130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7" t="s">
        <v>78</v>
      </c>
      <c r="BK86" s="230">
        <f>ROUND(I86*H86,2)</f>
        <v>0</v>
      </c>
      <c r="BL86" s="17" t="s">
        <v>1090</v>
      </c>
      <c r="BM86" s="229" t="s">
        <v>1091</v>
      </c>
    </row>
    <row r="87" s="2" customFormat="1">
      <c r="A87" s="38"/>
      <c r="B87" s="39"/>
      <c r="C87" s="40"/>
      <c r="D87" s="231" t="s">
        <v>139</v>
      </c>
      <c r="E87" s="40"/>
      <c r="F87" s="232" t="s">
        <v>1088</v>
      </c>
      <c r="G87" s="40"/>
      <c r="H87" s="40"/>
      <c r="I87" s="136"/>
      <c r="J87" s="40"/>
      <c r="K87" s="40"/>
      <c r="L87" s="44"/>
      <c r="M87" s="233"/>
      <c r="N87" s="23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139</v>
      </c>
      <c r="AU87" s="17" t="s">
        <v>80</v>
      </c>
    </row>
    <row r="88" s="2" customFormat="1">
      <c r="A88" s="38"/>
      <c r="B88" s="39"/>
      <c r="C88" s="40"/>
      <c r="D88" s="231" t="s">
        <v>248</v>
      </c>
      <c r="E88" s="40"/>
      <c r="F88" s="235" t="s">
        <v>1092</v>
      </c>
      <c r="G88" s="40"/>
      <c r="H88" s="40"/>
      <c r="I88" s="136"/>
      <c r="J88" s="40"/>
      <c r="K88" s="40"/>
      <c r="L88" s="44"/>
      <c r="M88" s="233"/>
      <c r="N88" s="23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248</v>
      </c>
      <c r="AU88" s="17" t="s">
        <v>80</v>
      </c>
    </row>
    <row r="89" s="2" customFormat="1" ht="16.5" customHeight="1">
      <c r="A89" s="38"/>
      <c r="B89" s="39"/>
      <c r="C89" s="218" t="s">
        <v>80</v>
      </c>
      <c r="D89" s="218" t="s">
        <v>132</v>
      </c>
      <c r="E89" s="219" t="s">
        <v>1093</v>
      </c>
      <c r="F89" s="220" t="s">
        <v>1094</v>
      </c>
      <c r="G89" s="221" t="s">
        <v>1089</v>
      </c>
      <c r="H89" s="222">
        <v>1</v>
      </c>
      <c r="I89" s="223"/>
      <c r="J89" s="224">
        <f>ROUND(I89*H89,2)</f>
        <v>0</v>
      </c>
      <c r="K89" s="220" t="s">
        <v>19</v>
      </c>
      <c r="L89" s="44"/>
      <c r="M89" s="225" t="s">
        <v>19</v>
      </c>
      <c r="N89" s="226" t="s">
        <v>41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29" t="s">
        <v>1090</v>
      </c>
      <c r="AT89" s="229" t="s">
        <v>132</v>
      </c>
      <c r="AU89" s="229" t="s">
        <v>80</v>
      </c>
      <c r="AY89" s="17" t="s">
        <v>130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7" t="s">
        <v>78</v>
      </c>
      <c r="BK89" s="230">
        <f>ROUND(I89*H89,2)</f>
        <v>0</v>
      </c>
      <c r="BL89" s="17" t="s">
        <v>1090</v>
      </c>
      <c r="BM89" s="229" t="s">
        <v>1095</v>
      </c>
    </row>
    <row r="90" s="2" customFormat="1">
      <c r="A90" s="38"/>
      <c r="B90" s="39"/>
      <c r="C90" s="40"/>
      <c r="D90" s="231" t="s">
        <v>139</v>
      </c>
      <c r="E90" s="40"/>
      <c r="F90" s="232" t="s">
        <v>1094</v>
      </c>
      <c r="G90" s="40"/>
      <c r="H90" s="40"/>
      <c r="I90" s="136"/>
      <c r="J90" s="40"/>
      <c r="K90" s="40"/>
      <c r="L90" s="44"/>
      <c r="M90" s="233"/>
      <c r="N90" s="23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139</v>
      </c>
      <c r="AU90" s="17" t="s">
        <v>80</v>
      </c>
    </row>
    <row r="91" s="2" customFormat="1">
      <c r="A91" s="38"/>
      <c r="B91" s="39"/>
      <c r="C91" s="40"/>
      <c r="D91" s="231" t="s">
        <v>248</v>
      </c>
      <c r="E91" s="40"/>
      <c r="F91" s="235" t="s">
        <v>1096</v>
      </c>
      <c r="G91" s="40"/>
      <c r="H91" s="40"/>
      <c r="I91" s="136"/>
      <c r="J91" s="40"/>
      <c r="K91" s="40"/>
      <c r="L91" s="44"/>
      <c r="M91" s="233"/>
      <c r="N91" s="234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248</v>
      </c>
      <c r="AU91" s="17" t="s">
        <v>80</v>
      </c>
    </row>
    <row r="92" s="2" customFormat="1" ht="16.5" customHeight="1">
      <c r="A92" s="38"/>
      <c r="B92" s="39"/>
      <c r="C92" s="218" t="s">
        <v>149</v>
      </c>
      <c r="D92" s="218" t="s">
        <v>132</v>
      </c>
      <c r="E92" s="219" t="s">
        <v>1097</v>
      </c>
      <c r="F92" s="220" t="s">
        <v>1098</v>
      </c>
      <c r="G92" s="221" t="s">
        <v>1089</v>
      </c>
      <c r="H92" s="222">
        <v>1</v>
      </c>
      <c r="I92" s="223"/>
      <c r="J92" s="224">
        <f>ROUND(I92*H92,2)</f>
        <v>0</v>
      </c>
      <c r="K92" s="220" t="s">
        <v>19</v>
      </c>
      <c r="L92" s="44"/>
      <c r="M92" s="225" t="s">
        <v>19</v>
      </c>
      <c r="N92" s="226" t="s">
        <v>41</v>
      </c>
      <c r="O92" s="84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29" t="s">
        <v>1090</v>
      </c>
      <c r="AT92" s="229" t="s">
        <v>132</v>
      </c>
      <c r="AU92" s="229" t="s">
        <v>80</v>
      </c>
      <c r="AY92" s="17" t="s">
        <v>130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17" t="s">
        <v>78</v>
      </c>
      <c r="BK92" s="230">
        <f>ROUND(I92*H92,2)</f>
        <v>0</v>
      </c>
      <c r="BL92" s="17" t="s">
        <v>1090</v>
      </c>
      <c r="BM92" s="229" t="s">
        <v>1099</v>
      </c>
    </row>
    <row r="93" s="2" customFormat="1">
      <c r="A93" s="38"/>
      <c r="B93" s="39"/>
      <c r="C93" s="40"/>
      <c r="D93" s="231" t="s">
        <v>139</v>
      </c>
      <c r="E93" s="40"/>
      <c r="F93" s="232" t="s">
        <v>1098</v>
      </c>
      <c r="G93" s="40"/>
      <c r="H93" s="40"/>
      <c r="I93" s="136"/>
      <c r="J93" s="40"/>
      <c r="K93" s="40"/>
      <c r="L93" s="44"/>
      <c r="M93" s="233"/>
      <c r="N93" s="23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139</v>
      </c>
      <c r="AU93" s="17" t="s">
        <v>80</v>
      </c>
    </row>
    <row r="94" s="2" customFormat="1" ht="16.5" customHeight="1">
      <c r="A94" s="38"/>
      <c r="B94" s="39"/>
      <c r="C94" s="218" t="s">
        <v>137</v>
      </c>
      <c r="D94" s="218" t="s">
        <v>132</v>
      </c>
      <c r="E94" s="219" t="s">
        <v>1100</v>
      </c>
      <c r="F94" s="220" t="s">
        <v>1101</v>
      </c>
      <c r="G94" s="221" t="s">
        <v>1089</v>
      </c>
      <c r="H94" s="222">
        <v>1</v>
      </c>
      <c r="I94" s="223"/>
      <c r="J94" s="224">
        <f>ROUND(I94*H94,2)</f>
        <v>0</v>
      </c>
      <c r="K94" s="220" t="s">
        <v>19</v>
      </c>
      <c r="L94" s="44"/>
      <c r="M94" s="225" t="s">
        <v>19</v>
      </c>
      <c r="N94" s="226" t="s">
        <v>41</v>
      </c>
      <c r="O94" s="84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29" t="s">
        <v>1090</v>
      </c>
      <c r="AT94" s="229" t="s">
        <v>132</v>
      </c>
      <c r="AU94" s="229" t="s">
        <v>80</v>
      </c>
      <c r="AY94" s="17" t="s">
        <v>130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17" t="s">
        <v>78</v>
      </c>
      <c r="BK94" s="230">
        <f>ROUND(I94*H94,2)</f>
        <v>0</v>
      </c>
      <c r="BL94" s="17" t="s">
        <v>1090</v>
      </c>
      <c r="BM94" s="229" t="s">
        <v>1102</v>
      </c>
    </row>
    <row r="95" s="2" customFormat="1">
      <c r="A95" s="38"/>
      <c r="B95" s="39"/>
      <c r="C95" s="40"/>
      <c r="D95" s="231" t="s">
        <v>139</v>
      </c>
      <c r="E95" s="40"/>
      <c r="F95" s="232" t="s">
        <v>1101</v>
      </c>
      <c r="G95" s="40"/>
      <c r="H95" s="40"/>
      <c r="I95" s="136"/>
      <c r="J95" s="40"/>
      <c r="K95" s="40"/>
      <c r="L95" s="44"/>
      <c r="M95" s="233"/>
      <c r="N95" s="23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139</v>
      </c>
      <c r="AU95" s="17" t="s">
        <v>80</v>
      </c>
    </row>
    <row r="96" s="2" customFormat="1" ht="16.5" customHeight="1">
      <c r="A96" s="38"/>
      <c r="B96" s="39"/>
      <c r="C96" s="218" t="s">
        <v>162</v>
      </c>
      <c r="D96" s="218" t="s">
        <v>132</v>
      </c>
      <c r="E96" s="219" t="s">
        <v>1103</v>
      </c>
      <c r="F96" s="220" t="s">
        <v>1104</v>
      </c>
      <c r="G96" s="221" t="s">
        <v>1089</v>
      </c>
      <c r="H96" s="222">
        <v>1</v>
      </c>
      <c r="I96" s="223"/>
      <c r="J96" s="224">
        <f>ROUND(I96*H96,2)</f>
        <v>0</v>
      </c>
      <c r="K96" s="220" t="s">
        <v>19</v>
      </c>
      <c r="L96" s="44"/>
      <c r="M96" s="225" t="s">
        <v>19</v>
      </c>
      <c r="N96" s="226" t="s">
        <v>41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29" t="s">
        <v>1090</v>
      </c>
      <c r="AT96" s="229" t="s">
        <v>132</v>
      </c>
      <c r="AU96" s="229" t="s">
        <v>80</v>
      </c>
      <c r="AY96" s="17" t="s">
        <v>130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7" t="s">
        <v>78</v>
      </c>
      <c r="BK96" s="230">
        <f>ROUND(I96*H96,2)</f>
        <v>0</v>
      </c>
      <c r="BL96" s="17" t="s">
        <v>1090</v>
      </c>
      <c r="BM96" s="229" t="s">
        <v>1105</v>
      </c>
    </row>
    <row r="97" s="2" customFormat="1">
      <c r="A97" s="38"/>
      <c r="B97" s="39"/>
      <c r="C97" s="40"/>
      <c r="D97" s="231" t="s">
        <v>139</v>
      </c>
      <c r="E97" s="40"/>
      <c r="F97" s="232" t="s">
        <v>1104</v>
      </c>
      <c r="G97" s="40"/>
      <c r="H97" s="40"/>
      <c r="I97" s="136"/>
      <c r="J97" s="40"/>
      <c r="K97" s="40"/>
      <c r="L97" s="44"/>
      <c r="M97" s="233"/>
      <c r="N97" s="23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139</v>
      </c>
      <c r="AU97" s="17" t="s">
        <v>80</v>
      </c>
    </row>
    <row r="98" s="2" customFormat="1" ht="16.5" customHeight="1">
      <c r="A98" s="38"/>
      <c r="B98" s="39"/>
      <c r="C98" s="218" t="s">
        <v>168</v>
      </c>
      <c r="D98" s="218" t="s">
        <v>132</v>
      </c>
      <c r="E98" s="219" t="s">
        <v>1106</v>
      </c>
      <c r="F98" s="220" t="s">
        <v>1107</v>
      </c>
      <c r="G98" s="221" t="s">
        <v>1089</v>
      </c>
      <c r="H98" s="222">
        <v>1</v>
      </c>
      <c r="I98" s="223"/>
      <c r="J98" s="224">
        <f>ROUND(I98*H98,2)</f>
        <v>0</v>
      </c>
      <c r="K98" s="220" t="s">
        <v>19</v>
      </c>
      <c r="L98" s="44"/>
      <c r="M98" s="225" t="s">
        <v>19</v>
      </c>
      <c r="N98" s="226" t="s">
        <v>41</v>
      </c>
      <c r="O98" s="84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29" t="s">
        <v>1090</v>
      </c>
      <c r="AT98" s="229" t="s">
        <v>132</v>
      </c>
      <c r="AU98" s="229" t="s">
        <v>80</v>
      </c>
      <c r="AY98" s="17" t="s">
        <v>130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17" t="s">
        <v>78</v>
      </c>
      <c r="BK98" s="230">
        <f>ROUND(I98*H98,2)</f>
        <v>0</v>
      </c>
      <c r="BL98" s="17" t="s">
        <v>1090</v>
      </c>
      <c r="BM98" s="229" t="s">
        <v>1108</v>
      </c>
    </row>
    <row r="99" s="2" customFormat="1">
      <c r="A99" s="38"/>
      <c r="B99" s="39"/>
      <c r="C99" s="40"/>
      <c r="D99" s="231" t="s">
        <v>139</v>
      </c>
      <c r="E99" s="40"/>
      <c r="F99" s="232" t="s">
        <v>1107</v>
      </c>
      <c r="G99" s="40"/>
      <c r="H99" s="40"/>
      <c r="I99" s="136"/>
      <c r="J99" s="40"/>
      <c r="K99" s="40"/>
      <c r="L99" s="44"/>
      <c r="M99" s="233"/>
      <c r="N99" s="23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139</v>
      </c>
      <c r="AU99" s="17" t="s">
        <v>80</v>
      </c>
    </row>
    <row r="100" s="2" customFormat="1">
      <c r="A100" s="38"/>
      <c r="B100" s="39"/>
      <c r="C100" s="40"/>
      <c r="D100" s="231" t="s">
        <v>248</v>
      </c>
      <c r="E100" s="40"/>
      <c r="F100" s="235" t="s">
        <v>1109</v>
      </c>
      <c r="G100" s="40"/>
      <c r="H100" s="40"/>
      <c r="I100" s="136"/>
      <c r="J100" s="40"/>
      <c r="K100" s="40"/>
      <c r="L100" s="44"/>
      <c r="M100" s="233"/>
      <c r="N100" s="23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248</v>
      </c>
      <c r="AU100" s="17" t="s">
        <v>80</v>
      </c>
    </row>
    <row r="101" s="2" customFormat="1" ht="16.5" customHeight="1">
      <c r="A101" s="38"/>
      <c r="B101" s="39"/>
      <c r="C101" s="218" t="s">
        <v>176</v>
      </c>
      <c r="D101" s="218" t="s">
        <v>132</v>
      </c>
      <c r="E101" s="219" t="s">
        <v>1110</v>
      </c>
      <c r="F101" s="220" t="s">
        <v>1111</v>
      </c>
      <c r="G101" s="221" t="s">
        <v>1089</v>
      </c>
      <c r="H101" s="222">
        <v>1</v>
      </c>
      <c r="I101" s="223"/>
      <c r="J101" s="224">
        <f>ROUND(I101*H101,2)</f>
        <v>0</v>
      </c>
      <c r="K101" s="220" t="s">
        <v>19</v>
      </c>
      <c r="L101" s="44"/>
      <c r="M101" s="225" t="s">
        <v>19</v>
      </c>
      <c r="N101" s="226" t="s">
        <v>41</v>
      </c>
      <c r="O101" s="84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9" t="s">
        <v>1090</v>
      </c>
      <c r="AT101" s="229" t="s">
        <v>132</v>
      </c>
      <c r="AU101" s="229" t="s">
        <v>80</v>
      </c>
      <c r="AY101" s="17" t="s">
        <v>130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17" t="s">
        <v>78</v>
      </c>
      <c r="BK101" s="230">
        <f>ROUND(I101*H101,2)</f>
        <v>0</v>
      </c>
      <c r="BL101" s="17" t="s">
        <v>1090</v>
      </c>
      <c r="BM101" s="229" t="s">
        <v>1112</v>
      </c>
    </row>
    <row r="102" s="2" customFormat="1">
      <c r="A102" s="38"/>
      <c r="B102" s="39"/>
      <c r="C102" s="40"/>
      <c r="D102" s="231" t="s">
        <v>139</v>
      </c>
      <c r="E102" s="40"/>
      <c r="F102" s="232" t="s">
        <v>1111</v>
      </c>
      <c r="G102" s="40"/>
      <c r="H102" s="40"/>
      <c r="I102" s="136"/>
      <c r="J102" s="40"/>
      <c r="K102" s="40"/>
      <c r="L102" s="44"/>
      <c r="M102" s="233"/>
      <c r="N102" s="23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139</v>
      </c>
      <c r="AU102" s="17" t="s">
        <v>80</v>
      </c>
    </row>
    <row r="103" s="12" customFormat="1" ht="22.8" customHeight="1">
      <c r="A103" s="12"/>
      <c r="B103" s="202"/>
      <c r="C103" s="203"/>
      <c r="D103" s="204" t="s">
        <v>69</v>
      </c>
      <c r="E103" s="216" t="s">
        <v>1113</v>
      </c>
      <c r="F103" s="216" t="s">
        <v>1114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SUM(P104:P109)</f>
        <v>0</v>
      </c>
      <c r="Q103" s="210"/>
      <c r="R103" s="211">
        <f>SUM(R104:R109)</f>
        <v>0</v>
      </c>
      <c r="S103" s="210"/>
      <c r="T103" s="212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162</v>
      </c>
      <c r="AT103" s="214" t="s">
        <v>69</v>
      </c>
      <c r="AU103" s="214" t="s">
        <v>78</v>
      </c>
      <c r="AY103" s="213" t="s">
        <v>130</v>
      </c>
      <c r="BK103" s="215">
        <f>SUM(BK104:BK109)</f>
        <v>0</v>
      </c>
    </row>
    <row r="104" s="2" customFormat="1" ht="16.5" customHeight="1">
      <c r="A104" s="38"/>
      <c r="B104" s="39"/>
      <c r="C104" s="218" t="s">
        <v>174</v>
      </c>
      <c r="D104" s="218" t="s">
        <v>132</v>
      </c>
      <c r="E104" s="219" t="s">
        <v>1115</v>
      </c>
      <c r="F104" s="220" t="s">
        <v>1116</v>
      </c>
      <c r="G104" s="221" t="s">
        <v>1089</v>
      </c>
      <c r="H104" s="222">
        <v>1</v>
      </c>
      <c r="I104" s="223"/>
      <c r="J104" s="224">
        <f>ROUND(I104*H104,2)</f>
        <v>0</v>
      </c>
      <c r="K104" s="220" t="s">
        <v>19</v>
      </c>
      <c r="L104" s="44"/>
      <c r="M104" s="225" t="s">
        <v>19</v>
      </c>
      <c r="N104" s="226" t="s">
        <v>41</v>
      </c>
      <c r="O104" s="84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9" t="s">
        <v>1090</v>
      </c>
      <c r="AT104" s="229" t="s">
        <v>132</v>
      </c>
      <c r="AU104" s="229" t="s">
        <v>80</v>
      </c>
      <c r="AY104" s="17" t="s">
        <v>130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17" t="s">
        <v>78</v>
      </c>
      <c r="BK104" s="230">
        <f>ROUND(I104*H104,2)</f>
        <v>0</v>
      </c>
      <c r="BL104" s="17" t="s">
        <v>1090</v>
      </c>
      <c r="BM104" s="229" t="s">
        <v>1117</v>
      </c>
    </row>
    <row r="105" s="2" customFormat="1">
      <c r="A105" s="38"/>
      <c r="B105" s="39"/>
      <c r="C105" s="40"/>
      <c r="D105" s="231" t="s">
        <v>139</v>
      </c>
      <c r="E105" s="40"/>
      <c r="F105" s="232" t="s">
        <v>1116</v>
      </c>
      <c r="G105" s="40"/>
      <c r="H105" s="40"/>
      <c r="I105" s="136"/>
      <c r="J105" s="40"/>
      <c r="K105" s="40"/>
      <c r="L105" s="44"/>
      <c r="M105" s="233"/>
      <c r="N105" s="23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139</v>
      </c>
      <c r="AU105" s="17" t="s">
        <v>80</v>
      </c>
    </row>
    <row r="106" s="2" customFormat="1" ht="16.5" customHeight="1">
      <c r="A106" s="38"/>
      <c r="B106" s="39"/>
      <c r="C106" s="218" t="s">
        <v>190</v>
      </c>
      <c r="D106" s="218" t="s">
        <v>132</v>
      </c>
      <c r="E106" s="219" t="s">
        <v>1118</v>
      </c>
      <c r="F106" s="220" t="s">
        <v>1119</v>
      </c>
      <c r="G106" s="221" t="s">
        <v>1089</v>
      </c>
      <c r="H106" s="222">
        <v>1</v>
      </c>
      <c r="I106" s="223"/>
      <c r="J106" s="224">
        <f>ROUND(I106*H106,2)</f>
        <v>0</v>
      </c>
      <c r="K106" s="220" t="s">
        <v>19</v>
      </c>
      <c r="L106" s="44"/>
      <c r="M106" s="225" t="s">
        <v>19</v>
      </c>
      <c r="N106" s="226" t="s">
        <v>41</v>
      </c>
      <c r="O106" s="84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9" t="s">
        <v>1090</v>
      </c>
      <c r="AT106" s="229" t="s">
        <v>132</v>
      </c>
      <c r="AU106" s="229" t="s">
        <v>80</v>
      </c>
      <c r="AY106" s="17" t="s">
        <v>130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17" t="s">
        <v>78</v>
      </c>
      <c r="BK106" s="230">
        <f>ROUND(I106*H106,2)</f>
        <v>0</v>
      </c>
      <c r="BL106" s="17" t="s">
        <v>1090</v>
      </c>
      <c r="BM106" s="229" t="s">
        <v>1120</v>
      </c>
    </row>
    <row r="107" s="2" customFormat="1">
      <c r="A107" s="38"/>
      <c r="B107" s="39"/>
      <c r="C107" s="40"/>
      <c r="D107" s="231" t="s">
        <v>139</v>
      </c>
      <c r="E107" s="40"/>
      <c r="F107" s="232" t="s">
        <v>1119</v>
      </c>
      <c r="G107" s="40"/>
      <c r="H107" s="40"/>
      <c r="I107" s="136"/>
      <c r="J107" s="40"/>
      <c r="K107" s="40"/>
      <c r="L107" s="44"/>
      <c r="M107" s="233"/>
      <c r="N107" s="23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139</v>
      </c>
      <c r="AU107" s="17" t="s">
        <v>80</v>
      </c>
    </row>
    <row r="108" s="2" customFormat="1" ht="16.5" customHeight="1">
      <c r="A108" s="38"/>
      <c r="B108" s="39"/>
      <c r="C108" s="218" t="s">
        <v>196</v>
      </c>
      <c r="D108" s="218" t="s">
        <v>132</v>
      </c>
      <c r="E108" s="219" t="s">
        <v>1121</v>
      </c>
      <c r="F108" s="220" t="s">
        <v>1122</v>
      </c>
      <c r="G108" s="221" t="s">
        <v>1089</v>
      </c>
      <c r="H108" s="222">
        <v>1</v>
      </c>
      <c r="I108" s="223"/>
      <c r="J108" s="224">
        <f>ROUND(I108*H108,2)</f>
        <v>0</v>
      </c>
      <c r="K108" s="220" t="s">
        <v>19</v>
      </c>
      <c r="L108" s="44"/>
      <c r="M108" s="225" t="s">
        <v>19</v>
      </c>
      <c r="N108" s="226" t="s">
        <v>41</v>
      </c>
      <c r="O108" s="84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9" t="s">
        <v>1090</v>
      </c>
      <c r="AT108" s="229" t="s">
        <v>132</v>
      </c>
      <c r="AU108" s="229" t="s">
        <v>80</v>
      </c>
      <c r="AY108" s="17" t="s">
        <v>130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17" t="s">
        <v>78</v>
      </c>
      <c r="BK108" s="230">
        <f>ROUND(I108*H108,2)</f>
        <v>0</v>
      </c>
      <c r="BL108" s="17" t="s">
        <v>1090</v>
      </c>
      <c r="BM108" s="229" t="s">
        <v>1123</v>
      </c>
    </row>
    <row r="109" s="2" customFormat="1">
      <c r="A109" s="38"/>
      <c r="B109" s="39"/>
      <c r="C109" s="40"/>
      <c r="D109" s="231" t="s">
        <v>139</v>
      </c>
      <c r="E109" s="40"/>
      <c r="F109" s="232" t="s">
        <v>1122</v>
      </c>
      <c r="G109" s="40"/>
      <c r="H109" s="40"/>
      <c r="I109" s="136"/>
      <c r="J109" s="40"/>
      <c r="K109" s="40"/>
      <c r="L109" s="44"/>
      <c r="M109" s="233"/>
      <c r="N109" s="234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139</v>
      </c>
      <c r="AU109" s="17" t="s">
        <v>80</v>
      </c>
    </row>
    <row r="110" s="12" customFormat="1" ht="22.8" customHeight="1">
      <c r="A110" s="12"/>
      <c r="B110" s="202"/>
      <c r="C110" s="203"/>
      <c r="D110" s="204" t="s">
        <v>69</v>
      </c>
      <c r="E110" s="216" t="s">
        <v>1124</v>
      </c>
      <c r="F110" s="216" t="s">
        <v>1125</v>
      </c>
      <c r="G110" s="203"/>
      <c r="H110" s="203"/>
      <c r="I110" s="206"/>
      <c r="J110" s="217">
        <f>BK110</f>
        <v>0</v>
      </c>
      <c r="K110" s="203"/>
      <c r="L110" s="208"/>
      <c r="M110" s="209"/>
      <c r="N110" s="210"/>
      <c r="O110" s="210"/>
      <c r="P110" s="211">
        <f>SUM(P111:P112)</f>
        <v>0</v>
      </c>
      <c r="Q110" s="210"/>
      <c r="R110" s="211">
        <f>SUM(R111:R112)</f>
        <v>0</v>
      </c>
      <c r="S110" s="210"/>
      <c r="T110" s="212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3" t="s">
        <v>162</v>
      </c>
      <c r="AT110" s="214" t="s">
        <v>69</v>
      </c>
      <c r="AU110" s="214" t="s">
        <v>78</v>
      </c>
      <c r="AY110" s="213" t="s">
        <v>130</v>
      </c>
      <c r="BK110" s="215">
        <f>SUM(BK111:BK112)</f>
        <v>0</v>
      </c>
    </row>
    <row r="111" s="2" customFormat="1" ht="16.5" customHeight="1">
      <c r="A111" s="38"/>
      <c r="B111" s="39"/>
      <c r="C111" s="218" t="s">
        <v>203</v>
      </c>
      <c r="D111" s="218" t="s">
        <v>132</v>
      </c>
      <c r="E111" s="219" t="s">
        <v>1126</v>
      </c>
      <c r="F111" s="220" t="s">
        <v>1127</v>
      </c>
      <c r="G111" s="221" t="s">
        <v>1089</v>
      </c>
      <c r="H111" s="222">
        <v>1</v>
      </c>
      <c r="I111" s="223"/>
      <c r="J111" s="224">
        <f>ROUND(I111*H111,2)</f>
        <v>0</v>
      </c>
      <c r="K111" s="220" t="s">
        <v>19</v>
      </c>
      <c r="L111" s="44"/>
      <c r="M111" s="225" t="s">
        <v>19</v>
      </c>
      <c r="N111" s="226" t="s">
        <v>41</v>
      </c>
      <c r="O111" s="84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9" t="s">
        <v>1090</v>
      </c>
      <c r="AT111" s="229" t="s">
        <v>132</v>
      </c>
      <c r="AU111" s="229" t="s">
        <v>80</v>
      </c>
      <c r="AY111" s="17" t="s">
        <v>130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17" t="s">
        <v>78</v>
      </c>
      <c r="BK111" s="230">
        <f>ROUND(I111*H111,2)</f>
        <v>0</v>
      </c>
      <c r="BL111" s="17" t="s">
        <v>1090</v>
      </c>
      <c r="BM111" s="229" t="s">
        <v>1128</v>
      </c>
    </row>
    <row r="112" s="2" customFormat="1">
      <c r="A112" s="38"/>
      <c r="B112" s="39"/>
      <c r="C112" s="40"/>
      <c r="D112" s="231" t="s">
        <v>139</v>
      </c>
      <c r="E112" s="40"/>
      <c r="F112" s="232" t="s">
        <v>1127</v>
      </c>
      <c r="G112" s="40"/>
      <c r="H112" s="40"/>
      <c r="I112" s="136"/>
      <c r="J112" s="40"/>
      <c r="K112" s="40"/>
      <c r="L112" s="44"/>
      <c r="M112" s="271"/>
      <c r="N112" s="272"/>
      <c r="O112" s="273"/>
      <c r="P112" s="273"/>
      <c r="Q112" s="273"/>
      <c r="R112" s="273"/>
      <c r="S112" s="273"/>
      <c r="T112" s="274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139</v>
      </c>
      <c r="AU112" s="17" t="s">
        <v>80</v>
      </c>
    </row>
    <row r="113" s="2" customFormat="1" ht="6.96" customHeight="1">
      <c r="A113" s="38"/>
      <c r="B113" s="59"/>
      <c r="C113" s="60"/>
      <c r="D113" s="60"/>
      <c r="E113" s="60"/>
      <c r="F113" s="60"/>
      <c r="G113" s="60"/>
      <c r="H113" s="60"/>
      <c r="I113" s="166"/>
      <c r="J113" s="60"/>
      <c r="K113" s="60"/>
      <c r="L113" s="44"/>
      <c r="M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</sheetData>
  <sheetProtection sheet="1" autoFilter="0" formatColumns="0" formatRows="0" objects="1" scenarios="1" spinCount="100000" saltValue="tjyD+CbDeRHPe6zSwcvmUD0C7xR9tKShORQVROeqpqxlNf900ms3mRiesafEI5yfgLEhrjicBWz0tQbaHQSHTQ==" hashValue="G0qQ8X1IwiaOIoHQF9TP/54TQauQ2JMHPKpELqeji0ADV+ubWksNLQnrPq7Im+/XM3MhrEkthg1Jd1Evd4J7bA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5" customFormat="1" ht="45" customHeight="1">
      <c r="B3" s="282"/>
      <c r="C3" s="283" t="s">
        <v>1129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1130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1131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1132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1133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1134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1135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1136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1137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1138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1139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77</v>
      </c>
      <c r="F18" s="289" t="s">
        <v>1140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1141</v>
      </c>
      <c r="F19" s="289" t="s">
        <v>1142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1143</v>
      </c>
      <c r="F20" s="289" t="s">
        <v>1144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96</v>
      </c>
      <c r="F21" s="289" t="s">
        <v>97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1145</v>
      </c>
      <c r="F22" s="289" t="s">
        <v>1146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1147</v>
      </c>
      <c r="F23" s="289" t="s">
        <v>1148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1149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1150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1151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1152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1153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1154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1155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1156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1157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116</v>
      </c>
      <c r="F36" s="289"/>
      <c r="G36" s="289" t="s">
        <v>1158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1159</v>
      </c>
      <c r="F37" s="289"/>
      <c r="G37" s="289" t="s">
        <v>1160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51</v>
      </c>
      <c r="F38" s="289"/>
      <c r="G38" s="289" t="s">
        <v>1161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52</v>
      </c>
      <c r="F39" s="289"/>
      <c r="G39" s="289" t="s">
        <v>1162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117</v>
      </c>
      <c r="F40" s="289"/>
      <c r="G40" s="289" t="s">
        <v>1163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118</v>
      </c>
      <c r="F41" s="289"/>
      <c r="G41" s="289" t="s">
        <v>1164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1165</v>
      </c>
      <c r="F42" s="289"/>
      <c r="G42" s="289" t="s">
        <v>1166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1167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1168</v>
      </c>
      <c r="F44" s="289"/>
      <c r="G44" s="289" t="s">
        <v>1169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120</v>
      </c>
      <c r="F45" s="289"/>
      <c r="G45" s="289" t="s">
        <v>1170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1171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1172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1173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1174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1175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1176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1177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1178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1179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1180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1181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1182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1183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1184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1185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1186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1187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1188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1189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1190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1191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1192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1193</v>
      </c>
      <c r="D76" s="307"/>
      <c r="E76" s="307"/>
      <c r="F76" s="307" t="s">
        <v>1194</v>
      </c>
      <c r="G76" s="308"/>
      <c r="H76" s="307" t="s">
        <v>52</v>
      </c>
      <c r="I76" s="307" t="s">
        <v>55</v>
      </c>
      <c r="J76" s="307" t="s">
        <v>1195</v>
      </c>
      <c r="K76" s="306"/>
    </row>
    <row r="77" s="1" customFormat="1" ht="17.25" customHeight="1">
      <c r="B77" s="304"/>
      <c r="C77" s="309" t="s">
        <v>1196</v>
      </c>
      <c r="D77" s="309"/>
      <c r="E77" s="309"/>
      <c r="F77" s="310" t="s">
        <v>1197</v>
      </c>
      <c r="G77" s="311"/>
      <c r="H77" s="309"/>
      <c r="I77" s="309"/>
      <c r="J77" s="309" t="s">
        <v>1198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51</v>
      </c>
      <c r="D79" s="312"/>
      <c r="E79" s="312"/>
      <c r="F79" s="314" t="s">
        <v>1199</v>
      </c>
      <c r="G79" s="313"/>
      <c r="H79" s="292" t="s">
        <v>1200</v>
      </c>
      <c r="I79" s="292" t="s">
        <v>1201</v>
      </c>
      <c r="J79" s="292">
        <v>20</v>
      </c>
      <c r="K79" s="306"/>
    </row>
    <row r="80" s="1" customFormat="1" ht="15" customHeight="1">
      <c r="B80" s="304"/>
      <c r="C80" s="292" t="s">
        <v>1202</v>
      </c>
      <c r="D80" s="292"/>
      <c r="E80" s="292"/>
      <c r="F80" s="314" t="s">
        <v>1199</v>
      </c>
      <c r="G80" s="313"/>
      <c r="H80" s="292" t="s">
        <v>1203</v>
      </c>
      <c r="I80" s="292" t="s">
        <v>1201</v>
      </c>
      <c r="J80" s="292">
        <v>120</v>
      </c>
      <c r="K80" s="306"/>
    </row>
    <row r="81" s="1" customFormat="1" ht="15" customHeight="1">
      <c r="B81" s="315"/>
      <c r="C81" s="292" t="s">
        <v>1204</v>
      </c>
      <c r="D81" s="292"/>
      <c r="E81" s="292"/>
      <c r="F81" s="314" t="s">
        <v>1205</v>
      </c>
      <c r="G81" s="313"/>
      <c r="H81" s="292" t="s">
        <v>1206</v>
      </c>
      <c r="I81" s="292" t="s">
        <v>1201</v>
      </c>
      <c r="J81" s="292">
        <v>50</v>
      </c>
      <c r="K81" s="306"/>
    </row>
    <row r="82" s="1" customFormat="1" ht="15" customHeight="1">
      <c r="B82" s="315"/>
      <c r="C82" s="292" t="s">
        <v>1207</v>
      </c>
      <c r="D82" s="292"/>
      <c r="E82" s="292"/>
      <c r="F82" s="314" t="s">
        <v>1199</v>
      </c>
      <c r="G82" s="313"/>
      <c r="H82" s="292" t="s">
        <v>1208</v>
      </c>
      <c r="I82" s="292" t="s">
        <v>1209</v>
      </c>
      <c r="J82" s="292"/>
      <c r="K82" s="306"/>
    </row>
    <row r="83" s="1" customFormat="1" ht="15" customHeight="1">
      <c r="B83" s="315"/>
      <c r="C83" s="316" t="s">
        <v>1210</v>
      </c>
      <c r="D83" s="316"/>
      <c r="E83" s="316"/>
      <c r="F83" s="317" t="s">
        <v>1205</v>
      </c>
      <c r="G83" s="316"/>
      <c r="H83" s="316" t="s">
        <v>1211</v>
      </c>
      <c r="I83" s="316" t="s">
        <v>1201</v>
      </c>
      <c r="J83" s="316">
        <v>15</v>
      </c>
      <c r="K83" s="306"/>
    </row>
    <row r="84" s="1" customFormat="1" ht="15" customHeight="1">
      <c r="B84" s="315"/>
      <c r="C84" s="316" t="s">
        <v>1212</v>
      </c>
      <c r="D84" s="316"/>
      <c r="E84" s="316"/>
      <c r="F84" s="317" t="s">
        <v>1205</v>
      </c>
      <c r="G84" s="316"/>
      <c r="H84" s="316" t="s">
        <v>1213</v>
      </c>
      <c r="I84" s="316" t="s">
        <v>1201</v>
      </c>
      <c r="J84" s="316">
        <v>15</v>
      </c>
      <c r="K84" s="306"/>
    </row>
    <row r="85" s="1" customFormat="1" ht="15" customHeight="1">
      <c r="B85" s="315"/>
      <c r="C85" s="316" t="s">
        <v>1214</v>
      </c>
      <c r="D85" s="316"/>
      <c r="E85" s="316"/>
      <c r="F85" s="317" t="s">
        <v>1205</v>
      </c>
      <c r="G85" s="316"/>
      <c r="H85" s="316" t="s">
        <v>1215</v>
      </c>
      <c r="I85" s="316" t="s">
        <v>1201</v>
      </c>
      <c r="J85" s="316">
        <v>20</v>
      </c>
      <c r="K85" s="306"/>
    </row>
    <row r="86" s="1" customFormat="1" ht="15" customHeight="1">
      <c r="B86" s="315"/>
      <c r="C86" s="316" t="s">
        <v>1216</v>
      </c>
      <c r="D86" s="316"/>
      <c r="E86" s="316"/>
      <c r="F86" s="317" t="s">
        <v>1205</v>
      </c>
      <c r="G86" s="316"/>
      <c r="H86" s="316" t="s">
        <v>1217</v>
      </c>
      <c r="I86" s="316" t="s">
        <v>1201</v>
      </c>
      <c r="J86" s="316">
        <v>20</v>
      </c>
      <c r="K86" s="306"/>
    </row>
    <row r="87" s="1" customFormat="1" ht="15" customHeight="1">
      <c r="B87" s="315"/>
      <c r="C87" s="292" t="s">
        <v>1218</v>
      </c>
      <c r="D87" s="292"/>
      <c r="E87" s="292"/>
      <c r="F87" s="314" t="s">
        <v>1205</v>
      </c>
      <c r="G87" s="313"/>
      <c r="H87" s="292" t="s">
        <v>1219</v>
      </c>
      <c r="I87" s="292" t="s">
        <v>1201</v>
      </c>
      <c r="J87" s="292">
        <v>50</v>
      </c>
      <c r="K87" s="306"/>
    </row>
    <row r="88" s="1" customFormat="1" ht="15" customHeight="1">
      <c r="B88" s="315"/>
      <c r="C88" s="292" t="s">
        <v>1220</v>
      </c>
      <c r="D88" s="292"/>
      <c r="E88" s="292"/>
      <c r="F88" s="314" t="s">
        <v>1205</v>
      </c>
      <c r="G88" s="313"/>
      <c r="H88" s="292" t="s">
        <v>1221</v>
      </c>
      <c r="I88" s="292" t="s">
        <v>1201</v>
      </c>
      <c r="J88" s="292">
        <v>20</v>
      </c>
      <c r="K88" s="306"/>
    </row>
    <row r="89" s="1" customFormat="1" ht="15" customHeight="1">
      <c r="B89" s="315"/>
      <c r="C89" s="292" t="s">
        <v>1222</v>
      </c>
      <c r="D89" s="292"/>
      <c r="E89" s="292"/>
      <c r="F89" s="314" t="s">
        <v>1205</v>
      </c>
      <c r="G89" s="313"/>
      <c r="H89" s="292" t="s">
        <v>1223</v>
      </c>
      <c r="I89" s="292" t="s">
        <v>1201</v>
      </c>
      <c r="J89" s="292">
        <v>20</v>
      </c>
      <c r="K89" s="306"/>
    </row>
    <row r="90" s="1" customFormat="1" ht="15" customHeight="1">
      <c r="B90" s="315"/>
      <c r="C90" s="292" t="s">
        <v>1224</v>
      </c>
      <c r="D90" s="292"/>
      <c r="E90" s="292"/>
      <c r="F90" s="314" t="s">
        <v>1205</v>
      </c>
      <c r="G90" s="313"/>
      <c r="H90" s="292" t="s">
        <v>1225</v>
      </c>
      <c r="I90" s="292" t="s">
        <v>1201</v>
      </c>
      <c r="J90" s="292">
        <v>50</v>
      </c>
      <c r="K90" s="306"/>
    </row>
    <row r="91" s="1" customFormat="1" ht="15" customHeight="1">
      <c r="B91" s="315"/>
      <c r="C91" s="292" t="s">
        <v>1226</v>
      </c>
      <c r="D91" s="292"/>
      <c r="E91" s="292"/>
      <c r="F91" s="314" t="s">
        <v>1205</v>
      </c>
      <c r="G91" s="313"/>
      <c r="H91" s="292" t="s">
        <v>1226</v>
      </c>
      <c r="I91" s="292" t="s">
        <v>1201</v>
      </c>
      <c r="J91" s="292">
        <v>50</v>
      </c>
      <c r="K91" s="306"/>
    </row>
    <row r="92" s="1" customFormat="1" ht="15" customHeight="1">
      <c r="B92" s="315"/>
      <c r="C92" s="292" t="s">
        <v>1227</v>
      </c>
      <c r="D92" s="292"/>
      <c r="E92" s="292"/>
      <c r="F92" s="314" t="s">
        <v>1205</v>
      </c>
      <c r="G92" s="313"/>
      <c r="H92" s="292" t="s">
        <v>1228</v>
      </c>
      <c r="I92" s="292" t="s">
        <v>1201</v>
      </c>
      <c r="J92" s="292">
        <v>255</v>
      </c>
      <c r="K92" s="306"/>
    </row>
    <row r="93" s="1" customFormat="1" ht="15" customHeight="1">
      <c r="B93" s="315"/>
      <c r="C93" s="292" t="s">
        <v>1229</v>
      </c>
      <c r="D93" s="292"/>
      <c r="E93" s="292"/>
      <c r="F93" s="314" t="s">
        <v>1199</v>
      </c>
      <c r="G93" s="313"/>
      <c r="H93" s="292" t="s">
        <v>1230</v>
      </c>
      <c r="I93" s="292" t="s">
        <v>1231</v>
      </c>
      <c r="J93" s="292"/>
      <c r="K93" s="306"/>
    </row>
    <row r="94" s="1" customFormat="1" ht="15" customHeight="1">
      <c r="B94" s="315"/>
      <c r="C94" s="292" t="s">
        <v>1232</v>
      </c>
      <c r="D94" s="292"/>
      <c r="E94" s="292"/>
      <c r="F94" s="314" t="s">
        <v>1199</v>
      </c>
      <c r="G94" s="313"/>
      <c r="H94" s="292" t="s">
        <v>1233</v>
      </c>
      <c r="I94" s="292" t="s">
        <v>1234</v>
      </c>
      <c r="J94" s="292"/>
      <c r="K94" s="306"/>
    </row>
    <row r="95" s="1" customFormat="1" ht="15" customHeight="1">
      <c r="B95" s="315"/>
      <c r="C95" s="292" t="s">
        <v>1235</v>
      </c>
      <c r="D95" s="292"/>
      <c r="E95" s="292"/>
      <c r="F95" s="314" t="s">
        <v>1199</v>
      </c>
      <c r="G95" s="313"/>
      <c r="H95" s="292" t="s">
        <v>1235</v>
      </c>
      <c r="I95" s="292" t="s">
        <v>1234</v>
      </c>
      <c r="J95" s="292"/>
      <c r="K95" s="306"/>
    </row>
    <row r="96" s="1" customFormat="1" ht="15" customHeight="1">
      <c r="B96" s="315"/>
      <c r="C96" s="292" t="s">
        <v>36</v>
      </c>
      <c r="D96" s="292"/>
      <c r="E96" s="292"/>
      <c r="F96" s="314" t="s">
        <v>1199</v>
      </c>
      <c r="G96" s="313"/>
      <c r="H96" s="292" t="s">
        <v>1236</v>
      </c>
      <c r="I96" s="292" t="s">
        <v>1234</v>
      </c>
      <c r="J96" s="292"/>
      <c r="K96" s="306"/>
    </row>
    <row r="97" s="1" customFormat="1" ht="15" customHeight="1">
      <c r="B97" s="315"/>
      <c r="C97" s="292" t="s">
        <v>46</v>
      </c>
      <c r="D97" s="292"/>
      <c r="E97" s="292"/>
      <c r="F97" s="314" t="s">
        <v>1199</v>
      </c>
      <c r="G97" s="313"/>
      <c r="H97" s="292" t="s">
        <v>1237</v>
      </c>
      <c r="I97" s="292" t="s">
        <v>1234</v>
      </c>
      <c r="J97" s="292"/>
      <c r="K97" s="306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1238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1193</v>
      </c>
      <c r="D103" s="307"/>
      <c r="E103" s="307"/>
      <c r="F103" s="307" t="s">
        <v>1194</v>
      </c>
      <c r="G103" s="308"/>
      <c r="H103" s="307" t="s">
        <v>52</v>
      </c>
      <c r="I103" s="307" t="s">
        <v>55</v>
      </c>
      <c r="J103" s="307" t="s">
        <v>1195</v>
      </c>
      <c r="K103" s="306"/>
    </row>
    <row r="104" s="1" customFormat="1" ht="17.25" customHeight="1">
      <c r="B104" s="304"/>
      <c r="C104" s="309" t="s">
        <v>1196</v>
      </c>
      <c r="D104" s="309"/>
      <c r="E104" s="309"/>
      <c r="F104" s="310" t="s">
        <v>1197</v>
      </c>
      <c r="G104" s="311"/>
      <c r="H104" s="309"/>
      <c r="I104" s="309"/>
      <c r="J104" s="309" t="s">
        <v>1198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3"/>
      <c r="H105" s="307"/>
      <c r="I105" s="307"/>
      <c r="J105" s="307"/>
      <c r="K105" s="306"/>
    </row>
    <row r="106" s="1" customFormat="1" ht="15" customHeight="1">
      <c r="B106" s="304"/>
      <c r="C106" s="292" t="s">
        <v>51</v>
      </c>
      <c r="D106" s="312"/>
      <c r="E106" s="312"/>
      <c r="F106" s="314" t="s">
        <v>1199</v>
      </c>
      <c r="G106" s="323"/>
      <c r="H106" s="292" t="s">
        <v>1239</v>
      </c>
      <c r="I106" s="292" t="s">
        <v>1201</v>
      </c>
      <c r="J106" s="292">
        <v>20</v>
      </c>
      <c r="K106" s="306"/>
    </row>
    <row r="107" s="1" customFormat="1" ht="15" customHeight="1">
      <c r="B107" s="304"/>
      <c r="C107" s="292" t="s">
        <v>1202</v>
      </c>
      <c r="D107" s="292"/>
      <c r="E107" s="292"/>
      <c r="F107" s="314" t="s">
        <v>1199</v>
      </c>
      <c r="G107" s="292"/>
      <c r="H107" s="292" t="s">
        <v>1239</v>
      </c>
      <c r="I107" s="292" t="s">
        <v>1201</v>
      </c>
      <c r="J107" s="292">
        <v>120</v>
      </c>
      <c r="K107" s="306"/>
    </row>
    <row r="108" s="1" customFormat="1" ht="15" customHeight="1">
      <c r="B108" s="315"/>
      <c r="C108" s="292" t="s">
        <v>1204</v>
      </c>
      <c r="D108" s="292"/>
      <c r="E108" s="292"/>
      <c r="F108" s="314" t="s">
        <v>1205</v>
      </c>
      <c r="G108" s="292"/>
      <c r="H108" s="292" t="s">
        <v>1239</v>
      </c>
      <c r="I108" s="292" t="s">
        <v>1201</v>
      </c>
      <c r="J108" s="292">
        <v>50</v>
      </c>
      <c r="K108" s="306"/>
    </row>
    <row r="109" s="1" customFormat="1" ht="15" customHeight="1">
      <c r="B109" s="315"/>
      <c r="C109" s="292" t="s">
        <v>1207</v>
      </c>
      <c r="D109" s="292"/>
      <c r="E109" s="292"/>
      <c r="F109" s="314" t="s">
        <v>1199</v>
      </c>
      <c r="G109" s="292"/>
      <c r="H109" s="292" t="s">
        <v>1239</v>
      </c>
      <c r="I109" s="292" t="s">
        <v>1209</v>
      </c>
      <c r="J109" s="292"/>
      <c r="K109" s="306"/>
    </row>
    <row r="110" s="1" customFormat="1" ht="15" customHeight="1">
      <c r="B110" s="315"/>
      <c r="C110" s="292" t="s">
        <v>1218</v>
      </c>
      <c r="D110" s="292"/>
      <c r="E110" s="292"/>
      <c r="F110" s="314" t="s">
        <v>1205</v>
      </c>
      <c r="G110" s="292"/>
      <c r="H110" s="292" t="s">
        <v>1239</v>
      </c>
      <c r="I110" s="292" t="s">
        <v>1201</v>
      </c>
      <c r="J110" s="292">
        <v>50</v>
      </c>
      <c r="K110" s="306"/>
    </row>
    <row r="111" s="1" customFormat="1" ht="15" customHeight="1">
      <c r="B111" s="315"/>
      <c r="C111" s="292" t="s">
        <v>1226</v>
      </c>
      <c r="D111" s="292"/>
      <c r="E111" s="292"/>
      <c r="F111" s="314" t="s">
        <v>1205</v>
      </c>
      <c r="G111" s="292"/>
      <c r="H111" s="292" t="s">
        <v>1239</v>
      </c>
      <c r="I111" s="292" t="s">
        <v>1201</v>
      </c>
      <c r="J111" s="292">
        <v>50</v>
      </c>
      <c r="K111" s="306"/>
    </row>
    <row r="112" s="1" customFormat="1" ht="15" customHeight="1">
      <c r="B112" s="315"/>
      <c r="C112" s="292" t="s">
        <v>1224</v>
      </c>
      <c r="D112" s="292"/>
      <c r="E112" s="292"/>
      <c r="F112" s="314" t="s">
        <v>1205</v>
      </c>
      <c r="G112" s="292"/>
      <c r="H112" s="292" t="s">
        <v>1239</v>
      </c>
      <c r="I112" s="292" t="s">
        <v>1201</v>
      </c>
      <c r="J112" s="292">
        <v>50</v>
      </c>
      <c r="K112" s="306"/>
    </row>
    <row r="113" s="1" customFormat="1" ht="15" customHeight="1">
      <c r="B113" s="315"/>
      <c r="C113" s="292" t="s">
        <v>51</v>
      </c>
      <c r="D113" s="292"/>
      <c r="E113" s="292"/>
      <c r="F113" s="314" t="s">
        <v>1199</v>
      </c>
      <c r="G113" s="292"/>
      <c r="H113" s="292" t="s">
        <v>1240</v>
      </c>
      <c r="I113" s="292" t="s">
        <v>1201</v>
      </c>
      <c r="J113" s="292">
        <v>20</v>
      </c>
      <c r="K113" s="306"/>
    </row>
    <row r="114" s="1" customFormat="1" ht="15" customHeight="1">
      <c r="B114" s="315"/>
      <c r="C114" s="292" t="s">
        <v>1241</v>
      </c>
      <c r="D114" s="292"/>
      <c r="E114" s="292"/>
      <c r="F114" s="314" t="s">
        <v>1199</v>
      </c>
      <c r="G114" s="292"/>
      <c r="H114" s="292" t="s">
        <v>1242</v>
      </c>
      <c r="I114" s="292" t="s">
        <v>1201</v>
      </c>
      <c r="J114" s="292">
        <v>120</v>
      </c>
      <c r="K114" s="306"/>
    </row>
    <row r="115" s="1" customFormat="1" ht="15" customHeight="1">
      <c r="B115" s="315"/>
      <c r="C115" s="292" t="s">
        <v>36</v>
      </c>
      <c r="D115" s="292"/>
      <c r="E115" s="292"/>
      <c r="F115" s="314" t="s">
        <v>1199</v>
      </c>
      <c r="G115" s="292"/>
      <c r="H115" s="292" t="s">
        <v>1243</v>
      </c>
      <c r="I115" s="292" t="s">
        <v>1234</v>
      </c>
      <c r="J115" s="292"/>
      <c r="K115" s="306"/>
    </row>
    <row r="116" s="1" customFormat="1" ht="15" customHeight="1">
      <c r="B116" s="315"/>
      <c r="C116" s="292" t="s">
        <v>46</v>
      </c>
      <c r="D116" s="292"/>
      <c r="E116" s="292"/>
      <c r="F116" s="314" t="s">
        <v>1199</v>
      </c>
      <c r="G116" s="292"/>
      <c r="H116" s="292" t="s">
        <v>1244</v>
      </c>
      <c r="I116" s="292" t="s">
        <v>1234</v>
      </c>
      <c r="J116" s="292"/>
      <c r="K116" s="306"/>
    </row>
    <row r="117" s="1" customFormat="1" ht="15" customHeight="1">
      <c r="B117" s="315"/>
      <c r="C117" s="292" t="s">
        <v>55</v>
      </c>
      <c r="D117" s="292"/>
      <c r="E117" s="292"/>
      <c r="F117" s="314" t="s">
        <v>1199</v>
      </c>
      <c r="G117" s="292"/>
      <c r="H117" s="292" t="s">
        <v>1245</v>
      </c>
      <c r="I117" s="292" t="s">
        <v>1246</v>
      </c>
      <c r="J117" s="292"/>
      <c r="K117" s="306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289"/>
      <c r="D119" s="289"/>
      <c r="E119" s="289"/>
      <c r="F119" s="326"/>
      <c r="G119" s="289"/>
      <c r="H119" s="289"/>
      <c r="I119" s="289"/>
      <c r="J119" s="289"/>
      <c r="K119" s="325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3" t="s">
        <v>1247</v>
      </c>
      <c r="D122" s="283"/>
      <c r="E122" s="283"/>
      <c r="F122" s="283"/>
      <c r="G122" s="283"/>
      <c r="H122" s="283"/>
      <c r="I122" s="283"/>
      <c r="J122" s="283"/>
      <c r="K122" s="331"/>
    </row>
    <row r="123" s="1" customFormat="1" ht="17.25" customHeight="1">
      <c r="B123" s="332"/>
      <c r="C123" s="307" t="s">
        <v>1193</v>
      </c>
      <c r="D123" s="307"/>
      <c r="E123" s="307"/>
      <c r="F123" s="307" t="s">
        <v>1194</v>
      </c>
      <c r="G123" s="308"/>
      <c r="H123" s="307" t="s">
        <v>52</v>
      </c>
      <c r="I123" s="307" t="s">
        <v>55</v>
      </c>
      <c r="J123" s="307" t="s">
        <v>1195</v>
      </c>
      <c r="K123" s="333"/>
    </row>
    <row r="124" s="1" customFormat="1" ht="17.25" customHeight="1">
      <c r="B124" s="332"/>
      <c r="C124" s="309" t="s">
        <v>1196</v>
      </c>
      <c r="D124" s="309"/>
      <c r="E124" s="309"/>
      <c r="F124" s="310" t="s">
        <v>1197</v>
      </c>
      <c r="G124" s="311"/>
      <c r="H124" s="309"/>
      <c r="I124" s="309"/>
      <c r="J124" s="309" t="s">
        <v>1198</v>
      </c>
      <c r="K124" s="333"/>
    </row>
    <row r="125" s="1" customFormat="1" ht="5.25" customHeight="1">
      <c r="B125" s="334"/>
      <c r="C125" s="312"/>
      <c r="D125" s="312"/>
      <c r="E125" s="312"/>
      <c r="F125" s="312"/>
      <c r="G125" s="292"/>
      <c r="H125" s="312"/>
      <c r="I125" s="312"/>
      <c r="J125" s="312"/>
      <c r="K125" s="335"/>
    </row>
    <row r="126" s="1" customFormat="1" ht="15" customHeight="1">
      <c r="B126" s="334"/>
      <c r="C126" s="292" t="s">
        <v>1202</v>
      </c>
      <c r="D126" s="312"/>
      <c r="E126" s="312"/>
      <c r="F126" s="314" t="s">
        <v>1199</v>
      </c>
      <c r="G126" s="292"/>
      <c r="H126" s="292" t="s">
        <v>1239</v>
      </c>
      <c r="I126" s="292" t="s">
        <v>1201</v>
      </c>
      <c r="J126" s="292">
        <v>120</v>
      </c>
      <c r="K126" s="336"/>
    </row>
    <row r="127" s="1" customFormat="1" ht="15" customHeight="1">
      <c r="B127" s="334"/>
      <c r="C127" s="292" t="s">
        <v>1248</v>
      </c>
      <c r="D127" s="292"/>
      <c r="E127" s="292"/>
      <c r="F127" s="314" t="s">
        <v>1199</v>
      </c>
      <c r="G127" s="292"/>
      <c r="H127" s="292" t="s">
        <v>1249</v>
      </c>
      <c r="I127" s="292" t="s">
        <v>1201</v>
      </c>
      <c r="J127" s="292" t="s">
        <v>1250</v>
      </c>
      <c r="K127" s="336"/>
    </row>
    <row r="128" s="1" customFormat="1" ht="15" customHeight="1">
      <c r="B128" s="334"/>
      <c r="C128" s="292" t="s">
        <v>1147</v>
      </c>
      <c r="D128" s="292"/>
      <c r="E128" s="292"/>
      <c r="F128" s="314" t="s">
        <v>1199</v>
      </c>
      <c r="G128" s="292"/>
      <c r="H128" s="292" t="s">
        <v>1251</v>
      </c>
      <c r="I128" s="292" t="s">
        <v>1201</v>
      </c>
      <c r="J128" s="292" t="s">
        <v>1250</v>
      </c>
      <c r="K128" s="336"/>
    </row>
    <row r="129" s="1" customFormat="1" ht="15" customHeight="1">
      <c r="B129" s="334"/>
      <c r="C129" s="292" t="s">
        <v>1210</v>
      </c>
      <c r="D129" s="292"/>
      <c r="E129" s="292"/>
      <c r="F129" s="314" t="s">
        <v>1205</v>
      </c>
      <c r="G129" s="292"/>
      <c r="H129" s="292" t="s">
        <v>1211</v>
      </c>
      <c r="I129" s="292" t="s">
        <v>1201</v>
      </c>
      <c r="J129" s="292">
        <v>15</v>
      </c>
      <c r="K129" s="336"/>
    </row>
    <row r="130" s="1" customFormat="1" ht="15" customHeight="1">
      <c r="B130" s="334"/>
      <c r="C130" s="316" t="s">
        <v>1212</v>
      </c>
      <c r="D130" s="316"/>
      <c r="E130" s="316"/>
      <c r="F130" s="317" t="s">
        <v>1205</v>
      </c>
      <c r="G130" s="316"/>
      <c r="H130" s="316" t="s">
        <v>1213</v>
      </c>
      <c r="I130" s="316" t="s">
        <v>1201</v>
      </c>
      <c r="J130" s="316">
        <v>15</v>
      </c>
      <c r="K130" s="336"/>
    </row>
    <row r="131" s="1" customFormat="1" ht="15" customHeight="1">
      <c r="B131" s="334"/>
      <c r="C131" s="316" t="s">
        <v>1214</v>
      </c>
      <c r="D131" s="316"/>
      <c r="E131" s="316"/>
      <c r="F131" s="317" t="s">
        <v>1205</v>
      </c>
      <c r="G131" s="316"/>
      <c r="H131" s="316" t="s">
        <v>1215</v>
      </c>
      <c r="I131" s="316" t="s">
        <v>1201</v>
      </c>
      <c r="J131" s="316">
        <v>20</v>
      </c>
      <c r="K131" s="336"/>
    </row>
    <row r="132" s="1" customFormat="1" ht="15" customHeight="1">
      <c r="B132" s="334"/>
      <c r="C132" s="316" t="s">
        <v>1216</v>
      </c>
      <c r="D132" s="316"/>
      <c r="E132" s="316"/>
      <c r="F132" s="317" t="s">
        <v>1205</v>
      </c>
      <c r="G132" s="316"/>
      <c r="H132" s="316" t="s">
        <v>1217</v>
      </c>
      <c r="I132" s="316" t="s">
        <v>1201</v>
      </c>
      <c r="J132" s="316">
        <v>20</v>
      </c>
      <c r="K132" s="336"/>
    </row>
    <row r="133" s="1" customFormat="1" ht="15" customHeight="1">
      <c r="B133" s="334"/>
      <c r="C133" s="292" t="s">
        <v>1204</v>
      </c>
      <c r="D133" s="292"/>
      <c r="E133" s="292"/>
      <c r="F133" s="314" t="s">
        <v>1205</v>
      </c>
      <c r="G133" s="292"/>
      <c r="H133" s="292" t="s">
        <v>1239</v>
      </c>
      <c r="I133" s="292" t="s">
        <v>1201</v>
      </c>
      <c r="J133" s="292">
        <v>50</v>
      </c>
      <c r="K133" s="336"/>
    </row>
    <row r="134" s="1" customFormat="1" ht="15" customHeight="1">
      <c r="B134" s="334"/>
      <c r="C134" s="292" t="s">
        <v>1218</v>
      </c>
      <c r="D134" s="292"/>
      <c r="E134" s="292"/>
      <c r="F134" s="314" t="s">
        <v>1205</v>
      </c>
      <c r="G134" s="292"/>
      <c r="H134" s="292" t="s">
        <v>1239</v>
      </c>
      <c r="I134" s="292" t="s">
        <v>1201</v>
      </c>
      <c r="J134" s="292">
        <v>50</v>
      </c>
      <c r="K134" s="336"/>
    </row>
    <row r="135" s="1" customFormat="1" ht="15" customHeight="1">
      <c r="B135" s="334"/>
      <c r="C135" s="292" t="s">
        <v>1224</v>
      </c>
      <c r="D135" s="292"/>
      <c r="E135" s="292"/>
      <c r="F135" s="314" t="s">
        <v>1205</v>
      </c>
      <c r="G135" s="292"/>
      <c r="H135" s="292" t="s">
        <v>1239</v>
      </c>
      <c r="I135" s="292" t="s">
        <v>1201</v>
      </c>
      <c r="J135" s="292">
        <v>50</v>
      </c>
      <c r="K135" s="336"/>
    </row>
    <row r="136" s="1" customFormat="1" ht="15" customHeight="1">
      <c r="B136" s="334"/>
      <c r="C136" s="292" t="s">
        <v>1226</v>
      </c>
      <c r="D136" s="292"/>
      <c r="E136" s="292"/>
      <c r="F136" s="314" t="s">
        <v>1205</v>
      </c>
      <c r="G136" s="292"/>
      <c r="H136" s="292" t="s">
        <v>1239</v>
      </c>
      <c r="I136" s="292" t="s">
        <v>1201</v>
      </c>
      <c r="J136" s="292">
        <v>50</v>
      </c>
      <c r="K136" s="336"/>
    </row>
    <row r="137" s="1" customFormat="1" ht="15" customHeight="1">
      <c r="B137" s="334"/>
      <c r="C137" s="292" t="s">
        <v>1227</v>
      </c>
      <c r="D137" s="292"/>
      <c r="E137" s="292"/>
      <c r="F137" s="314" t="s">
        <v>1205</v>
      </c>
      <c r="G137" s="292"/>
      <c r="H137" s="292" t="s">
        <v>1252</v>
      </c>
      <c r="I137" s="292" t="s">
        <v>1201</v>
      </c>
      <c r="J137" s="292">
        <v>255</v>
      </c>
      <c r="K137" s="336"/>
    </row>
    <row r="138" s="1" customFormat="1" ht="15" customHeight="1">
      <c r="B138" s="334"/>
      <c r="C138" s="292" t="s">
        <v>1229</v>
      </c>
      <c r="D138" s="292"/>
      <c r="E138" s="292"/>
      <c r="F138" s="314" t="s">
        <v>1199</v>
      </c>
      <c r="G138" s="292"/>
      <c r="H138" s="292" t="s">
        <v>1253</v>
      </c>
      <c r="I138" s="292" t="s">
        <v>1231</v>
      </c>
      <c r="J138" s="292"/>
      <c r="K138" s="336"/>
    </row>
    <row r="139" s="1" customFormat="1" ht="15" customHeight="1">
      <c r="B139" s="334"/>
      <c r="C139" s="292" t="s">
        <v>1232</v>
      </c>
      <c r="D139" s="292"/>
      <c r="E139" s="292"/>
      <c r="F139" s="314" t="s">
        <v>1199</v>
      </c>
      <c r="G139" s="292"/>
      <c r="H139" s="292" t="s">
        <v>1254</v>
      </c>
      <c r="I139" s="292" t="s">
        <v>1234</v>
      </c>
      <c r="J139" s="292"/>
      <c r="K139" s="336"/>
    </row>
    <row r="140" s="1" customFormat="1" ht="15" customHeight="1">
      <c r="B140" s="334"/>
      <c r="C140" s="292" t="s">
        <v>1235</v>
      </c>
      <c r="D140" s="292"/>
      <c r="E140" s="292"/>
      <c r="F140" s="314" t="s">
        <v>1199</v>
      </c>
      <c r="G140" s="292"/>
      <c r="H140" s="292" t="s">
        <v>1235</v>
      </c>
      <c r="I140" s="292" t="s">
        <v>1234</v>
      </c>
      <c r="J140" s="292"/>
      <c r="K140" s="336"/>
    </row>
    <row r="141" s="1" customFormat="1" ht="15" customHeight="1">
      <c r="B141" s="334"/>
      <c r="C141" s="292" t="s">
        <v>36</v>
      </c>
      <c r="D141" s="292"/>
      <c r="E141" s="292"/>
      <c r="F141" s="314" t="s">
        <v>1199</v>
      </c>
      <c r="G141" s="292"/>
      <c r="H141" s="292" t="s">
        <v>1255</v>
      </c>
      <c r="I141" s="292" t="s">
        <v>1234</v>
      </c>
      <c r="J141" s="292"/>
      <c r="K141" s="336"/>
    </row>
    <row r="142" s="1" customFormat="1" ht="15" customHeight="1">
      <c r="B142" s="334"/>
      <c r="C142" s="292" t="s">
        <v>1256</v>
      </c>
      <c r="D142" s="292"/>
      <c r="E142" s="292"/>
      <c r="F142" s="314" t="s">
        <v>1199</v>
      </c>
      <c r="G142" s="292"/>
      <c r="H142" s="292" t="s">
        <v>1257</v>
      </c>
      <c r="I142" s="292" t="s">
        <v>1234</v>
      </c>
      <c r="J142" s="292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289"/>
      <c r="C144" s="289"/>
      <c r="D144" s="289"/>
      <c r="E144" s="289"/>
      <c r="F144" s="326"/>
      <c r="G144" s="289"/>
      <c r="H144" s="289"/>
      <c r="I144" s="289"/>
      <c r="J144" s="289"/>
      <c r="K144" s="289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1258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1193</v>
      </c>
      <c r="D148" s="307"/>
      <c r="E148" s="307"/>
      <c r="F148" s="307" t="s">
        <v>1194</v>
      </c>
      <c r="G148" s="308"/>
      <c r="H148" s="307" t="s">
        <v>52</v>
      </c>
      <c r="I148" s="307" t="s">
        <v>55</v>
      </c>
      <c r="J148" s="307" t="s">
        <v>1195</v>
      </c>
      <c r="K148" s="306"/>
    </row>
    <row r="149" s="1" customFormat="1" ht="17.25" customHeight="1">
      <c r="B149" s="304"/>
      <c r="C149" s="309" t="s">
        <v>1196</v>
      </c>
      <c r="D149" s="309"/>
      <c r="E149" s="309"/>
      <c r="F149" s="310" t="s">
        <v>1197</v>
      </c>
      <c r="G149" s="311"/>
      <c r="H149" s="309"/>
      <c r="I149" s="309"/>
      <c r="J149" s="309" t="s">
        <v>1198</v>
      </c>
      <c r="K149" s="306"/>
    </row>
    <row r="150" s="1" customFormat="1" ht="5.25" customHeight="1">
      <c r="B150" s="315"/>
      <c r="C150" s="312"/>
      <c r="D150" s="312"/>
      <c r="E150" s="312"/>
      <c r="F150" s="312"/>
      <c r="G150" s="313"/>
      <c r="H150" s="312"/>
      <c r="I150" s="312"/>
      <c r="J150" s="312"/>
      <c r="K150" s="336"/>
    </row>
    <row r="151" s="1" customFormat="1" ht="15" customHeight="1">
      <c r="B151" s="315"/>
      <c r="C151" s="340" t="s">
        <v>1202</v>
      </c>
      <c r="D151" s="292"/>
      <c r="E151" s="292"/>
      <c r="F151" s="341" t="s">
        <v>1199</v>
      </c>
      <c r="G151" s="292"/>
      <c r="H151" s="340" t="s">
        <v>1239</v>
      </c>
      <c r="I151" s="340" t="s">
        <v>1201</v>
      </c>
      <c r="J151" s="340">
        <v>120</v>
      </c>
      <c r="K151" s="336"/>
    </row>
    <row r="152" s="1" customFormat="1" ht="15" customHeight="1">
      <c r="B152" s="315"/>
      <c r="C152" s="340" t="s">
        <v>1248</v>
      </c>
      <c r="D152" s="292"/>
      <c r="E152" s="292"/>
      <c r="F152" s="341" t="s">
        <v>1199</v>
      </c>
      <c r="G152" s="292"/>
      <c r="H152" s="340" t="s">
        <v>1259</v>
      </c>
      <c r="I152" s="340" t="s">
        <v>1201</v>
      </c>
      <c r="J152" s="340" t="s">
        <v>1250</v>
      </c>
      <c r="K152" s="336"/>
    </row>
    <row r="153" s="1" customFormat="1" ht="15" customHeight="1">
      <c r="B153" s="315"/>
      <c r="C153" s="340" t="s">
        <v>1147</v>
      </c>
      <c r="D153" s="292"/>
      <c r="E153" s="292"/>
      <c r="F153" s="341" t="s">
        <v>1199</v>
      </c>
      <c r="G153" s="292"/>
      <c r="H153" s="340" t="s">
        <v>1260</v>
      </c>
      <c r="I153" s="340" t="s">
        <v>1201</v>
      </c>
      <c r="J153" s="340" t="s">
        <v>1250</v>
      </c>
      <c r="K153" s="336"/>
    </row>
    <row r="154" s="1" customFormat="1" ht="15" customHeight="1">
      <c r="B154" s="315"/>
      <c r="C154" s="340" t="s">
        <v>1204</v>
      </c>
      <c r="D154" s="292"/>
      <c r="E154" s="292"/>
      <c r="F154" s="341" t="s">
        <v>1205</v>
      </c>
      <c r="G154" s="292"/>
      <c r="H154" s="340" t="s">
        <v>1239</v>
      </c>
      <c r="I154" s="340" t="s">
        <v>1201</v>
      </c>
      <c r="J154" s="340">
        <v>50</v>
      </c>
      <c r="K154" s="336"/>
    </row>
    <row r="155" s="1" customFormat="1" ht="15" customHeight="1">
      <c r="B155" s="315"/>
      <c r="C155" s="340" t="s">
        <v>1207</v>
      </c>
      <c r="D155" s="292"/>
      <c r="E155" s="292"/>
      <c r="F155" s="341" t="s">
        <v>1199</v>
      </c>
      <c r="G155" s="292"/>
      <c r="H155" s="340" t="s">
        <v>1239</v>
      </c>
      <c r="I155" s="340" t="s">
        <v>1209</v>
      </c>
      <c r="J155" s="340"/>
      <c r="K155" s="336"/>
    </row>
    <row r="156" s="1" customFormat="1" ht="15" customHeight="1">
      <c r="B156" s="315"/>
      <c r="C156" s="340" t="s">
        <v>1218</v>
      </c>
      <c r="D156" s="292"/>
      <c r="E156" s="292"/>
      <c r="F156" s="341" t="s">
        <v>1205</v>
      </c>
      <c r="G156" s="292"/>
      <c r="H156" s="340" t="s">
        <v>1239</v>
      </c>
      <c r="I156" s="340" t="s">
        <v>1201</v>
      </c>
      <c r="J156" s="340">
        <v>50</v>
      </c>
      <c r="K156" s="336"/>
    </row>
    <row r="157" s="1" customFormat="1" ht="15" customHeight="1">
      <c r="B157" s="315"/>
      <c r="C157" s="340" t="s">
        <v>1226</v>
      </c>
      <c r="D157" s="292"/>
      <c r="E157" s="292"/>
      <c r="F157" s="341" t="s">
        <v>1205</v>
      </c>
      <c r="G157" s="292"/>
      <c r="H157" s="340" t="s">
        <v>1239</v>
      </c>
      <c r="I157" s="340" t="s">
        <v>1201</v>
      </c>
      <c r="J157" s="340">
        <v>50</v>
      </c>
      <c r="K157" s="336"/>
    </row>
    <row r="158" s="1" customFormat="1" ht="15" customHeight="1">
      <c r="B158" s="315"/>
      <c r="C158" s="340" t="s">
        <v>1224</v>
      </c>
      <c r="D158" s="292"/>
      <c r="E158" s="292"/>
      <c r="F158" s="341" t="s">
        <v>1205</v>
      </c>
      <c r="G158" s="292"/>
      <c r="H158" s="340" t="s">
        <v>1239</v>
      </c>
      <c r="I158" s="340" t="s">
        <v>1201</v>
      </c>
      <c r="J158" s="340">
        <v>50</v>
      </c>
      <c r="K158" s="336"/>
    </row>
    <row r="159" s="1" customFormat="1" ht="15" customHeight="1">
      <c r="B159" s="315"/>
      <c r="C159" s="340" t="s">
        <v>107</v>
      </c>
      <c r="D159" s="292"/>
      <c r="E159" s="292"/>
      <c r="F159" s="341" t="s">
        <v>1199</v>
      </c>
      <c r="G159" s="292"/>
      <c r="H159" s="340" t="s">
        <v>1261</v>
      </c>
      <c r="I159" s="340" t="s">
        <v>1201</v>
      </c>
      <c r="J159" s="340" t="s">
        <v>1262</v>
      </c>
      <c r="K159" s="336"/>
    </row>
    <row r="160" s="1" customFormat="1" ht="15" customHeight="1">
      <c r="B160" s="315"/>
      <c r="C160" s="340" t="s">
        <v>1263</v>
      </c>
      <c r="D160" s="292"/>
      <c r="E160" s="292"/>
      <c r="F160" s="341" t="s">
        <v>1199</v>
      </c>
      <c r="G160" s="292"/>
      <c r="H160" s="340" t="s">
        <v>1264</v>
      </c>
      <c r="I160" s="340" t="s">
        <v>1234</v>
      </c>
      <c r="J160" s="340"/>
      <c r="K160" s="336"/>
    </row>
    <row r="161" s="1" customFormat="1" ht="15" customHeight="1">
      <c r="B161" s="342"/>
      <c r="C161" s="324"/>
      <c r="D161" s="324"/>
      <c r="E161" s="324"/>
      <c r="F161" s="324"/>
      <c r="G161" s="324"/>
      <c r="H161" s="324"/>
      <c r="I161" s="324"/>
      <c r="J161" s="324"/>
      <c r="K161" s="343"/>
    </row>
    <row r="162" s="1" customFormat="1" ht="18.75" customHeight="1">
      <c r="B162" s="289"/>
      <c r="C162" s="292"/>
      <c r="D162" s="292"/>
      <c r="E162" s="292"/>
      <c r="F162" s="314"/>
      <c r="G162" s="292"/>
      <c r="H162" s="292"/>
      <c r="I162" s="292"/>
      <c r="J162" s="292"/>
      <c r="K162" s="289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1265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1193</v>
      </c>
      <c r="D166" s="307"/>
      <c r="E166" s="307"/>
      <c r="F166" s="307" t="s">
        <v>1194</v>
      </c>
      <c r="G166" s="344"/>
      <c r="H166" s="345" t="s">
        <v>52</v>
      </c>
      <c r="I166" s="345" t="s">
        <v>55</v>
      </c>
      <c r="J166" s="307" t="s">
        <v>1195</v>
      </c>
      <c r="K166" s="284"/>
    </row>
    <row r="167" s="1" customFormat="1" ht="17.25" customHeight="1">
      <c r="B167" s="285"/>
      <c r="C167" s="309" t="s">
        <v>1196</v>
      </c>
      <c r="D167" s="309"/>
      <c r="E167" s="309"/>
      <c r="F167" s="310" t="s">
        <v>1197</v>
      </c>
      <c r="G167" s="346"/>
      <c r="H167" s="347"/>
      <c r="I167" s="347"/>
      <c r="J167" s="309" t="s">
        <v>1198</v>
      </c>
      <c r="K167" s="287"/>
    </row>
    <row r="168" s="1" customFormat="1" ht="5.25" customHeight="1">
      <c r="B168" s="315"/>
      <c r="C168" s="312"/>
      <c r="D168" s="312"/>
      <c r="E168" s="312"/>
      <c r="F168" s="312"/>
      <c r="G168" s="313"/>
      <c r="H168" s="312"/>
      <c r="I168" s="312"/>
      <c r="J168" s="312"/>
      <c r="K168" s="336"/>
    </row>
    <row r="169" s="1" customFormat="1" ht="15" customHeight="1">
      <c r="B169" s="315"/>
      <c r="C169" s="292" t="s">
        <v>1202</v>
      </c>
      <c r="D169" s="292"/>
      <c r="E169" s="292"/>
      <c r="F169" s="314" t="s">
        <v>1199</v>
      </c>
      <c r="G169" s="292"/>
      <c r="H169" s="292" t="s">
        <v>1239</v>
      </c>
      <c r="I169" s="292" t="s">
        <v>1201</v>
      </c>
      <c r="J169" s="292">
        <v>120</v>
      </c>
      <c r="K169" s="336"/>
    </row>
    <row r="170" s="1" customFormat="1" ht="15" customHeight="1">
      <c r="B170" s="315"/>
      <c r="C170" s="292" t="s">
        <v>1248</v>
      </c>
      <c r="D170" s="292"/>
      <c r="E170" s="292"/>
      <c r="F170" s="314" t="s">
        <v>1199</v>
      </c>
      <c r="G170" s="292"/>
      <c r="H170" s="292" t="s">
        <v>1249</v>
      </c>
      <c r="I170" s="292" t="s">
        <v>1201</v>
      </c>
      <c r="J170" s="292" t="s">
        <v>1250</v>
      </c>
      <c r="K170" s="336"/>
    </row>
    <row r="171" s="1" customFormat="1" ht="15" customHeight="1">
      <c r="B171" s="315"/>
      <c r="C171" s="292" t="s">
        <v>1147</v>
      </c>
      <c r="D171" s="292"/>
      <c r="E171" s="292"/>
      <c r="F171" s="314" t="s">
        <v>1199</v>
      </c>
      <c r="G171" s="292"/>
      <c r="H171" s="292" t="s">
        <v>1266</v>
      </c>
      <c r="I171" s="292" t="s">
        <v>1201</v>
      </c>
      <c r="J171" s="292" t="s">
        <v>1250</v>
      </c>
      <c r="K171" s="336"/>
    </row>
    <row r="172" s="1" customFormat="1" ht="15" customHeight="1">
      <c r="B172" s="315"/>
      <c r="C172" s="292" t="s">
        <v>1204</v>
      </c>
      <c r="D172" s="292"/>
      <c r="E172" s="292"/>
      <c r="F172" s="314" t="s">
        <v>1205</v>
      </c>
      <c r="G172" s="292"/>
      <c r="H172" s="292" t="s">
        <v>1266</v>
      </c>
      <c r="I172" s="292" t="s">
        <v>1201</v>
      </c>
      <c r="J172" s="292">
        <v>50</v>
      </c>
      <c r="K172" s="336"/>
    </row>
    <row r="173" s="1" customFormat="1" ht="15" customHeight="1">
      <c r="B173" s="315"/>
      <c r="C173" s="292" t="s">
        <v>1207</v>
      </c>
      <c r="D173" s="292"/>
      <c r="E173" s="292"/>
      <c r="F173" s="314" t="s">
        <v>1199</v>
      </c>
      <c r="G173" s="292"/>
      <c r="H173" s="292" t="s">
        <v>1266</v>
      </c>
      <c r="I173" s="292" t="s">
        <v>1209</v>
      </c>
      <c r="J173" s="292"/>
      <c r="K173" s="336"/>
    </row>
    <row r="174" s="1" customFormat="1" ht="15" customHeight="1">
      <c r="B174" s="315"/>
      <c r="C174" s="292" t="s">
        <v>1218</v>
      </c>
      <c r="D174" s="292"/>
      <c r="E174" s="292"/>
      <c r="F174" s="314" t="s">
        <v>1205</v>
      </c>
      <c r="G174" s="292"/>
      <c r="H174" s="292" t="s">
        <v>1266</v>
      </c>
      <c r="I174" s="292" t="s">
        <v>1201</v>
      </c>
      <c r="J174" s="292">
        <v>50</v>
      </c>
      <c r="K174" s="336"/>
    </row>
    <row r="175" s="1" customFormat="1" ht="15" customHeight="1">
      <c r="B175" s="315"/>
      <c r="C175" s="292" t="s">
        <v>1226</v>
      </c>
      <c r="D175" s="292"/>
      <c r="E175" s="292"/>
      <c r="F175" s="314" t="s">
        <v>1205</v>
      </c>
      <c r="G175" s="292"/>
      <c r="H175" s="292" t="s">
        <v>1266</v>
      </c>
      <c r="I175" s="292" t="s">
        <v>1201</v>
      </c>
      <c r="J175" s="292">
        <v>50</v>
      </c>
      <c r="K175" s="336"/>
    </row>
    <row r="176" s="1" customFormat="1" ht="15" customHeight="1">
      <c r="B176" s="315"/>
      <c r="C176" s="292" t="s">
        <v>1224</v>
      </c>
      <c r="D176" s="292"/>
      <c r="E176" s="292"/>
      <c r="F176" s="314" t="s">
        <v>1205</v>
      </c>
      <c r="G176" s="292"/>
      <c r="H176" s="292" t="s">
        <v>1266</v>
      </c>
      <c r="I176" s="292" t="s">
        <v>1201</v>
      </c>
      <c r="J176" s="292">
        <v>50</v>
      </c>
      <c r="K176" s="336"/>
    </row>
    <row r="177" s="1" customFormat="1" ht="15" customHeight="1">
      <c r="B177" s="315"/>
      <c r="C177" s="292" t="s">
        <v>116</v>
      </c>
      <c r="D177" s="292"/>
      <c r="E177" s="292"/>
      <c r="F177" s="314" t="s">
        <v>1199</v>
      </c>
      <c r="G177" s="292"/>
      <c r="H177" s="292" t="s">
        <v>1267</v>
      </c>
      <c r="I177" s="292" t="s">
        <v>1268</v>
      </c>
      <c r="J177" s="292"/>
      <c r="K177" s="336"/>
    </row>
    <row r="178" s="1" customFormat="1" ht="15" customHeight="1">
      <c r="B178" s="315"/>
      <c r="C178" s="292" t="s">
        <v>55</v>
      </c>
      <c r="D178" s="292"/>
      <c r="E178" s="292"/>
      <c r="F178" s="314" t="s">
        <v>1199</v>
      </c>
      <c r="G178" s="292"/>
      <c r="H178" s="292" t="s">
        <v>1269</v>
      </c>
      <c r="I178" s="292" t="s">
        <v>1270</v>
      </c>
      <c r="J178" s="292">
        <v>1</v>
      </c>
      <c r="K178" s="336"/>
    </row>
    <row r="179" s="1" customFormat="1" ht="15" customHeight="1">
      <c r="B179" s="315"/>
      <c r="C179" s="292" t="s">
        <v>51</v>
      </c>
      <c r="D179" s="292"/>
      <c r="E179" s="292"/>
      <c r="F179" s="314" t="s">
        <v>1199</v>
      </c>
      <c r="G179" s="292"/>
      <c r="H179" s="292" t="s">
        <v>1271</v>
      </c>
      <c r="I179" s="292" t="s">
        <v>1201</v>
      </c>
      <c r="J179" s="292">
        <v>20</v>
      </c>
      <c r="K179" s="336"/>
    </row>
    <row r="180" s="1" customFormat="1" ht="15" customHeight="1">
      <c r="B180" s="315"/>
      <c r="C180" s="292" t="s">
        <v>52</v>
      </c>
      <c r="D180" s="292"/>
      <c r="E180" s="292"/>
      <c r="F180" s="314" t="s">
        <v>1199</v>
      </c>
      <c r="G180" s="292"/>
      <c r="H180" s="292" t="s">
        <v>1272</v>
      </c>
      <c r="I180" s="292" t="s">
        <v>1201</v>
      </c>
      <c r="J180" s="292">
        <v>255</v>
      </c>
      <c r="K180" s="336"/>
    </row>
    <row r="181" s="1" customFormat="1" ht="15" customHeight="1">
      <c r="B181" s="315"/>
      <c r="C181" s="292" t="s">
        <v>117</v>
      </c>
      <c r="D181" s="292"/>
      <c r="E181" s="292"/>
      <c r="F181" s="314" t="s">
        <v>1199</v>
      </c>
      <c r="G181" s="292"/>
      <c r="H181" s="292" t="s">
        <v>1163</v>
      </c>
      <c r="I181" s="292" t="s">
        <v>1201</v>
      </c>
      <c r="J181" s="292">
        <v>10</v>
      </c>
      <c r="K181" s="336"/>
    </row>
    <row r="182" s="1" customFormat="1" ht="15" customHeight="1">
      <c r="B182" s="315"/>
      <c r="C182" s="292" t="s">
        <v>118</v>
      </c>
      <c r="D182" s="292"/>
      <c r="E182" s="292"/>
      <c r="F182" s="314" t="s">
        <v>1199</v>
      </c>
      <c r="G182" s="292"/>
      <c r="H182" s="292" t="s">
        <v>1273</v>
      </c>
      <c r="I182" s="292" t="s">
        <v>1234</v>
      </c>
      <c r="J182" s="292"/>
      <c r="K182" s="336"/>
    </row>
    <row r="183" s="1" customFormat="1" ht="15" customHeight="1">
      <c r="B183" s="315"/>
      <c r="C183" s="292" t="s">
        <v>1274</v>
      </c>
      <c r="D183" s="292"/>
      <c r="E183" s="292"/>
      <c r="F183" s="314" t="s">
        <v>1199</v>
      </c>
      <c r="G183" s="292"/>
      <c r="H183" s="292" t="s">
        <v>1275</v>
      </c>
      <c r="I183" s="292" t="s">
        <v>1234</v>
      </c>
      <c r="J183" s="292"/>
      <c r="K183" s="336"/>
    </row>
    <row r="184" s="1" customFormat="1" ht="15" customHeight="1">
      <c r="B184" s="315"/>
      <c r="C184" s="292" t="s">
        <v>1263</v>
      </c>
      <c r="D184" s="292"/>
      <c r="E184" s="292"/>
      <c r="F184" s="314" t="s">
        <v>1199</v>
      </c>
      <c r="G184" s="292"/>
      <c r="H184" s="292" t="s">
        <v>1276</v>
      </c>
      <c r="I184" s="292" t="s">
        <v>1234</v>
      </c>
      <c r="J184" s="292"/>
      <c r="K184" s="336"/>
    </row>
    <row r="185" s="1" customFormat="1" ht="15" customHeight="1">
      <c r="B185" s="315"/>
      <c r="C185" s="292" t="s">
        <v>120</v>
      </c>
      <c r="D185" s="292"/>
      <c r="E185" s="292"/>
      <c r="F185" s="314" t="s">
        <v>1205</v>
      </c>
      <c r="G185" s="292"/>
      <c r="H185" s="292" t="s">
        <v>1277</v>
      </c>
      <c r="I185" s="292" t="s">
        <v>1201</v>
      </c>
      <c r="J185" s="292">
        <v>50</v>
      </c>
      <c r="K185" s="336"/>
    </row>
    <row r="186" s="1" customFormat="1" ht="15" customHeight="1">
      <c r="B186" s="315"/>
      <c r="C186" s="292" t="s">
        <v>1278</v>
      </c>
      <c r="D186" s="292"/>
      <c r="E186" s="292"/>
      <c r="F186" s="314" t="s">
        <v>1205</v>
      </c>
      <c r="G186" s="292"/>
      <c r="H186" s="292" t="s">
        <v>1279</v>
      </c>
      <c r="I186" s="292" t="s">
        <v>1280</v>
      </c>
      <c r="J186" s="292"/>
      <c r="K186" s="336"/>
    </row>
    <row r="187" s="1" customFormat="1" ht="15" customHeight="1">
      <c r="B187" s="315"/>
      <c r="C187" s="292" t="s">
        <v>1281</v>
      </c>
      <c r="D187" s="292"/>
      <c r="E187" s="292"/>
      <c r="F187" s="314" t="s">
        <v>1205</v>
      </c>
      <c r="G187" s="292"/>
      <c r="H187" s="292" t="s">
        <v>1282</v>
      </c>
      <c r="I187" s="292" t="s">
        <v>1280</v>
      </c>
      <c r="J187" s="292"/>
      <c r="K187" s="336"/>
    </row>
    <row r="188" s="1" customFormat="1" ht="15" customHeight="1">
      <c r="B188" s="315"/>
      <c r="C188" s="292" t="s">
        <v>1283</v>
      </c>
      <c r="D188" s="292"/>
      <c r="E188" s="292"/>
      <c r="F188" s="314" t="s">
        <v>1205</v>
      </c>
      <c r="G188" s="292"/>
      <c r="H188" s="292" t="s">
        <v>1284</v>
      </c>
      <c r="I188" s="292" t="s">
        <v>1280</v>
      </c>
      <c r="J188" s="292"/>
      <c r="K188" s="336"/>
    </row>
    <row r="189" s="1" customFormat="1" ht="15" customHeight="1">
      <c r="B189" s="315"/>
      <c r="C189" s="348" t="s">
        <v>1285</v>
      </c>
      <c r="D189" s="292"/>
      <c r="E189" s="292"/>
      <c r="F189" s="314" t="s">
        <v>1205</v>
      </c>
      <c r="G189" s="292"/>
      <c r="H189" s="292" t="s">
        <v>1286</v>
      </c>
      <c r="I189" s="292" t="s">
        <v>1287</v>
      </c>
      <c r="J189" s="349" t="s">
        <v>1288</v>
      </c>
      <c r="K189" s="336"/>
    </row>
    <row r="190" s="1" customFormat="1" ht="15" customHeight="1">
      <c r="B190" s="315"/>
      <c r="C190" s="299" t="s">
        <v>40</v>
      </c>
      <c r="D190" s="292"/>
      <c r="E190" s="292"/>
      <c r="F190" s="314" t="s">
        <v>1199</v>
      </c>
      <c r="G190" s="292"/>
      <c r="H190" s="289" t="s">
        <v>1289</v>
      </c>
      <c r="I190" s="292" t="s">
        <v>1290</v>
      </c>
      <c r="J190" s="292"/>
      <c r="K190" s="336"/>
    </row>
    <row r="191" s="1" customFormat="1" ht="15" customHeight="1">
      <c r="B191" s="315"/>
      <c r="C191" s="299" t="s">
        <v>1291</v>
      </c>
      <c r="D191" s="292"/>
      <c r="E191" s="292"/>
      <c r="F191" s="314" t="s">
        <v>1199</v>
      </c>
      <c r="G191" s="292"/>
      <c r="H191" s="292" t="s">
        <v>1292</v>
      </c>
      <c r="I191" s="292" t="s">
        <v>1234</v>
      </c>
      <c r="J191" s="292"/>
      <c r="K191" s="336"/>
    </row>
    <row r="192" s="1" customFormat="1" ht="15" customHeight="1">
      <c r="B192" s="315"/>
      <c r="C192" s="299" t="s">
        <v>1293</v>
      </c>
      <c r="D192" s="292"/>
      <c r="E192" s="292"/>
      <c r="F192" s="314" t="s">
        <v>1199</v>
      </c>
      <c r="G192" s="292"/>
      <c r="H192" s="292" t="s">
        <v>1294</v>
      </c>
      <c r="I192" s="292" t="s">
        <v>1234</v>
      </c>
      <c r="J192" s="292"/>
      <c r="K192" s="336"/>
    </row>
    <row r="193" s="1" customFormat="1" ht="15" customHeight="1">
      <c r="B193" s="315"/>
      <c r="C193" s="299" t="s">
        <v>1295</v>
      </c>
      <c r="D193" s="292"/>
      <c r="E193" s="292"/>
      <c r="F193" s="314" t="s">
        <v>1205</v>
      </c>
      <c r="G193" s="292"/>
      <c r="H193" s="292" t="s">
        <v>1296</v>
      </c>
      <c r="I193" s="292" t="s">
        <v>1234</v>
      </c>
      <c r="J193" s="292"/>
      <c r="K193" s="336"/>
    </row>
    <row r="194" s="1" customFormat="1" ht="15" customHeight="1">
      <c r="B194" s="342"/>
      <c r="C194" s="350"/>
      <c r="D194" s="324"/>
      <c r="E194" s="324"/>
      <c r="F194" s="324"/>
      <c r="G194" s="324"/>
      <c r="H194" s="324"/>
      <c r="I194" s="324"/>
      <c r="J194" s="324"/>
      <c r="K194" s="343"/>
    </row>
    <row r="195" s="1" customFormat="1" ht="18.75" customHeight="1">
      <c r="B195" s="289"/>
      <c r="C195" s="292"/>
      <c r="D195" s="292"/>
      <c r="E195" s="292"/>
      <c r="F195" s="314"/>
      <c r="G195" s="292"/>
      <c r="H195" s="292"/>
      <c r="I195" s="292"/>
      <c r="J195" s="292"/>
      <c r="K195" s="289"/>
    </row>
    <row r="196" s="1" customFormat="1" ht="18.75" customHeight="1">
      <c r="B196" s="289"/>
      <c r="C196" s="292"/>
      <c r="D196" s="292"/>
      <c r="E196" s="292"/>
      <c r="F196" s="314"/>
      <c r="G196" s="292"/>
      <c r="H196" s="292"/>
      <c r="I196" s="292"/>
      <c r="J196" s="292"/>
      <c r="K196" s="289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1297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1" t="s">
        <v>1298</v>
      </c>
      <c r="D200" s="351"/>
      <c r="E200" s="351"/>
      <c r="F200" s="351" t="s">
        <v>1299</v>
      </c>
      <c r="G200" s="352"/>
      <c r="H200" s="351" t="s">
        <v>1300</v>
      </c>
      <c r="I200" s="351"/>
      <c r="J200" s="351"/>
      <c r="K200" s="284"/>
    </row>
    <row r="201" s="1" customFormat="1" ht="5.25" customHeight="1">
      <c r="B201" s="315"/>
      <c r="C201" s="312"/>
      <c r="D201" s="312"/>
      <c r="E201" s="312"/>
      <c r="F201" s="312"/>
      <c r="G201" s="292"/>
      <c r="H201" s="312"/>
      <c r="I201" s="312"/>
      <c r="J201" s="312"/>
      <c r="K201" s="336"/>
    </row>
    <row r="202" s="1" customFormat="1" ht="15" customHeight="1">
      <c r="B202" s="315"/>
      <c r="C202" s="292" t="s">
        <v>1290</v>
      </c>
      <c r="D202" s="292"/>
      <c r="E202" s="292"/>
      <c r="F202" s="314" t="s">
        <v>41</v>
      </c>
      <c r="G202" s="292"/>
      <c r="H202" s="292" t="s">
        <v>1301</v>
      </c>
      <c r="I202" s="292"/>
      <c r="J202" s="292"/>
      <c r="K202" s="336"/>
    </row>
    <row r="203" s="1" customFormat="1" ht="15" customHeight="1">
      <c r="B203" s="315"/>
      <c r="C203" s="321"/>
      <c r="D203" s="292"/>
      <c r="E203" s="292"/>
      <c r="F203" s="314" t="s">
        <v>42</v>
      </c>
      <c r="G203" s="292"/>
      <c r="H203" s="292" t="s">
        <v>1302</v>
      </c>
      <c r="I203" s="292"/>
      <c r="J203" s="292"/>
      <c r="K203" s="336"/>
    </row>
    <row r="204" s="1" customFormat="1" ht="15" customHeight="1">
      <c r="B204" s="315"/>
      <c r="C204" s="321"/>
      <c r="D204" s="292"/>
      <c r="E204" s="292"/>
      <c r="F204" s="314" t="s">
        <v>45</v>
      </c>
      <c r="G204" s="292"/>
      <c r="H204" s="292" t="s">
        <v>1303</v>
      </c>
      <c r="I204" s="292"/>
      <c r="J204" s="292"/>
      <c r="K204" s="336"/>
    </row>
    <row r="205" s="1" customFormat="1" ht="15" customHeight="1">
      <c r="B205" s="315"/>
      <c r="C205" s="292"/>
      <c r="D205" s="292"/>
      <c r="E205" s="292"/>
      <c r="F205" s="314" t="s">
        <v>43</v>
      </c>
      <c r="G205" s="292"/>
      <c r="H205" s="292" t="s">
        <v>1304</v>
      </c>
      <c r="I205" s="292"/>
      <c r="J205" s="292"/>
      <c r="K205" s="336"/>
    </row>
    <row r="206" s="1" customFormat="1" ht="15" customHeight="1">
      <c r="B206" s="315"/>
      <c r="C206" s="292"/>
      <c r="D206" s="292"/>
      <c r="E206" s="292"/>
      <c r="F206" s="314" t="s">
        <v>44</v>
      </c>
      <c r="G206" s="292"/>
      <c r="H206" s="292" t="s">
        <v>1305</v>
      </c>
      <c r="I206" s="292"/>
      <c r="J206" s="292"/>
      <c r="K206" s="336"/>
    </row>
    <row r="207" s="1" customFormat="1" ht="15" customHeight="1">
      <c r="B207" s="315"/>
      <c r="C207" s="292"/>
      <c r="D207" s="292"/>
      <c r="E207" s="292"/>
      <c r="F207" s="314"/>
      <c r="G207" s="292"/>
      <c r="H207" s="292"/>
      <c r="I207" s="292"/>
      <c r="J207" s="292"/>
      <c r="K207" s="336"/>
    </row>
    <row r="208" s="1" customFormat="1" ht="15" customHeight="1">
      <c r="B208" s="315"/>
      <c r="C208" s="292" t="s">
        <v>1246</v>
      </c>
      <c r="D208" s="292"/>
      <c r="E208" s="292"/>
      <c r="F208" s="314" t="s">
        <v>77</v>
      </c>
      <c r="G208" s="292"/>
      <c r="H208" s="292" t="s">
        <v>1306</v>
      </c>
      <c r="I208" s="292"/>
      <c r="J208" s="292"/>
      <c r="K208" s="336"/>
    </row>
    <row r="209" s="1" customFormat="1" ht="15" customHeight="1">
      <c r="B209" s="315"/>
      <c r="C209" s="321"/>
      <c r="D209" s="292"/>
      <c r="E209" s="292"/>
      <c r="F209" s="314" t="s">
        <v>1143</v>
      </c>
      <c r="G209" s="292"/>
      <c r="H209" s="292" t="s">
        <v>1144</v>
      </c>
      <c r="I209" s="292"/>
      <c r="J209" s="292"/>
      <c r="K209" s="336"/>
    </row>
    <row r="210" s="1" customFormat="1" ht="15" customHeight="1">
      <c r="B210" s="315"/>
      <c r="C210" s="292"/>
      <c r="D210" s="292"/>
      <c r="E210" s="292"/>
      <c r="F210" s="314" t="s">
        <v>1141</v>
      </c>
      <c r="G210" s="292"/>
      <c r="H210" s="292" t="s">
        <v>1307</v>
      </c>
      <c r="I210" s="292"/>
      <c r="J210" s="292"/>
      <c r="K210" s="336"/>
    </row>
    <row r="211" s="1" customFormat="1" ht="15" customHeight="1">
      <c r="B211" s="353"/>
      <c r="C211" s="321"/>
      <c r="D211" s="321"/>
      <c r="E211" s="321"/>
      <c r="F211" s="314" t="s">
        <v>96</v>
      </c>
      <c r="G211" s="299"/>
      <c r="H211" s="340" t="s">
        <v>97</v>
      </c>
      <c r="I211" s="340"/>
      <c r="J211" s="340"/>
      <c r="K211" s="354"/>
    </row>
    <row r="212" s="1" customFormat="1" ht="15" customHeight="1">
      <c r="B212" s="353"/>
      <c r="C212" s="321"/>
      <c r="D212" s="321"/>
      <c r="E212" s="321"/>
      <c r="F212" s="314" t="s">
        <v>1145</v>
      </c>
      <c r="G212" s="299"/>
      <c r="H212" s="340" t="s">
        <v>1308</v>
      </c>
      <c r="I212" s="340"/>
      <c r="J212" s="340"/>
      <c r="K212" s="354"/>
    </row>
    <row r="213" s="1" customFormat="1" ht="15" customHeight="1">
      <c r="B213" s="353"/>
      <c r="C213" s="321"/>
      <c r="D213" s="321"/>
      <c r="E213" s="321"/>
      <c r="F213" s="355"/>
      <c r="G213" s="299"/>
      <c r="H213" s="356"/>
      <c r="I213" s="356"/>
      <c r="J213" s="356"/>
      <c r="K213" s="354"/>
    </row>
    <row r="214" s="1" customFormat="1" ht="15" customHeight="1">
      <c r="B214" s="353"/>
      <c r="C214" s="292" t="s">
        <v>1270</v>
      </c>
      <c r="D214" s="321"/>
      <c r="E214" s="321"/>
      <c r="F214" s="314">
        <v>1</v>
      </c>
      <c r="G214" s="299"/>
      <c r="H214" s="340" t="s">
        <v>1309</v>
      </c>
      <c r="I214" s="340"/>
      <c r="J214" s="340"/>
      <c r="K214" s="354"/>
    </row>
    <row r="215" s="1" customFormat="1" ht="15" customHeight="1">
      <c r="B215" s="353"/>
      <c r="C215" s="321"/>
      <c r="D215" s="321"/>
      <c r="E215" s="321"/>
      <c r="F215" s="314">
        <v>2</v>
      </c>
      <c r="G215" s="299"/>
      <c r="H215" s="340" t="s">
        <v>1310</v>
      </c>
      <c r="I215" s="340"/>
      <c r="J215" s="340"/>
      <c r="K215" s="354"/>
    </row>
    <row r="216" s="1" customFormat="1" ht="15" customHeight="1">
      <c r="B216" s="353"/>
      <c r="C216" s="321"/>
      <c r="D216" s="321"/>
      <c r="E216" s="321"/>
      <c r="F216" s="314">
        <v>3</v>
      </c>
      <c r="G216" s="299"/>
      <c r="H216" s="340" t="s">
        <v>1311</v>
      </c>
      <c r="I216" s="340"/>
      <c r="J216" s="340"/>
      <c r="K216" s="354"/>
    </row>
    <row r="217" s="1" customFormat="1" ht="15" customHeight="1">
      <c r="B217" s="353"/>
      <c r="C217" s="321"/>
      <c r="D217" s="321"/>
      <c r="E217" s="321"/>
      <c r="F217" s="314">
        <v>4</v>
      </c>
      <c r="G217" s="299"/>
      <c r="H217" s="340" t="s">
        <v>1312</v>
      </c>
      <c r="I217" s="340"/>
      <c r="J217" s="340"/>
      <c r="K217" s="354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Bednář</dc:creator>
  <cp:lastModifiedBy>Jiří Bednář</cp:lastModifiedBy>
  <dcterms:created xsi:type="dcterms:W3CDTF">2020-02-05T08:08:21Z</dcterms:created>
  <dcterms:modified xsi:type="dcterms:W3CDTF">2020-02-05T08:08:38Z</dcterms:modified>
</cp:coreProperties>
</file>