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01 - Bourací a příprav..." sheetId="2" r:id="rId2"/>
    <sheet name="SO-02 - Stavební úpravy" sheetId="3" r:id="rId3"/>
    <sheet name="SO-03 - Vzduchotechnika" sheetId="4" r:id="rId4"/>
    <sheet name="SO-04 - Ústřední topení" sheetId="5" r:id="rId5"/>
    <sheet name="SO-05 - Úpravy rozvodů vody" sheetId="6" r:id="rId6"/>
    <sheet name="SO-06 - Elektroinstalace ..." sheetId="7" r:id="rId7"/>
    <sheet name="SO-06.1 - Osvětlení příst..." sheetId="8" r:id="rId8"/>
    <sheet name="Pokyny pro vyplnění" sheetId="9" r:id="rId9"/>
  </sheets>
  <definedNames>
    <definedName name="_xlnm.Print_Area" localSheetId="0">'Rekapitulace stavby'!$D$4:$AO$36,'Rekapitulace stavby'!$C$42:$AQ$62</definedName>
    <definedName name="_xlnm._FilterDatabase" localSheetId="1" hidden="1">'SO-01 - Bourací a příprav...'!$C$84:$K$227</definedName>
    <definedName name="_xlnm.Print_Area" localSheetId="1">'SO-01 - Bourací a příprav...'!$C$4:$J$39,'SO-01 - Bourací a příprav...'!$C$45:$J$66,'SO-01 - Bourací a příprav...'!$C$72:$K$227</definedName>
    <definedName name="_xlnm._FilterDatabase" localSheetId="2" hidden="1">'SO-02 - Stavební úpravy'!$C$86:$K$254</definedName>
    <definedName name="_xlnm.Print_Area" localSheetId="2">'SO-02 - Stavební úpravy'!$C$4:$J$39,'SO-02 - Stavební úpravy'!$C$45:$J$68,'SO-02 - Stavební úpravy'!$C$74:$K$254</definedName>
    <definedName name="_xlnm._FilterDatabase" localSheetId="3" hidden="1">'SO-03 - Vzduchotechnika'!$C$81:$K$108</definedName>
    <definedName name="_xlnm.Print_Area" localSheetId="3">'SO-03 - Vzduchotechnika'!$C$4:$J$39,'SO-03 - Vzduchotechnika'!$C$45:$J$63,'SO-03 - Vzduchotechnika'!$C$69:$K$108</definedName>
    <definedName name="_xlnm._FilterDatabase" localSheetId="4" hidden="1">'SO-04 - Ústřední topení'!$C$82:$K$168</definedName>
    <definedName name="_xlnm.Print_Area" localSheetId="4">'SO-04 - Ústřední topení'!$C$4:$J$39,'SO-04 - Ústřední topení'!$C$45:$J$64,'SO-04 - Ústřední topení'!$C$70:$K$168</definedName>
    <definedName name="_xlnm._FilterDatabase" localSheetId="5" hidden="1">'SO-05 - Úpravy rozvodů vody'!$C$81:$K$127</definedName>
    <definedName name="_xlnm.Print_Area" localSheetId="5">'SO-05 - Úpravy rozvodů vody'!$C$4:$J$39,'SO-05 - Úpravy rozvodů vody'!$C$45:$J$63,'SO-05 - Úpravy rozvodů vody'!$C$69:$K$127</definedName>
    <definedName name="_xlnm._FilterDatabase" localSheetId="6" hidden="1">'SO-06 - Elektroinstalace ...'!$C$81:$K$130</definedName>
    <definedName name="_xlnm.Print_Area" localSheetId="6">'SO-06 - Elektroinstalace ...'!$C$4:$J$39,'SO-06 - Elektroinstalace ...'!$C$45:$J$63,'SO-06 - Elektroinstalace ...'!$C$69:$K$130</definedName>
    <definedName name="_xlnm._FilterDatabase" localSheetId="7" hidden="1">'SO-06.1 - Osvětlení příst...'!$C$80:$K$113</definedName>
    <definedName name="_xlnm.Print_Area" localSheetId="7">'SO-06.1 - Osvětlení příst...'!$C$4:$J$39,'SO-06.1 - Osvětlení příst...'!$C$45:$J$62,'SO-06.1 - Osvětlení příst...'!$C$68:$K$113</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'SO-01 - Bourací a příprav...'!$84:$84</definedName>
    <definedName name="_xlnm.Print_Titles" localSheetId="2">'SO-02 - Stavební úpravy'!$86:$86</definedName>
    <definedName name="_xlnm.Print_Titles" localSheetId="3">'SO-03 - Vzduchotechnika'!$81:$81</definedName>
    <definedName name="_xlnm.Print_Titles" localSheetId="4">'SO-04 - Ústřední topení'!$82:$82</definedName>
    <definedName name="_xlnm.Print_Titles" localSheetId="5">'SO-05 - Úpravy rozvodů vody'!$81:$81</definedName>
    <definedName name="_xlnm.Print_Titles" localSheetId="6">'SO-06 - Elektroinstalace ...'!$81:$81</definedName>
    <definedName name="_xlnm.Print_Titles" localSheetId="7">'SO-06.1 - Osvětlení příst...'!$80:$80</definedName>
  </definedNames>
  <calcPr fullCalcOnLoad="1"/>
</workbook>
</file>

<file path=xl/sharedStrings.xml><?xml version="1.0" encoding="utf-8"?>
<sst xmlns="http://schemas.openxmlformats.org/spreadsheetml/2006/main" count="6012" uniqueCount="1004">
  <si>
    <t>Export Komplet</t>
  </si>
  <si>
    <t>VZ</t>
  </si>
  <si>
    <t>2.0</t>
  </si>
  <si>
    <t>ZAMOK</t>
  </si>
  <si>
    <t>False</t>
  </si>
  <si>
    <t>{e68a98a2-e79e-4b70-8316-ddf40e62dcb5}</t>
  </si>
  <si>
    <t>0,01</t>
  </si>
  <si>
    <t>21</t>
  </si>
  <si>
    <t>15</t>
  </si>
  <si>
    <t>REKAPITULACE STAVBY</t>
  </si>
  <si>
    <t>v ---  níže se nacházejí doplnkové a pomocné údaje k sestavám  --- v</t>
  </si>
  <si>
    <t>Návod na vyplnění</t>
  </si>
  <si>
    <t>0,001</t>
  </si>
  <si>
    <t>Kód:</t>
  </si>
  <si>
    <t>2020-3c</t>
  </si>
  <si>
    <t>Měnit lze pouze buňky se žlutým podbarvením!
1) v Rekapitulaci stavby vyplňte údaje o Uchazeči (přenesou se do ostatních sestav i v jiných listech)
2) na vybraných listech vyplňte v sestavě Soupis prací ceny u položek</t>
  </si>
  <si>
    <t>Stavba:</t>
  </si>
  <si>
    <t>Rekonstrukce objektu ZŠ - část Šatny B (komplet_přípravné práce)</t>
  </si>
  <si>
    <t>KSO:</t>
  </si>
  <si>
    <t/>
  </si>
  <si>
    <t>CC-CZ:</t>
  </si>
  <si>
    <t>Místo:</t>
  </si>
  <si>
    <t xml:space="preserve"> </t>
  </si>
  <si>
    <t>Datum:</t>
  </si>
  <si>
    <t>17. 2. 2020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</si>
  <si>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</si>
  <si>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</si>
  <si>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</si>
  <si>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</si>
  <si>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</si>
  <si>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</si>
  <si>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</si>
  <si>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</si>
  <si>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</si>
  <si>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</si>
  <si>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</si>
  <si>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</si>
  <si>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</si>
  <si>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</si>
  <si>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</si>
  <si>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</si>
  <si>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</si>
  <si>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</si>
  <si>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</si>
  <si>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</si>
  <si>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</si>
  <si>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</si>
  <si>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</si>
  <si>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</si>
  <si>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</si>
  <si>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</si>
  <si>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</si>
  <si>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</si>
  <si>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</si>
  <si>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</si>
  <si>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</si>
  <si>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</si>
  <si>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</si>
  <si>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</si>
  <si>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</si>
  <si>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</si>
  <si>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</si>
  <si>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</si>
  <si>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</si>
  <si>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</si>
  <si>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</si>
  <si>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</si>
  <si>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</si>
  <si>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</si>
  <si>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</si>
  <si>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</si>
  <si>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</si>
  <si>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</si>
  <si>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</si>
  <si>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</si>
  <si>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Bourací a přípravné práce</t>
  </si>
  <si>
    <t>STA</t>
  </si>
  <si>
    <t>1</t>
  </si>
  <si>
    <t>{f8c06777-b6bc-4eee-9bfb-e88785f36ae3}</t>
  </si>
  <si>
    <t>2</t>
  </si>
  <si>
    <t>SO-02</t>
  </si>
  <si>
    <t>Stavební úpravy</t>
  </si>
  <si>
    <t>{c154d6fd-227d-4476-b638-fb5e2aef4e58}</t>
  </si>
  <si>
    <t>SO-03</t>
  </si>
  <si>
    <t>Vzduchotechnika</t>
  </si>
  <si>
    <t>{9ee0578f-28d0-4e6c-b753-df70b74a9d7c}</t>
  </si>
  <si>
    <t>SO-04</t>
  </si>
  <si>
    <t>Ústřední topení</t>
  </si>
  <si>
    <t>{434e8ef6-e87f-4021-9f96-ac88bf15e47e}</t>
  </si>
  <si>
    <t>SO-05</t>
  </si>
  <si>
    <t>Úpravy rozvodů vody</t>
  </si>
  <si>
    <t>{13c86a55-595a-414e-85a2-2574aa88e5db}</t>
  </si>
  <si>
    <t>SO-06</t>
  </si>
  <si>
    <t>Elektroinstalace - silnoproud (šatny)</t>
  </si>
  <si>
    <t>{bc1d675a-9432-4869-b67e-4d6328691c48}</t>
  </si>
  <si>
    <t>SO-06.1</t>
  </si>
  <si>
    <t>Osvětlení přístupové rampy</t>
  </si>
  <si>
    <t>{c1452cac-e4e3-4eac-9560-b435f6e8447a}</t>
  </si>
  <si>
    <t>KRYCÍ LIST SOUPISU PRACÍ</t>
  </si>
  <si>
    <t>Objekt:</t>
  </si>
  <si>
    <t>SO-01 - Bourací a přípravné práce</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</si>
  <si>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</si>
  <si>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</si>
  <si>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</si>
  <si>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</si>
  <si>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</si>
  <si>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</si>
  <si>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</si>
  <si>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</si>
  <si>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</si>
  <si>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</si>
  <si>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</si>
  <si>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</si>
  <si>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</si>
  <si>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</si>
  <si>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</si>
  <si>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</si>
  <si>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</si>
  <si>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</si>
  <si>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</si>
  <si>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</si>
  <si>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</si>
  <si>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</si>
  <si>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</si>
  <si>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</si>
  <si>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</si>
  <si>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</si>
  <si>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</si>
  <si>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</si>
  <si>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139751101</t>
  </si>
  <si>
    <t>Vykopávky v uzavřených prostorech v hornině třídy těžitelnosti I, skupiny 1 až 3 ručně</t>
  </si>
  <si>
    <t>m3</t>
  </si>
  <si>
    <t>CS ÚRS 2020 01</t>
  </si>
  <si>
    <t>4</t>
  </si>
  <si>
    <t>-19163416</t>
  </si>
  <si>
    <t>PP</t>
  </si>
  <si>
    <t>Vykopávka v uzavřených prostorech ručně v hornině třídy těžitelnosti I skupiny 1 až 3</t>
  </si>
  <si>
    <t>PSC</t>
  </si>
  <si>
    <t xml:space="preserve">Poznámka k souboru cen:
1. V cenách jsou započteny náklady na naložení výkopku na dopravní prostředek.
2. V cenách nejsou započteny náklady na podchycení stavebních konstrukcí a případné odvětrávání pracovního prostoru.
</t>
  </si>
  <si>
    <t>VV</t>
  </si>
  <si>
    <t>33,69*0,37 "B.04</t>
  </si>
  <si>
    <t>33,35*0,32" B 05</t>
  </si>
  <si>
    <t>12,77*0,32" B 06</t>
  </si>
  <si>
    <t>50,42 *0,52"B 07</t>
  </si>
  <si>
    <t>16,51*0,32" B 08</t>
  </si>
  <si>
    <t>19,28*0,32" B 09</t>
  </si>
  <si>
    <t>Součet</t>
  </si>
  <si>
    <t>162211311</t>
  </si>
  <si>
    <t>Vodorovné přemístění výkopku z horniny třídy těžitelnosti I, skupiny 1 až 3 stavebním kolečkem do 10 m</t>
  </si>
  <si>
    <t>1752654988</t>
  </si>
  <si>
    <t>Vodorovné přemístění výkopku nebo sypaniny stavebním kolečkem s naložením a vyprázdněním kolečka na hromady nebo do dopravního prostředku na vzdálenost do 10 m z horniny třídy těžitelnosti I, skupiny 1 až 3</t>
  </si>
  <si>
    <t>64,894</t>
  </si>
  <si>
    <t>3</t>
  </si>
  <si>
    <t>162211319</t>
  </si>
  <si>
    <t>Příplatek k vodorovnému přemístění výkopku z horniny třídy těžitelnosti I, skupiny 1 až 3 stavebním kolečkem ZKD 10 m</t>
  </si>
  <si>
    <t>1632389417</t>
  </si>
  <si>
    <t>Vodorovné přemístění výkopku nebo sypaniny stavebním kolečkem s naložením a vyprázdněním kolečka na hromady nebo do dopravního prostředku na vzdálenost do 10 m Příplatek k ceně za každých dalších 10 m</t>
  </si>
  <si>
    <t>162751117</t>
  </si>
  <si>
    <t>Vodorovné přemístění do 10000 m výkopku/sypaniny z horniny třídy těžitelnosti I, skupiny 1 až 3</t>
  </si>
  <si>
    <t>34526551</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</si>
  <si>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</si>
  <si>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</si>
  <si>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5</t>
  </si>
  <si>
    <t>162751119</t>
  </si>
  <si>
    <t>Příplatek k vodorovnému přemístění výkopku/sypaniny z horniny třídy těžitelnosti I, skupiny 1 až 3 ZKD 1000 m přes 10000 m</t>
  </si>
  <si>
    <t>512258012</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</si>
  <si>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</si>
  <si>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64,894*5 'Přepočtené koeficientem množství</t>
  </si>
  <si>
    <t>6</t>
  </si>
  <si>
    <t>171201231</t>
  </si>
  <si>
    <t>Poplatek za uložení zeminy a kamení na recyklační skládce (skládkovné) kód odpadu 17 05 04</t>
  </si>
  <si>
    <t>t</t>
  </si>
  <si>
    <t>-923405372</t>
  </si>
  <si>
    <t>Poplatek za uložení stavebního odpadu na recyklační skládce (skládkovné) zeminy a kamení zatříděného do Katalogu odpadů pod kódem 17 05 04</t>
  </si>
  <si>
    <t>64,894*1,6</t>
  </si>
  <si>
    <t>Svislé a kompletní konstrukce</t>
  </si>
  <si>
    <t>7</t>
  </si>
  <si>
    <t>310321111</t>
  </si>
  <si>
    <t>Zabetonování otvorů do pl 1 m2 ve zdivu nadzákladovém včetně bednění a výztuže</t>
  </si>
  <si>
    <t>564511891</t>
  </si>
  <si>
    <t>Zabetonování otvorů ve zdivu nadzákladovém včetně bednění, odbednění a výztuže (materiál v ceně) plochy do 1 m2</t>
  </si>
  <si>
    <t>(0,2*0,1*0,75)*4 " podbetonování zhlaví ocelových nosníků (otvory B.0.08)</t>
  </si>
  <si>
    <t>8</t>
  </si>
  <si>
    <t>317234410</t>
  </si>
  <si>
    <t>Vyzdívka mezi nosníky z cihel pálených na MC</t>
  </si>
  <si>
    <t>-504180510</t>
  </si>
  <si>
    <t>Vyzdívka mezi nosníky cihlami pálenými na maltu cementovou</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</si>
  <si>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</si>
  <si>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(1,140*0,75*0,1)*2</t>
  </si>
  <si>
    <t>9</t>
  </si>
  <si>
    <t>317944321</t>
  </si>
  <si>
    <t>Válcované nosníky do č.12 dodatečně osazované do připravených otvorů</t>
  </si>
  <si>
    <t>-1565015832</t>
  </si>
  <si>
    <t>Válcované nosníky dodatečně osazované do připravených otvorů bez zazdění hlav do č. 12</t>
  </si>
  <si>
    <t xml:space="preserve">Poznámka k souboru cen:
1. V cenách jsou zahrnuty náklady na dodávku a montáž válcovaných nosníků.
2. Ceny jsou určeny pouze pro ocenění konstrukce překladů nad otvory.
</t>
  </si>
  <si>
    <t>10*1,54*0,00834</t>
  </si>
  <si>
    <t>10</t>
  </si>
  <si>
    <t>346244381</t>
  </si>
  <si>
    <t>Plentování jednostranné v do 200 mm válcovaných nosníků cihlami</t>
  </si>
  <si>
    <t>m2</t>
  </si>
  <si>
    <t>-1191316078</t>
  </si>
  <si>
    <t>Plentování ocelových válcovaných nosníků jednostranné cihlami na maltu, výška stojiny do 200 mm</t>
  </si>
  <si>
    <t>(1,55*0,15)*4</t>
  </si>
  <si>
    <t>11</t>
  </si>
  <si>
    <t>349231811</t>
  </si>
  <si>
    <t>Přizdívka ostění s ozubem z cihel tl do 150 mm</t>
  </si>
  <si>
    <t>1464703013</t>
  </si>
  <si>
    <t>Přizdívka z cihel ostění s ozubem ve vybouraných otvorech, s vysekáním kapes pro zavázaní přes 80 do 150 mm</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</si>
  <si>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</si>
  <si>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1*2</t>
  </si>
  <si>
    <t>Vodorovné konstrukce</t>
  </si>
  <si>
    <t>12</t>
  </si>
  <si>
    <t>413232211</t>
  </si>
  <si>
    <t>Zazdívka zhlaví válcovaných nosníků v do 150 mm</t>
  </si>
  <si>
    <t>kus</t>
  </si>
  <si>
    <t>-1704947304</t>
  </si>
  <si>
    <t>Zazdívka zhlaví stropních trámů nebo válcovaných nosníků pálenými cihlami válcovaných nosníků, výšky do 150 mm</t>
  </si>
  <si>
    <t>2*5*2 "jednotlivé nosníky nových překladů B0.08</t>
  </si>
  <si>
    <t>Ostatní konstrukce a práce, bourání</t>
  </si>
  <si>
    <t>13</t>
  </si>
  <si>
    <t>965081313</t>
  </si>
  <si>
    <t>Bourání podlah z dlaždic betonových, teracových nebo čedičových tl do 20 mm plochy přes 1 m2</t>
  </si>
  <si>
    <t>-1847096791</t>
  </si>
  <si>
    <t>Bourání podlah z dlaždic bez podkladního lože nebo mazaniny, s jakoukoliv výplní spár betonových, teracových nebo čedičových tl. do 20 mm, plochy přes 1 m2</t>
  </si>
  <si>
    <t xml:space="preserve">Poznámka k souboru cen:
1. Odsekání soklíků se oceňuje cenami souboru cen 965 08.
</t>
  </si>
  <si>
    <t>33,69 "B.04</t>
  </si>
  <si>
    <t>33,35" B 05</t>
  </si>
  <si>
    <t>12,77" B 06</t>
  </si>
  <si>
    <t>50,42 "B 07</t>
  </si>
  <si>
    <t>16,51" B 08</t>
  </si>
  <si>
    <t>19,28" B 09</t>
  </si>
  <si>
    <t>14</t>
  </si>
  <si>
    <t>965042241</t>
  </si>
  <si>
    <t>Bourání podkladů pod dlažby nebo mazanin betonových nebo z litého asfaltu tl přes 100 mm pl pře 4 m2</t>
  </si>
  <si>
    <t>-1015398349</t>
  </si>
  <si>
    <t>Bourání mazanin betonových nebo z litého asfaltu tl. přes 100 mm, plochy přes 4 m2</t>
  </si>
  <si>
    <t>33,69" B.04</t>
  </si>
  <si>
    <t>Mezisoučet</t>
  </si>
  <si>
    <t>166,02*0,15 " tl. mazaniny</t>
  </si>
  <si>
    <t>968072455</t>
  </si>
  <si>
    <t>Vybourání kovových dveřních zárubní pl do 2 m2</t>
  </si>
  <si>
    <t>2034761586</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</si>
  <si>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</si>
  <si>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</si>
  <si>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(0,6*2)*1 "B0.06 - B0.07</t>
  </si>
  <si>
    <t>(0,8*2)*3 "B0.04-5, B0.07-B0.08-B0.09</t>
  </si>
  <si>
    <t>16</t>
  </si>
  <si>
    <t>971033581</t>
  </si>
  <si>
    <t>Vybourání otvorů ve zdivu cihelném pl do 1 m2 na MVC nebo MV tl do 900 mm</t>
  </si>
  <si>
    <t>-1486427879</t>
  </si>
  <si>
    <t>Vybourání otvorů ve zdivu základovém nebo nadzákladovém z cihel, tvárnic, příčkovek z cihel pálených na maltu vápennou nebo vápenocementovou plochy do 1 m2, tl. do 900 mm</t>
  </si>
  <si>
    <t>0,9*0,9*0,75 "B0.02 Vrátnice - opětovné vybourání zazděného okna</t>
  </si>
  <si>
    <t>17</t>
  </si>
  <si>
    <t>974031167</t>
  </si>
  <si>
    <t>Vysekání rýh ve zdivu cihelném hl do 150 mm š do 300 mm</t>
  </si>
  <si>
    <t>m</t>
  </si>
  <si>
    <t>482728584</t>
  </si>
  <si>
    <t>Vysekání rýh ve zdivu cihelném na maltu vápennou nebo vápenocementovou do hl. 150 mm a šířky do 300 mm</t>
  </si>
  <si>
    <t>1,55*4</t>
  </si>
  <si>
    <t>18</t>
  </si>
  <si>
    <t>974031169</t>
  </si>
  <si>
    <t>Příplatek k vysekání rýh ve zdivu cihelném hl do 150 mm ZKD 100 mm š rýhy</t>
  </si>
  <si>
    <t>-814687041</t>
  </si>
  <si>
    <t>Vysekání rýh ve zdivu cihelném na maltu vápennou nebo vápenocementovou do hl. 150 mm a šířky Příplatek k ceně -1167 za každých dalších 100 mm šířky rýhy hl. do 150 mm</t>
  </si>
  <si>
    <t>1,55*2*2</t>
  </si>
  <si>
    <t>19</t>
  </si>
  <si>
    <t>975043121</t>
  </si>
  <si>
    <t>Jednořadové podchycení stropů pro osazení nosníků v do 3,5 m pro zatížení do 1000 kg/m</t>
  </si>
  <si>
    <t>1405941022</t>
  </si>
  <si>
    <t>Jednořadové podchycení stropů pro osazení nosníků dřevěnou výztuhou v. podchycení do 3,5 m, a při zatížení hmotností přes 750 do 1000 kg/m</t>
  </si>
  <si>
    <t>(1,5*2)*2</t>
  </si>
  <si>
    <t>20</t>
  </si>
  <si>
    <t>978013191</t>
  </si>
  <si>
    <t>Otlučení (osekání) vnitřní vápenné nebo vápenocementové omítky stěn v rozsahu do 100 %</t>
  </si>
  <si>
    <t>-1017593562</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</si>
  <si>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</si>
  <si>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</si>
  <si>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(6,84*2+4,82*2)*3,1 "B0.04 Šatna 1</t>
  </si>
  <si>
    <t>-1*1,14*2,1 "odpočet dveře</t>
  </si>
  <si>
    <t>-1*1,12*2,13 "odpočet dveře</t>
  </si>
  <si>
    <t>-2*0,87*1,7 "odpočet okna</t>
  </si>
  <si>
    <t>(6,84*2+4,77*2)*3,1 "B0.05 Šatna 2</t>
  </si>
  <si>
    <t>(7,02*2+1,83*2)*1,65 "B0.06 Sklad</t>
  </si>
  <si>
    <t>-1*0,6*2 "odpočet dveře</t>
  </si>
  <si>
    <t>(9,87*2+6,56*2)*3,1 "B0.07 Šatna 3</t>
  </si>
  <si>
    <t>-1*1,64*2,1 "odpočet dveře</t>
  </si>
  <si>
    <t>(3,84+4,30*2)*3,1 "B0.08 Šatna 4</t>
  </si>
  <si>
    <t>-2*1,14*2,1 "odpočet dveře</t>
  </si>
  <si>
    <t>(2,94*2+6,56*2)*3,1 "B0.09 Šatna 4a</t>
  </si>
  <si>
    <t>-1*0,8*2 "odpočet dveře</t>
  </si>
  <si>
    <t>997</t>
  </si>
  <si>
    <t>Přesun sutě</t>
  </si>
  <si>
    <t>997002611</t>
  </si>
  <si>
    <t>Nakládání suti a vybouraných hmot</t>
  </si>
  <si>
    <t>354403285</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</si>
  <si>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</si>
  <si>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</si>
  <si>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22</t>
  </si>
  <si>
    <t>997013152</t>
  </si>
  <si>
    <t>Vnitrostaveništní doprava suti a vybouraných hmot pro budovy v do 9 m s omezením mechanizace</t>
  </si>
  <si>
    <t>-165162300</t>
  </si>
  <si>
    <t>Vnitrostaveništní doprava suti a vybouraných hmot vodorovně do 50 m svisle s omezením mechanizace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</si>
  <si>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</si>
  <si>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23</t>
  </si>
  <si>
    <t>997013501</t>
  </si>
  <si>
    <t>Odvoz suti a vybouraných hmot na skládku nebo meziskládku do 1 km se složením</t>
  </si>
  <si>
    <t>-1416761952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</si>
  <si>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</si>
  <si>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</si>
  <si>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24</t>
  </si>
  <si>
    <t>997013509</t>
  </si>
  <si>
    <t>Příplatek k odvozu suti a vybouraných hmot na skládku ZKD 1 km přes 1 km</t>
  </si>
  <si>
    <t>-120514590</t>
  </si>
  <si>
    <t>Odvoz suti a vybouraných hmot na skládku nebo meziskládku se složením, na vzdálenost Příplatek k ceně za každý další i započatý 1 km přes 1 km</t>
  </si>
  <si>
    <t>82,335*14 'Přepočtené koeficientem množství</t>
  </si>
  <si>
    <t>25</t>
  </si>
  <si>
    <t>997013871</t>
  </si>
  <si>
    <t>Poplatek za uložení stavebního odpadu na recyklační skládce (skládkovné) směsného stavebního a demoličního kód odpadu  17 09 04</t>
  </si>
  <si>
    <t>-947630809</t>
  </si>
  <si>
    <t>Poplatek za uložení stavebního odpadu na recyklační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</si>
  <si>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t>
  </si>
  <si>
    <t>SO-02 - Stavební úpravy</t>
  </si>
  <si>
    <t>Komenského 540, Kynšperk nad Ohří</t>
  </si>
  <si>
    <t>Jiří Bednář</t>
  </si>
  <si>
    <t xml:space="preserve">    2 - Zakládání</t>
  </si>
  <si>
    <t xml:space="preserve">    6 - Úpravy povrchů, podlahy a osazování výplní</t>
  </si>
  <si>
    <t>PSV - Práce a dodávky PSV</t>
  </si>
  <si>
    <t xml:space="preserve">    711 - Izolace proti vodě, vlhkosti a plynům</t>
  </si>
  <si>
    <t xml:space="preserve">    764 - Konstrukce klempířské</t>
  </si>
  <si>
    <t xml:space="preserve">    766 - Konstrukce truhlářské</t>
  </si>
  <si>
    <t>Zakládání</t>
  </si>
  <si>
    <t>271532212</t>
  </si>
  <si>
    <t>Podsyp pod základové konstrukce se zhutněním z hrubého kameniva frakce 16 až 32 mm</t>
  </si>
  <si>
    <t>500510484</t>
  </si>
  <si>
    <t>Podsyp pod základové konstrukce se zhutněním a urovnáním povrchu z kameniva hrubého, frakce 16 - 32 mm</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</si>
  <si>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</si>
  <si>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33,69*0,2 " B 0.04 šatna 1</t>
  </si>
  <si>
    <t>33,35*0,2 " B 0.05 šatna2</t>
  </si>
  <si>
    <t>12,77*0,2 "  B 0.06 sklad</t>
  </si>
  <si>
    <t>50,42 *0,2 "B 0.07 šatna 3</t>
  </si>
  <si>
    <t>16,51*0,2 " B 0.08 šatna 4</t>
  </si>
  <si>
    <t>19,27*0,2 "  B 0.09 šatna 4a</t>
  </si>
  <si>
    <t>273321411</t>
  </si>
  <si>
    <t>Základové desky ze ŽB bez zvýšených nároků na prostředí tř. C 20/25</t>
  </si>
  <si>
    <t>1719630002</t>
  </si>
  <si>
    <t>Základy z betonu železového (bez výztuže) desky z betonu bez zvláštních nároků na prostředí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</si>
  <si>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</si>
  <si>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33,69*0,15 " B 0.04 šatna 1</t>
  </si>
  <si>
    <t>33,35*0,15 " B 0.05 šatna2</t>
  </si>
  <si>
    <t>12,77 *0,15"  B 0.06 sklad</t>
  </si>
  <si>
    <t>50,42 *0,15 "B 0.07 šatna 3</t>
  </si>
  <si>
    <t>16,51*0,15 " B 0.08 šatna 4</t>
  </si>
  <si>
    <t>19,28*0,15 "  B 0.09 šatna 4a</t>
  </si>
  <si>
    <t>273362021</t>
  </si>
  <si>
    <t>Výztuž základových desek svařovanými sítěmi Kari</t>
  </si>
  <si>
    <t>-744734928</t>
  </si>
  <si>
    <t>Výztuž základů desek ze svařovaných sítí z drátů typu KARI</t>
  </si>
  <si>
    <t xml:space="preserve">Poznámka k souboru cen:
1. Ceny platí pro desky rovné, s náběhy, hřibové nebo upnuté do žeber včetně výztuže těchto žeber.
</t>
  </si>
  <si>
    <t>P</t>
  </si>
  <si>
    <t>Poznámka k položce:
4,4 kg/m2 - KARI 6*100*100</t>
  </si>
  <si>
    <t>33,69 " B 0.04 šatna 1</t>
  </si>
  <si>
    <t>33,35 " B 0.05 šatna2</t>
  </si>
  <si>
    <t>12,77 "  B 0.06 sklad</t>
  </si>
  <si>
    <t>50,42  "B 0.07 šatna 3</t>
  </si>
  <si>
    <t>16,51 " B 0.08 šatna 4</t>
  </si>
  <si>
    <t>19,28 "  B 0.09 šatna 4a</t>
  </si>
  <si>
    <t>166,02*4,44/1000</t>
  </si>
  <si>
    <t>310239211</t>
  </si>
  <si>
    <t>Zazdívka otvorů pl do 4 m2 ve zdivu nadzákladovém cihlami pálenými na MVC</t>
  </si>
  <si>
    <t>1058335267</t>
  </si>
  <si>
    <t>Zazdívka otvorů ve zdivu nadzákladovém cihlami pálenými plochy přes 1 m2 do 4 m2 na maltu vápenocementovou</t>
  </si>
  <si>
    <t>1,2*2,15*0,3 "zazdívka dveří šatna1-šatna2</t>
  </si>
  <si>
    <t>319202122</t>
  </si>
  <si>
    <t>Dodatečná izolace zdiva tl do 300 mm nízkotlakou injektáží křemičitým roztokem</t>
  </si>
  <si>
    <t>-1274159160</t>
  </si>
  <si>
    <t>Dodatečná izolace zdiva injektáží nízkotlakou metodou křemičitým roztokem, tloušťka zdiva přes 150 do 300 mm</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</si>
  <si>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</si>
  <si>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6,84 "B 0.04 šatna 1</t>
  </si>
  <si>
    <t>6,84 "B 0.05 šatna 2</t>
  </si>
  <si>
    <t>7+1,83-0,9 "B 0.06 sklad</t>
  </si>
  <si>
    <t>6,55-0,8 " B 0.09 šatna 4a</t>
  </si>
  <si>
    <t>319202125</t>
  </si>
  <si>
    <t>Dodatečná izolace zdiva tl do 900 mm nízkotlakou injektáží křemičitým roztokem</t>
  </si>
  <si>
    <t>-621605974</t>
  </si>
  <si>
    <t>Dodatečná izolace zdiva injektáží nízkotlakou metodou křemičitým roztokem, tloušťka zdiva přes 600 do 900 mm</t>
  </si>
  <si>
    <t>2*3,1+2*3,77 " B.0.02 Vrátnice</t>
  </si>
  <si>
    <t>6,84+2*4,82-1,15 "B 0.04 šatna 1</t>
  </si>
  <si>
    <t>6,84+2*4,77-1,15 "B 0.05 šatna 2</t>
  </si>
  <si>
    <t>7+1,83 "B 0.06 sklad</t>
  </si>
  <si>
    <t>2*9,87+2*6,55-1,15-1,65-0,9 "B 0.07 šatna 3</t>
  </si>
  <si>
    <t>2*3,85+2*4,55-1,15-1,15 " B 0.08 šatna 4</t>
  </si>
  <si>
    <t>2*2,95+6,55-1,15-1,15 " B 0.09 šatna 4a</t>
  </si>
  <si>
    <t>342272225</t>
  </si>
  <si>
    <t>Příčka z pórobetonových hladkých tvárnic na tenkovrstvou maltu tl 100 mm</t>
  </si>
  <si>
    <t>-1306570539</t>
  </si>
  <si>
    <t>Příčky z pórobetonových tvárnic hladkých na tenké maltové lože objemová hmotnost do 500 kg/m3, tloušťka příčky 100 mm</t>
  </si>
  <si>
    <t>3,84*2,7 "příčka B 0.08 šatna 4</t>
  </si>
  <si>
    <t>Úpravy povrchů, podlahy a osazování výplní</t>
  </si>
  <si>
    <t>612821031</t>
  </si>
  <si>
    <t>Vnitřní vyrovnávací sanační omítka prováděná ručně</t>
  </si>
  <si>
    <t>-1372153743</t>
  </si>
  <si>
    <t>Sanační omítka vnitřních ploch stěn vyrovnávací vrstva, prováděná v tl. do 20 mm ručně</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</si>
  <si>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</si>
  <si>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(2*3,1+2*3,77)*2,8 " B.0.02 Vrátnice</t>
  </si>
  <si>
    <t>(2*6,84+2*4,82-1,15)*2,8 "B 0.04 šatna 1</t>
  </si>
  <si>
    <t>(2*6,84+2*4,77-1,15)*2,8 "B 0.05 šatna 2</t>
  </si>
  <si>
    <t>(2*7+2*1,83-0,9)*1,65 "B 0.06 sklad</t>
  </si>
  <si>
    <t>(2*9,87+2*6,55-1,15-1,65-0,9)*2,8 "B 0.07 šatna 3</t>
  </si>
  <si>
    <t>(2*3,85+2*6,55-1,15-1,15)*2,8 " B 0.08 šatna 4</t>
  </si>
  <si>
    <t>(2*2,95+2*6,55-0,8-1,15-1,15)*2,8 " B 0.09 šatna 4a</t>
  </si>
  <si>
    <t>642944121</t>
  </si>
  <si>
    <t>Osazování ocelových zárubní dodatečné pl do 2,5 m2</t>
  </si>
  <si>
    <t>-1381501217</t>
  </si>
  <si>
    <t>Osazení ocelových dveřních zárubní lisovaných nebo z úhelníků dodatečně s vybetonováním prahu, plochy do 2,5 m2</t>
  </si>
  <si>
    <t xml:space="preserve">Poznámka k souboru cen:
1. V cenách nejsou započteny náklady na dodání zárubní, tyto se oceňují ve specifikaci.
</t>
  </si>
  <si>
    <t>1"D11L - šatna 4-4a</t>
  </si>
  <si>
    <t>642945111</t>
  </si>
  <si>
    <t>Osazování protipožárních nebo protiplynových zárubní dveří jednokřídlových do 2,5 m2</t>
  </si>
  <si>
    <t>-220836465</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</si>
  <si>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</si>
  <si>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</si>
  <si>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 D13P - šatna 3-šatna 4</t>
  </si>
  <si>
    <t>1" D12a - šatna3 - sklad</t>
  </si>
  <si>
    <t>M</t>
  </si>
  <si>
    <t>55331398</t>
  </si>
  <si>
    <t>zárubeň ocelová pro běžné zdění a pórobeton s drážkou 100 levá/pravá 600</t>
  </si>
  <si>
    <t>-1164371986</t>
  </si>
  <si>
    <t>PSV</t>
  </si>
  <si>
    <t>Práce a dodávky PSV</t>
  </si>
  <si>
    <t>711</t>
  </si>
  <si>
    <t>Izolace proti vodě, vlhkosti a plynům</t>
  </si>
  <si>
    <t>711111002</t>
  </si>
  <si>
    <t>Provedení izolace proti zemní vlhkosti vodorovné za studena lakem asfaltovým</t>
  </si>
  <si>
    <t>302319339</t>
  </si>
  <si>
    <t>Provedení izolace proti zemní vlhkosti natěradly a tmely za studena na ploše vodorovné V nátěrem lakem asfaltovým</t>
  </si>
  <si>
    <t xml:space="preserve">Poznámka k souboru cen:
1. Izolace plochy jednotlivě do 10 m2 se oceňují skladebně cenou příslušné izolace a cenou 711 19-9095 Příplatek za plochu do 10 m2.
</t>
  </si>
  <si>
    <t>12,39 " B 0.02 vrátnice</t>
  </si>
  <si>
    <t>711112002</t>
  </si>
  <si>
    <t>Provedení izolace proti zemní vlhkosti svislé za studena lakem asfaltovým</t>
  </si>
  <si>
    <t>-1551820235</t>
  </si>
  <si>
    <t>Provedení izolace proti zemní vlhkosti natěradly a tmely za studena na ploše svislé S nátěrem lakem asfaltovým</t>
  </si>
  <si>
    <t>138,28*0,3  "po obvodu rekonstruovaných místností viz výměra injektáže</t>
  </si>
  <si>
    <t>11163150</t>
  </si>
  <si>
    <t>lak penetrační asfaltový</t>
  </si>
  <si>
    <t>32</t>
  </si>
  <si>
    <t>1578728814</t>
  </si>
  <si>
    <t>219,894*0,00035 'Přepočtené koeficientem množství</t>
  </si>
  <si>
    <t>711131101</t>
  </si>
  <si>
    <t>Provedení izolace proti zemní vlhkosti pásy na sucho vodorovné AIP nebo tkaninou</t>
  </si>
  <si>
    <t>1381817658</t>
  </si>
  <si>
    <t>Provedení izolace proti zemní vlhkosti pásy na sucho AIP nebo tkaniny na ploše vodorovné V</t>
  </si>
  <si>
    <t xml:space="preserve">Poznámka k souboru cen:
1. Izolace plochy jednotlivě do 10 m2 se oceňují skladebně cenou příslušné izolace a cenou 711 19-9096 Příplatek za plochu do 10 m2.
</t>
  </si>
  <si>
    <t>28343122</t>
  </si>
  <si>
    <t>rohož separační ze skelných vláken 120g/m2 pod hydroizolační fólie</t>
  </si>
  <si>
    <t>-631990433</t>
  </si>
  <si>
    <t>178,41*1,15 'Přepočtené koeficientem množství</t>
  </si>
  <si>
    <t>711141559</t>
  </si>
  <si>
    <t>Provedení izolace proti zemní vlhkosti pásy přitavením vodorovné NAIP</t>
  </si>
  <si>
    <t>-1969011377</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</si>
  <si>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</si>
  <si>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</si>
  <si>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711142559</t>
  </si>
  <si>
    <t>Provedení izolace proti zemní vlhkosti pásy přitavením svislé NAIP</t>
  </si>
  <si>
    <t>-408830679</t>
  </si>
  <si>
    <t>Provedení izolace proti zemní vlhkosti pásy přitavením NAIP na ploše svislé S</t>
  </si>
  <si>
    <t>26</t>
  </si>
  <si>
    <t>62832134</t>
  </si>
  <si>
    <t>pás asfaltový natavitelný oxidovaný tl 4,0mm typu V60 S40 s vložkou ze skleněné rohože, s jemnozrnným minerálním posypem</t>
  </si>
  <si>
    <t>2075442727</t>
  </si>
  <si>
    <t>219,894*1,2 'Přepočtené koeficientem množství</t>
  </si>
  <si>
    <t>27</t>
  </si>
  <si>
    <t>711193121</t>
  </si>
  <si>
    <t>Izolace proti vlhkosti na vodorovné ploše těsnicí hmotou minerální na bázi cementu a disperze dvousložková</t>
  </si>
  <si>
    <t>848597225</t>
  </si>
  <si>
    <t>Izolace proti zemní vlhkosti ostatní těsnicí hmotou dvousložkovou na bázi cementu na ploše vodorovné V</t>
  </si>
  <si>
    <t>Poznámka k položce:
Přechod izolačního fabionu na provedenou izolaci podlah</t>
  </si>
  <si>
    <t>138,28*0,35  "po obvodu rekonstruovaných místností viz výměra injektáže</t>
  </si>
  <si>
    <t>28</t>
  </si>
  <si>
    <t>711193131</t>
  </si>
  <si>
    <t>Izolace proti vlhkosti na svislé ploše těsnicí kaší minerální minerální na bázi cementu a disperze dvousložková</t>
  </si>
  <si>
    <t>313438914</t>
  </si>
  <si>
    <t>Izolace proti zemní vlhkosti ostatní těsnicí hmotou dvousložkovou na bázi cementu na ploše svislé S</t>
  </si>
  <si>
    <t>Poznámka k položce:
Provedení fabionu mezi podlahou a stěnou</t>
  </si>
  <si>
    <t>29</t>
  </si>
  <si>
    <t>998711101</t>
  </si>
  <si>
    <t>Přesun hmot tonážní pro izolace proti vodě, vlhkosti a plynům v objektech výšky do 6 m</t>
  </si>
  <si>
    <t>340372305</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</si>
  <si>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</si>
  <si>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</si>
  <si>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</si>
  <si>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</si>
  <si>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36</t>
  </si>
  <si>
    <t>764247344</t>
  </si>
  <si>
    <t>Oplechování parapetů oblých nebo ze segmentů celoplošně lepené z TiZn lesklého plechu rš 330 mm</t>
  </si>
  <si>
    <t>831610082</t>
  </si>
  <si>
    <t>Oplechování parapetů z titanzinkového lesklého válcovaného plechu oblých nebo ze segmentů, včetně rohů celoplošně lepené rš 330 mm</t>
  </si>
  <si>
    <t xml:space="preserve">10 "parapety sklepních oken </t>
  </si>
  <si>
    <t>766</t>
  </si>
  <si>
    <t>Konstrukce truhlářské</t>
  </si>
  <si>
    <t>37</t>
  </si>
  <si>
    <t>766622216</t>
  </si>
  <si>
    <t>Montáž plastových oken plochy do 1 m2 otevíravých s rámem do zdiva</t>
  </si>
  <si>
    <t>2138441931</t>
  </si>
  <si>
    <t>Montáž oken plastových plochy do 1 m2 včetně montáže rámu otevíravých do zdiva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</si>
  <si>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</si>
  <si>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 "okno PL 01 - B 0.02 vrátnice</t>
  </si>
  <si>
    <t>4" okno PL 04 - B 0.07 šatna 3, B 0.04a šatna 4a</t>
  </si>
  <si>
    <t>38</t>
  </si>
  <si>
    <t>61140049</t>
  </si>
  <si>
    <t>okno plastové otevíravé/sklopné dvojsklo do plochy 1m2</t>
  </si>
  <si>
    <t>1163660869</t>
  </si>
  <si>
    <t>Poznámka k položce:
Okno PL 01 - Plastové= jednokřídlové, otevíravé a sklápěcí, zasklené neprůhledným sklem, součinitel prostupu tepla U=1,3W/m2K
Okno PL 04 - Plastové= jednokřídlové,  sklápěcí, zasklené neprůhledným sklem, součinitel prostupu tepla U=1,3W/m2K</t>
  </si>
  <si>
    <t>SO-03 - Vzduchotechnika</t>
  </si>
  <si>
    <t>971033541</t>
  </si>
  <si>
    <t>Vybourání otvorů ve zdivu cihelném pl do 1 m2 na MVC nebo MV tl do 300 mm</t>
  </si>
  <si>
    <t>1936547109</t>
  </si>
  <si>
    <t>Vybourání otvorů ve zdivu základovém nebo nadzákladovém z cihel, tvárnic, příčkovek z cihel pálených na maltu vápennou nebo vápenocementovou plochy do 1 m2, tl. do 300 mm</t>
  </si>
  <si>
    <t>(3,14*0,425*0,425)*2 *0,3 "průrazy pro VZT potrubí</t>
  </si>
  <si>
    <t>1064591151</t>
  </si>
  <si>
    <t>(3,14*0,425*0,425)*2* 0,75 "průrazy pro VZT potrubí</t>
  </si>
  <si>
    <t>971033591</t>
  </si>
  <si>
    <t>Vybourání otvorů ve zdivu cihelném pl do 1 m2 na MVC nebo MV tl přes 900 mm</t>
  </si>
  <si>
    <t>1163425631</t>
  </si>
  <si>
    <t>Vybourání otvorů ve zdivu základovém nebo nadzákladovém z cihel, tvárnic, příčkovek z cihel pálených na maltu vápennou nebo vápenocementovou plochy do 1 m2, tl. přes 900 mm</t>
  </si>
  <si>
    <t>(3,14*0,450*0,450)*2*1 "průrazy pro VZT potrubí</t>
  </si>
  <si>
    <t>997013111</t>
  </si>
  <si>
    <t>Vnitrostaveništní doprava suti a vybouraných hmot pro budovy v do 6 m s použitím mechanizace</t>
  </si>
  <si>
    <t>429819573</t>
  </si>
  <si>
    <t>Vnitrostaveništní doprava suti a vybouraných hmot vodorovně do 50 m svisle s použitím mechanizace pro budovy a haly výšky do 6 m</t>
  </si>
  <si>
    <t>-495672619</t>
  </si>
  <si>
    <t>-1414496941</t>
  </si>
  <si>
    <t>Poznámka k položce:
Odvoz skládka Tisová - 8 km</t>
  </si>
  <si>
    <t>4,433*8 'Přepočtené koeficientem množství</t>
  </si>
  <si>
    <t>997013631</t>
  </si>
  <si>
    <t>Poplatek za uložení na skládce (skládkovné) stavebního odpadu směsného kód odpadu 17 09 04</t>
  </si>
  <si>
    <t>-1233225631</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</si>
  <si>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</si>
  <si>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</si>
  <si>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SO-04 - Ústřední topení</t>
  </si>
  <si>
    <t xml:space="preserve">    733 - Ústřední vytápění - rozvodné potrubí</t>
  </si>
  <si>
    <t xml:space="preserve">    734 - Ústřední vytápění - armatury</t>
  </si>
  <si>
    <t xml:space="preserve">    735 - Ústřední vytápění - otopná tělesa</t>
  </si>
  <si>
    <t>733</t>
  </si>
  <si>
    <t>Ústřední vytápění - rozvodné potrubí</t>
  </si>
  <si>
    <t>733120826</t>
  </si>
  <si>
    <t>Demontáž potrubí ocelového hladkého do D 89</t>
  </si>
  <si>
    <t>818020212</t>
  </si>
  <si>
    <t>Demontáž potrubí z trubek ocelových hladkých Ø přes 60,3 do 89</t>
  </si>
  <si>
    <t>2*2 "(DN 90) kotelna - šatna 4a</t>
  </si>
  <si>
    <t>2*5 "(DN 60) šatna 4a</t>
  </si>
  <si>
    <t>2*10,25 "(DN 60) šatna 1, 2</t>
  </si>
  <si>
    <t>2*6 "(DN 60) šatna 3</t>
  </si>
  <si>
    <t>15 "přípojení stávajících radiátorů</t>
  </si>
  <si>
    <t>733223102</t>
  </si>
  <si>
    <t>Potrubí měděné tvrdé spojované měkkým pájením D 15x1</t>
  </si>
  <si>
    <t>-782562990</t>
  </si>
  <si>
    <t>Potrubí z trubek měděných tvrdých spojovaných měkkým pájením Ø 15/1</t>
  </si>
  <si>
    <t>9*2*2 "napojení radiátorů</t>
  </si>
  <si>
    <t>733223106</t>
  </si>
  <si>
    <t>Potrubí měděné tvrdé spojované měkkým pájením D 35x1,5</t>
  </si>
  <si>
    <t>1164250894</t>
  </si>
  <si>
    <t>Potrubí z trubek měděných tvrdých spojovaných měkkým pájením Ø 35/1,5</t>
  </si>
  <si>
    <t>2*4 "šatna 1,2</t>
  </si>
  <si>
    <t>2*4 "vrátnice</t>
  </si>
  <si>
    <t>733223107</t>
  </si>
  <si>
    <t>Potrubí měděné tvrdé spojované měkkým pájením D 42x1,5</t>
  </si>
  <si>
    <t>-1274857333</t>
  </si>
  <si>
    <t>Potrubí z trubek měděných tvrdých spojovaných měkkým pájením Ø 42/1,5</t>
  </si>
  <si>
    <t>2*(3+2,5) "šatna 4, 4a</t>
  </si>
  <si>
    <t>2*(4+3,5)" šatna3</t>
  </si>
  <si>
    <t>733223108</t>
  </si>
  <si>
    <t>Potrubí měděné tvrdé spojované měkkým pájením D 54x2</t>
  </si>
  <si>
    <t>1664024486</t>
  </si>
  <si>
    <t>Potrubí z trubek měděných tvrdých spojovaných měkkým pájením Ø 54/2</t>
  </si>
  <si>
    <t>2*4 " šatna 3</t>
  </si>
  <si>
    <t>733223111</t>
  </si>
  <si>
    <t>Potrubí měděné tvrdé spojované měkkým pájením D 89x2</t>
  </si>
  <si>
    <t>-2128658026</t>
  </si>
  <si>
    <t>Potrubí z trubek měděných tvrdých spojovaných měkkým pájením Ø 89/2</t>
  </si>
  <si>
    <t>2*2 " kotelna - šatna 4a</t>
  </si>
  <si>
    <t>733291101</t>
  </si>
  <si>
    <t>Zkouška těsnosti potrubí měděné do D 35x1,5</t>
  </si>
  <si>
    <t>1364110734</t>
  </si>
  <si>
    <t>Zkoušky těsnosti potrubí z trubek měděných Ø do 35/1,5</t>
  </si>
  <si>
    <t>36+16</t>
  </si>
  <si>
    <t>733291102</t>
  </si>
  <si>
    <t>Zkouška těsnosti potrubí měděné do D 64x2</t>
  </si>
  <si>
    <t>1101483908</t>
  </si>
  <si>
    <t>Zkoušky těsnosti potrubí z trubek měděných Ø přes 35/1,5 do 64/2,0</t>
  </si>
  <si>
    <t>26+8+4</t>
  </si>
  <si>
    <t>733890801</t>
  </si>
  <si>
    <t>Přemístění potrubí demontovaného vodorovně do 100 m v objektech výšky do 6 m</t>
  </si>
  <si>
    <t>1335270995</t>
  </si>
  <si>
    <t>Vnitrostaveništní přemístění vybouraných (demontovaných) hmot rozvodů potrubí vodorovně do 100 m v objektech výšky do 6 m</t>
  </si>
  <si>
    <t>998733101</t>
  </si>
  <si>
    <t>Přesun hmot tonážní pro rozvody potrubí v objektech v do 6 m</t>
  </si>
  <si>
    <t>821687322</t>
  </si>
  <si>
    <t>Přesun hmot pro rozvody potrubí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</si>
  <si>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</si>
  <si>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734</t>
  </si>
  <si>
    <t>Ústřední vytápění - armatury</t>
  </si>
  <si>
    <t>734209115</t>
  </si>
  <si>
    <t>Montáž armatury závitové s dvěma závity G 1</t>
  </si>
  <si>
    <t>-1154803169</t>
  </si>
  <si>
    <t>Montáž závitových armatur se 2 závity G 1 (DN 25)</t>
  </si>
  <si>
    <t>48466560</t>
  </si>
  <si>
    <t>armatura uzavírací kulový kohout se zajištěním 1"</t>
  </si>
  <si>
    <t>-1304541183</t>
  </si>
  <si>
    <t>55124381</t>
  </si>
  <si>
    <t>kohout vypouštěcí kulový s hadicovou vývodkou a zátkou PN 10 T 110°C 3/4"</t>
  </si>
  <si>
    <t>656218583</t>
  </si>
  <si>
    <t>734221532</t>
  </si>
  <si>
    <t>Ventil závitový termostatický rohový jednoregulační G 1/2 PN 16 do 110°C bez hlavice ovládání</t>
  </si>
  <si>
    <t>655597880</t>
  </si>
  <si>
    <t>Ventily regulační závitové termostatické, bez hlavice ovládání PN 16 do 110°C rohové jednoregulační G 1/2</t>
  </si>
  <si>
    <t xml:space="preserve">Poznámka k souboru cen:
1. V cenách -0101 až -0105 nejsou započteny náklady na dodávku a montáž měřící a vypouštěcí armatury.Tyto se oceňují samostatně souborem cen 734 49 1101 až -1105.
</t>
  </si>
  <si>
    <t>734261232</t>
  </si>
  <si>
    <t>Šroubení topenářské přímé G 3/8 PN 16 do 120°C</t>
  </si>
  <si>
    <t>-1084416189</t>
  </si>
  <si>
    <t>Šroubení topenářské PN 16 do 120°C přímé G 3/8</t>
  </si>
  <si>
    <t>734261233</t>
  </si>
  <si>
    <t>Šroubení topenářské přímé G 1/2 PN 16 do 120°C</t>
  </si>
  <si>
    <t>-1318255214</t>
  </si>
  <si>
    <t>734261332</t>
  </si>
  <si>
    <t>Šroubení topenářské rohové G 3/8 PN 16 do 120°C</t>
  </si>
  <si>
    <t>-63702559</t>
  </si>
  <si>
    <t>Šroubení topenářské PN 16 do 120°C rohové G 3/8</t>
  </si>
  <si>
    <t>734261333</t>
  </si>
  <si>
    <t>Šroubení topenářské rohové G 1/2 PN 16 do 120°C</t>
  </si>
  <si>
    <t>1388786650</t>
  </si>
  <si>
    <t>Šroubení topenářské PN 16 do 120°C rohové G 1/2</t>
  </si>
  <si>
    <t>998734101</t>
  </si>
  <si>
    <t>Přesun hmot tonážní pro armatury v objektech v do 6 m</t>
  </si>
  <si>
    <t>1618543079</t>
  </si>
  <si>
    <t>Přesun hmot pro armatury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</si>
  <si>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</si>
  <si>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</si>
  <si>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</si>
  <si>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735111810</t>
  </si>
  <si>
    <t>Demontáž otopného tělesa litinového článkového</t>
  </si>
  <si>
    <t>591668329</t>
  </si>
  <si>
    <t>Demontáž otopných těles litinových článkových</t>
  </si>
  <si>
    <t>4*0,6*1,8</t>
  </si>
  <si>
    <t>735291800</t>
  </si>
  <si>
    <t>Demontáž konzoly nebo držáku otopných těles, registrů nebo konvektorů do odpadu</t>
  </si>
  <si>
    <t>334262602</t>
  </si>
  <si>
    <t>Demontáž konzol nebo držáků otopných těles, registrů, konvektorů do odpadu</t>
  </si>
  <si>
    <t>4*3</t>
  </si>
  <si>
    <t>735494811</t>
  </si>
  <si>
    <t>Vypuštění vody z otopných těles</t>
  </si>
  <si>
    <t>1365026294</t>
  </si>
  <si>
    <t>Vypuštění vody z otopných soustav bez kotlů, ohříváků, zásobníků a nádrží</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</si>
  <si>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</si>
  <si>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4,35*26</t>
  </si>
  <si>
    <t>735890801</t>
  </si>
  <si>
    <t>Přemístění demontovaného otopného tělesa vodorovně 100 m v objektech výšky do 6 m</t>
  </si>
  <si>
    <t>-1614891808</t>
  </si>
  <si>
    <t>Vnitrostaveništní přemístění vybouraných (demontovaných) hmot otopných těles vodorovně do 100 m v objektech výšky do 6 m</t>
  </si>
  <si>
    <t>SO-05 - Úpravy rozvodů vody</t>
  </si>
  <si>
    <t xml:space="preserve">    722 - Zdravotechnika - vnitřní vodovod</t>
  </si>
  <si>
    <t>HZS - Hodinové zúčtovací sazby</t>
  </si>
  <si>
    <t>722</t>
  </si>
  <si>
    <t>Zdravotechnika - vnitřní vodovod</t>
  </si>
  <si>
    <t>722110811</t>
  </si>
  <si>
    <t>Demontáž potrubí litinové přírubové do DN 80</t>
  </si>
  <si>
    <t>174139093</t>
  </si>
  <si>
    <t>Demontáž potrubí z litinových trub přírubových do DN 80</t>
  </si>
  <si>
    <t>3,89 " šatna 4</t>
  </si>
  <si>
    <t>2*2,94 " šatna 4a</t>
  </si>
  <si>
    <t>5+3+2,8 " šatna 3</t>
  </si>
  <si>
    <t>722130805</t>
  </si>
  <si>
    <t>Demontáž potrubí ocelové pozinkované závitové do DN 80</t>
  </si>
  <si>
    <t>-188149856</t>
  </si>
  <si>
    <t>Demontáž potrubí z ocelových trubek pozinkovaných závitových DN 80</t>
  </si>
  <si>
    <t>6+3,5+4</t>
  </si>
  <si>
    <t>722170804</t>
  </si>
  <si>
    <t>Demontáž rozvodů vody z plastů do D 50</t>
  </si>
  <si>
    <t>-226139550</t>
  </si>
  <si>
    <t>Demontáž rozvodů vody z plastů přes 25 do Ø 50 mm</t>
  </si>
  <si>
    <t>4*6,55+3,89 " šatna 4</t>
  </si>
  <si>
    <t>722171915</t>
  </si>
  <si>
    <t>Potrubí plastové odříznutí trubky D do 40 mm</t>
  </si>
  <si>
    <t>-1910898721</t>
  </si>
  <si>
    <t>Odříznutí trubky nebo tvarovky u rozvodů vody z plastů D přes 32 do 40 mm</t>
  </si>
  <si>
    <t>4+3+5</t>
  </si>
  <si>
    <t>722181817</t>
  </si>
  <si>
    <t>Demontáž plstěných pásů z trub do D 150</t>
  </si>
  <si>
    <t>-1471530404</t>
  </si>
  <si>
    <t>Demontáž plstěných pásů z trub přes 50 do Ø 150</t>
  </si>
  <si>
    <t xml:space="preserve">Poznámka k souboru cen:
1. Cenami lze oceňovat i demontáž plstěných pásů z potrubí odpadního z novodurových trubek části B 01.
2. Množství se určí v m izolovaného potrubí.
</t>
  </si>
  <si>
    <t>20,57+13,5+30</t>
  </si>
  <si>
    <t>722171935</t>
  </si>
  <si>
    <t>Potrubí plastové výměna trub nebo tvarovek D do 40 mm</t>
  </si>
  <si>
    <t>-1072094119</t>
  </si>
  <si>
    <t>Výměna trubky, tvarovky, vsazení odbočky na rozvodech vody z plastů D přes 32 do 40 mm</t>
  </si>
  <si>
    <t xml:space="preserve">Poznámka k souboru cen:
1. V cenách -1931 až -1940 nejsou započteny náklady na dodání hlavního materiálu; tento se oceňuje ve specifikaci. Ztratné lze stanovit:
a) u potrubí 3%,
b) u tvarovek se nestanoví.
</t>
  </si>
  <si>
    <t>42975100</t>
  </si>
  <si>
    <t>objímka kruhového závěsu potrubí s pryží D 100mm</t>
  </si>
  <si>
    <t>2052098139</t>
  </si>
  <si>
    <t>722174914</t>
  </si>
  <si>
    <t>Potrubí plastové sestavení rozvodů D do 32 mm</t>
  </si>
  <si>
    <t>-851380015</t>
  </si>
  <si>
    <t>Sestavení rozvodů vody D přes 25 do 32 mm</t>
  </si>
  <si>
    <t xml:space="preserve">Poznámka k souboru cen:
1. Sestavením se rozumí rozměrová a tvarová úprava potrubí, uchycení potrubí na místo zabudování, proplach, zkouška těsnosti
2. V cenách -4911 až –4920 je započtena tato četnost úchytů:
a) do D 40 mm - 1 kus/1,0 m
b) přes D 50 mm do 63 - 1 kus/1,5 m
c) přes D 63 mm do 75 - 1 kus/2,0 m
d) přes D 75 mm do 110 - 1 kus/3,0 m
3. V cenách -4911 až -4920 nejsou započteny náklady na dodání hlavního materiálu; tento se oceňuje ve specifikaci. Ztratné lze stanovit:
a) u potrubí 3%,
b) u tvarovek se nestanoví.
</t>
  </si>
  <si>
    <t>28615138</t>
  </si>
  <si>
    <t>trubka vodovodní tlaková PPR řada PN 16 D 32mm dl 4m</t>
  </si>
  <si>
    <t>1802426300</t>
  </si>
  <si>
    <t>54889007</t>
  </si>
  <si>
    <t>žlab podpůrný D 75x2m Pz</t>
  </si>
  <si>
    <t>-760467778</t>
  </si>
  <si>
    <t>722290821</t>
  </si>
  <si>
    <t>Přemístění vnitrostaveništní demontovaných hmot pro vnitřní vodovod v objektech výšky do 6 m</t>
  </si>
  <si>
    <t>-1834741586</t>
  </si>
  <si>
    <t>Vnitrostaveništní přemístění vybouraných (demontovaných) hmot vnitřní vodovod vodorovně do 100 m v objektech výšky do 6 m</t>
  </si>
  <si>
    <t>HZS</t>
  </si>
  <si>
    <t>Hodinové zúčtovací sazby</t>
  </si>
  <si>
    <t>HZS2212</t>
  </si>
  <si>
    <t>Hodinová zúčtovací sazba instalatér odborný</t>
  </si>
  <si>
    <t>hod</t>
  </si>
  <si>
    <t>512</t>
  </si>
  <si>
    <t>1880738243</t>
  </si>
  <si>
    <t>Hodinové zúčtovací sazby profesí PSV provádění stavebních instalací instalatér odborný</t>
  </si>
  <si>
    <t>2*3*8  " rezerva na předem nedifinované práce (přeložky stávajících vodovodních rozvodů), šatna 3,4,4a</t>
  </si>
  <si>
    <t>SO-06 - Elektroinstalace - silnoproud (šatny)</t>
  </si>
  <si>
    <t xml:space="preserve">    741 - Elektroinstalace - silnoproud</t>
  </si>
  <si>
    <t>741</t>
  </si>
  <si>
    <t>Elektroinstalace - silnoproud</t>
  </si>
  <si>
    <t>741122015</t>
  </si>
  <si>
    <t>Montáž kabel Cu bez ukončení uložený pod omítku plný kulatý 3x1,5 mm2 (CYKY)</t>
  </si>
  <si>
    <t>-1461506209</t>
  </si>
  <si>
    <t>Montáž kabelů měděných bez ukončení uložených pod omítku plných kulatých (CYKY), počtu a průřezu žil 3x1,5 mm2</t>
  </si>
  <si>
    <t>3+1,5 " B0.02 vrátnice</t>
  </si>
  <si>
    <t>2,5+2,5+1+1,5 " B0.04 šatna 1</t>
  </si>
  <si>
    <t>2,5+2,5+1+1,5 " B0.05 šatna 2</t>
  </si>
  <si>
    <t>2,5+1 " B0.06 sklad</t>
  </si>
  <si>
    <t>1,5+4+4+1+1,5+1+1,5+1,5" B0.07 šatna 3</t>
  </si>
  <si>
    <t>2+1,5" B0.08 šatna 4</t>
  </si>
  <si>
    <t>2,5+1+1+2,5+1,5+1,5+1,5" B0.09 šatna 4a</t>
  </si>
  <si>
    <t>34111030</t>
  </si>
  <si>
    <t>kabel silový s Cu jádrem 1kV 3x1,5mm2</t>
  </si>
  <si>
    <t>-1465496153</t>
  </si>
  <si>
    <t>54*1,2 'Přepočtené koeficientem množství</t>
  </si>
  <si>
    <t>741122016</t>
  </si>
  <si>
    <t>Montáž kabel Cu bez ukončení uložený pod omítku plný kulatý 3x2,5 až 6 mm2 (CYKY)</t>
  </si>
  <si>
    <t>-277583291</t>
  </si>
  <si>
    <t>Montáž kabelů měděných bez ukončení uložených pod omítku plných kulatých (CYKY), počtu a průřezu žil 3x2,5 až 6 mm2</t>
  </si>
  <si>
    <t>3+1,5+1,5+1 " B0.02 vrátnice</t>
  </si>
  <si>
    <t>3+1,5 " B0.04 šatna 1</t>
  </si>
  <si>
    <t xml:space="preserve"> 3+1,5" B0.05 šatna 2</t>
  </si>
  <si>
    <t>3+1,5 " B0.06 sklad</t>
  </si>
  <si>
    <t>3" B0.07 šatna 3</t>
  </si>
  <si>
    <t>3+2,5" B0.08 šatna 4</t>
  </si>
  <si>
    <t>3+1,5+3+1,5+3" B0.09 šatna 4a</t>
  </si>
  <si>
    <t>34111036</t>
  </si>
  <si>
    <t>kabel silový s Cu jádrem 1kV 3x2,5mm2</t>
  </si>
  <si>
    <t>-2034763465</t>
  </si>
  <si>
    <t>41*1,2 'Přepočtené koeficientem množství</t>
  </si>
  <si>
    <t>34571511</t>
  </si>
  <si>
    <t>krabice přístrojová instalační 500V, D 69mmx30mm</t>
  </si>
  <si>
    <t>1846262933</t>
  </si>
  <si>
    <t>741320105</t>
  </si>
  <si>
    <t>Montáž jistič jednopólový nn do 25 A ve skříni</t>
  </si>
  <si>
    <t>2030072494</t>
  </si>
  <si>
    <t>Montáž jističů se zapojením vodičů jednopólových nn do 25 A ve skříni</t>
  </si>
  <si>
    <t>35822109</t>
  </si>
  <si>
    <t>jistič 1pólový-charakteristika B 10A</t>
  </si>
  <si>
    <t>2104673174</t>
  </si>
  <si>
    <t>35822111</t>
  </si>
  <si>
    <t>jistič 1pólový-charakteristika B 16A</t>
  </si>
  <si>
    <t>1537088904</t>
  </si>
  <si>
    <t>741810001</t>
  </si>
  <si>
    <t>Celková prohlídka elektrického rozvodu a zařízení do 100 000,- Kč</t>
  </si>
  <si>
    <t>-2124665578</t>
  </si>
  <si>
    <t>Zkoušky a prohlídky elektrických rozvodů a zařízení celková prohlídka a vyhotovení revizní zprávy pro objem montážních prací do 100 tis. Kč</t>
  </si>
  <si>
    <t xml:space="preserve">Poznámka k souboru cen:
1. Ceny -0001 až -0011 jsou určeny pro objem montážních prací včetně všech nákladů.
</t>
  </si>
  <si>
    <t>998741101</t>
  </si>
  <si>
    <t>Přesun hmot tonážní pro silnoproud v objektech v do 6 m</t>
  </si>
  <si>
    <t>3300039</t>
  </si>
  <si>
    <t>Přesun hmot pro silnoproud stanovený z hmotnosti přesunovaného materiálu vodorovná dopravní vzdálenost do 50 m v objektech výšky do 6 m</t>
  </si>
  <si>
    <t>HZS2221</t>
  </si>
  <si>
    <t>Hodinová zúčtovací sazba elektrikář</t>
  </si>
  <si>
    <t>-968854521</t>
  </si>
  <si>
    <t>Hodinové zúčtovací sazby profesí PSV provádění stavebních instalací elektrikář</t>
  </si>
  <si>
    <t>Poznámka k položce:
Demontáž stávajícího zařízení, kompletace, rezerva</t>
  </si>
  <si>
    <t>3*8</t>
  </si>
  <si>
    <t>SO-06.1 - Osvětlení přístupové rampy</t>
  </si>
  <si>
    <t>-731243519</t>
  </si>
  <si>
    <t>15,5+6+6</t>
  </si>
  <si>
    <t>-1170647956</t>
  </si>
  <si>
    <t>42,5*1,2 'Přepočtené koeficientem množství</t>
  </si>
  <si>
    <t>741210101</t>
  </si>
  <si>
    <t>Montáž rozváděčů litinových, hliníkových nebo plastových sestava do 50 kg</t>
  </si>
  <si>
    <t>-1163148935</t>
  </si>
  <si>
    <t>Montáž rozváděčů litinových, hliníkových nebo plastových bez zapojení vodičů sestavy hmotnosti do 50 kg</t>
  </si>
  <si>
    <t>35713135</t>
  </si>
  <si>
    <t>rozvodnice zapuštěná, neprůhledné dveře, 4 řady, šířka 14 modulárních jednotek</t>
  </si>
  <si>
    <t>-1687353809</t>
  </si>
  <si>
    <t>1221516</t>
  </si>
  <si>
    <t>SOUMRAKOVY SPINAC IC2000P 15483</t>
  </si>
  <si>
    <t>specifikace</t>
  </si>
  <si>
    <t>-1808498145</t>
  </si>
  <si>
    <t>741320103</t>
  </si>
  <si>
    <t>Montáž jistič jednopólový nn do 25 A s krytem</t>
  </si>
  <si>
    <t>-263459968</t>
  </si>
  <si>
    <t>Montáž jističů se zapojením vodičů jednopólových nn do 25 A s krytem</t>
  </si>
  <si>
    <t>-1537763915</t>
  </si>
  <si>
    <t>35822603</t>
  </si>
  <si>
    <t>jistič 3-pól. D - distribuční, Ir = 25-32A, třmen. svorky pro 2,5-95mm2</t>
  </si>
  <si>
    <t>461239332</t>
  </si>
  <si>
    <t>741370032</t>
  </si>
  <si>
    <t>Montáž svítidlo žárovkové bytové nástěnné přisazené 1 zdroj se sklem</t>
  </si>
  <si>
    <t>2099172060</t>
  </si>
  <si>
    <t>Montáž svítidel žárovkových se zapojením vodičů bytových nebo společenských místností nástěnných přisazených 1 zdroj se sklem</t>
  </si>
  <si>
    <t>1502070</t>
  </si>
  <si>
    <t>SVITIDLO MELISSA MINIST B LED 16W/2700K</t>
  </si>
  <si>
    <t>-625838330</t>
  </si>
  <si>
    <t>-52572099</t>
  </si>
  <si>
    <t>538567232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</si>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</sst>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31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pans="1:57"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2020-3c</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objektu ZŠ - část Šatny B (komplet_přípravné práce)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17. 2. 2020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5" t="s">
        <v>66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ROUND(SUM(AG55:AG61),2)</f>
        <v>0</v>
      </c>
      <c r="AH54" s="102"/>
      <c r="AI54" s="102"/>
      <c r="AJ54" s="102"/>
      <c r="AK54" s="102"/>
      <c r="AL54" s="102"/>
      <c r="AM54" s="102"/>
      <c r="AN54" s="103">
        <f>SUM(AG54,AT54)</f>
        <v>0</v>
      </c>
      <c r="AO54" s="103"/>
      <c r="AP54" s="103"/>
      <c r="AQ54" s="104" t="s">
        <v>19</v>
      </c>
      <c r="AR54" s="105"/>
      <c r="AS54" s="106">
        <f>ROUND(SUM(AS55:AS61),2)</f>
        <v>0</v>
      </c>
      <c r="AT54" s="107">
        <f>ROUND(SUM(AV54:AW54),2)</f>
        <v>0</v>
      </c>
      <c r="AU54" s="108">
        <f>ROUND(SUM(AU55:AU61),5)</f>
        <v>0</v>
      </c>
      <c r="AV54" s="107">
        <f>ROUND(AZ54*L29,2)</f>
        <v>0</v>
      </c>
      <c r="AW54" s="107">
        <f>ROUND(BA54*L30,2)</f>
        <v>0</v>
      </c>
      <c r="AX54" s="107">
        <f>ROUND(BB54*L29,2)</f>
        <v>0</v>
      </c>
      <c r="AY54" s="107">
        <f>ROUND(BC54*L30,2)</f>
        <v>0</v>
      </c>
      <c r="AZ54" s="107">
        <f>ROUND(SUM(AZ55:AZ61),2)</f>
        <v>0</v>
      </c>
      <c r="BA54" s="107">
        <f>ROUND(SUM(BA55:BA61),2)</f>
        <v>0</v>
      </c>
      <c r="BB54" s="107">
        <f>ROUND(SUM(BB55:BB61),2)</f>
        <v>0</v>
      </c>
      <c r="BC54" s="107">
        <f>ROUND(SUM(BC55:BC61),2)</f>
        <v>0</v>
      </c>
      <c r="BD54" s="109">
        <f>ROUND(SUM(BD55:BD61),2)</f>
        <v>0</v>
      </c>
      <c r="BE54" s="6"/>
      <c r="BS54" s="110" t="s">
        <v>68</v>
      </c>
      <c r="BT54" s="110" t="s">
        <v>69</v>
      </c>
      <c r="BU54" s="111" t="s">
        <v>70</v>
      </c>
      <c r="BV54" s="110" t="s">
        <v>71</v>
      </c>
      <c r="BW54" s="110" t="s">
        <v>5</v>
      </c>
      <c r="BX54" s="110" t="s">
        <v>72</v>
      </c>
      <c r="CL54" s="110" t="s">
        <v>19</v>
      </c>
    </row>
    <row r="55" spans="1:91" s="7" customFormat="1" ht="16.5" customHeight="1">
      <c r="A55" s="112" t="s">
        <v>73</v>
      </c>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'SO-01 - Bourací a příprav...'!J30</f>
        <v>0</v>
      </c>
      <c r="AH55" s="116"/>
      <c r="AI55" s="116"/>
      <c r="AJ55" s="116"/>
      <c r="AK55" s="116"/>
      <c r="AL55" s="116"/>
      <c r="AM55" s="116"/>
      <c r="AN55" s="117">
        <f>SUM(AG55,AT55)</f>
        <v>0</v>
      </c>
      <c r="AO55" s="116"/>
      <c r="AP55" s="116"/>
      <c r="AQ55" s="118" t="s">
        <v>76</v>
      </c>
      <c r="AR55" s="119"/>
      <c r="AS55" s="120">
        <v>0</v>
      </c>
      <c r="AT55" s="121">
        <f>ROUND(SUM(AV55:AW55),2)</f>
        <v>0</v>
      </c>
      <c r="AU55" s="122">
        <f>'SO-01 - Bourací a příprav...'!P85</f>
        <v>0</v>
      </c>
      <c r="AV55" s="121">
        <f>'SO-01 - Bourací a příprav...'!J33</f>
        <v>0</v>
      </c>
      <c r="AW55" s="121">
        <f>'SO-01 - Bourací a příprav...'!J34</f>
        <v>0</v>
      </c>
      <c r="AX55" s="121">
        <f>'SO-01 - Bourací a příprav...'!J35</f>
        <v>0</v>
      </c>
      <c r="AY55" s="121">
        <f>'SO-01 - Bourací a příprav...'!J36</f>
        <v>0</v>
      </c>
      <c r="AZ55" s="121">
        <f>'SO-01 - Bourací a příprav...'!F33</f>
        <v>0</v>
      </c>
      <c r="BA55" s="121">
        <f>'SO-01 - Bourací a příprav...'!F34</f>
        <v>0</v>
      </c>
      <c r="BB55" s="121">
        <f>'SO-01 - Bourací a příprav...'!F35</f>
        <v>0</v>
      </c>
      <c r="BC55" s="121">
        <f>'SO-01 - Bourací a příprav...'!F36</f>
        <v>0</v>
      </c>
      <c r="BD55" s="123">
        <f>'SO-01 - Bourací a příprav...'!F37</f>
        <v>0</v>
      </c>
      <c r="BE55" s="7"/>
      <c r="BT55" s="124" t="s">
        <v>77</v>
      </c>
      <c r="BV55" s="124" t="s">
        <v>71</v>
      </c>
      <c r="BW55" s="124" t="s">
        <v>78</v>
      </c>
      <c r="BX55" s="124" t="s">
        <v>5</v>
      </c>
      <c r="CL55" s="124" t="s">
        <v>19</v>
      </c>
      <c r="CM55" s="124" t="s">
        <v>79</v>
      </c>
    </row>
    <row r="56" spans="1:91" s="7" customFormat="1" ht="16.5" customHeight="1">
      <c r="A56" s="112" t="s">
        <v>73</v>
      </c>
      <c r="B56" s="113"/>
      <c r="C56" s="114"/>
      <c r="D56" s="115" t="s">
        <v>80</v>
      </c>
      <c r="E56" s="115"/>
      <c r="F56" s="115"/>
      <c r="G56" s="115"/>
      <c r="H56" s="115"/>
      <c r="I56" s="116"/>
      <c r="J56" s="115" t="s">
        <v>81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'SO-02 - Stavební úpravy'!J30</f>
        <v>0</v>
      </c>
      <c r="AH56" s="116"/>
      <c r="AI56" s="116"/>
      <c r="AJ56" s="116"/>
      <c r="AK56" s="116"/>
      <c r="AL56" s="116"/>
      <c r="AM56" s="116"/>
      <c r="AN56" s="117">
        <f>SUM(AG56,AT56)</f>
        <v>0</v>
      </c>
      <c r="AO56" s="116"/>
      <c r="AP56" s="116"/>
      <c r="AQ56" s="118" t="s">
        <v>76</v>
      </c>
      <c r="AR56" s="119"/>
      <c r="AS56" s="120">
        <v>0</v>
      </c>
      <c r="AT56" s="121">
        <f>ROUND(SUM(AV56:AW56),2)</f>
        <v>0</v>
      </c>
      <c r="AU56" s="122">
        <f>'SO-02 - Stavební úpravy'!P87</f>
        <v>0</v>
      </c>
      <c r="AV56" s="121">
        <f>'SO-02 - Stavební úpravy'!J33</f>
        <v>0</v>
      </c>
      <c r="AW56" s="121">
        <f>'SO-02 - Stavební úpravy'!J34</f>
        <v>0</v>
      </c>
      <c r="AX56" s="121">
        <f>'SO-02 - Stavební úpravy'!J35</f>
        <v>0</v>
      </c>
      <c r="AY56" s="121">
        <f>'SO-02 - Stavební úpravy'!J36</f>
        <v>0</v>
      </c>
      <c r="AZ56" s="121">
        <f>'SO-02 - Stavební úpravy'!F33</f>
        <v>0</v>
      </c>
      <c r="BA56" s="121">
        <f>'SO-02 - Stavební úpravy'!F34</f>
        <v>0</v>
      </c>
      <c r="BB56" s="121">
        <f>'SO-02 - Stavební úpravy'!F35</f>
        <v>0</v>
      </c>
      <c r="BC56" s="121">
        <f>'SO-02 - Stavební úpravy'!F36</f>
        <v>0</v>
      </c>
      <c r="BD56" s="123">
        <f>'SO-02 - Stavební úpravy'!F37</f>
        <v>0</v>
      </c>
      <c r="BE56" s="7"/>
      <c r="BT56" s="124" t="s">
        <v>77</v>
      </c>
      <c r="BV56" s="124" t="s">
        <v>71</v>
      </c>
      <c r="BW56" s="124" t="s">
        <v>82</v>
      </c>
      <c r="BX56" s="124" t="s">
        <v>5</v>
      </c>
      <c r="CL56" s="124" t="s">
        <v>19</v>
      </c>
      <c r="CM56" s="124" t="s">
        <v>79</v>
      </c>
    </row>
    <row r="57" spans="1:91" s="7" customFormat="1" ht="16.5" customHeight="1">
      <c r="A57" s="112" t="s">
        <v>73</v>
      </c>
      <c r="B57" s="113"/>
      <c r="C57" s="114"/>
      <c r="D57" s="115" t="s">
        <v>83</v>
      </c>
      <c r="E57" s="115"/>
      <c r="F57" s="115"/>
      <c r="G57" s="115"/>
      <c r="H57" s="115"/>
      <c r="I57" s="116"/>
      <c r="J57" s="115" t="s">
        <v>84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'SO-03 - Vzduchotechnika'!J30</f>
        <v>0</v>
      </c>
      <c r="AH57" s="116"/>
      <c r="AI57" s="116"/>
      <c r="AJ57" s="116"/>
      <c r="AK57" s="116"/>
      <c r="AL57" s="116"/>
      <c r="AM57" s="116"/>
      <c r="AN57" s="117">
        <f>SUM(AG57,AT57)</f>
        <v>0</v>
      </c>
      <c r="AO57" s="116"/>
      <c r="AP57" s="116"/>
      <c r="AQ57" s="118" t="s">
        <v>76</v>
      </c>
      <c r="AR57" s="119"/>
      <c r="AS57" s="120">
        <v>0</v>
      </c>
      <c r="AT57" s="121">
        <f>ROUND(SUM(AV57:AW57),2)</f>
        <v>0</v>
      </c>
      <c r="AU57" s="122">
        <f>'SO-03 - Vzduchotechnika'!P82</f>
        <v>0</v>
      </c>
      <c r="AV57" s="121">
        <f>'SO-03 - Vzduchotechnika'!J33</f>
        <v>0</v>
      </c>
      <c r="AW57" s="121">
        <f>'SO-03 - Vzduchotechnika'!J34</f>
        <v>0</v>
      </c>
      <c r="AX57" s="121">
        <f>'SO-03 - Vzduchotechnika'!J35</f>
        <v>0</v>
      </c>
      <c r="AY57" s="121">
        <f>'SO-03 - Vzduchotechnika'!J36</f>
        <v>0</v>
      </c>
      <c r="AZ57" s="121">
        <f>'SO-03 - Vzduchotechnika'!F33</f>
        <v>0</v>
      </c>
      <c r="BA57" s="121">
        <f>'SO-03 - Vzduchotechnika'!F34</f>
        <v>0</v>
      </c>
      <c r="BB57" s="121">
        <f>'SO-03 - Vzduchotechnika'!F35</f>
        <v>0</v>
      </c>
      <c r="BC57" s="121">
        <f>'SO-03 - Vzduchotechnika'!F36</f>
        <v>0</v>
      </c>
      <c r="BD57" s="123">
        <f>'SO-03 - Vzduchotechnika'!F37</f>
        <v>0</v>
      </c>
      <c r="BE57" s="7"/>
      <c r="BT57" s="124" t="s">
        <v>77</v>
      </c>
      <c r="BV57" s="124" t="s">
        <v>71</v>
      </c>
      <c r="BW57" s="124" t="s">
        <v>85</v>
      </c>
      <c r="BX57" s="124" t="s">
        <v>5</v>
      </c>
      <c r="CL57" s="124" t="s">
        <v>19</v>
      </c>
      <c r="CM57" s="124" t="s">
        <v>79</v>
      </c>
    </row>
    <row r="58" spans="1:91" s="7" customFormat="1" ht="16.5" customHeight="1">
      <c r="A58" s="112" t="s">
        <v>73</v>
      </c>
      <c r="B58" s="113"/>
      <c r="C58" s="114"/>
      <c r="D58" s="115" t="s">
        <v>86</v>
      </c>
      <c r="E58" s="115"/>
      <c r="F58" s="115"/>
      <c r="G58" s="115"/>
      <c r="H58" s="115"/>
      <c r="I58" s="116"/>
      <c r="J58" s="115" t="s">
        <v>87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'SO-04 - Ústřední topení'!J30</f>
        <v>0</v>
      </c>
      <c r="AH58" s="116"/>
      <c r="AI58" s="116"/>
      <c r="AJ58" s="116"/>
      <c r="AK58" s="116"/>
      <c r="AL58" s="116"/>
      <c r="AM58" s="116"/>
      <c r="AN58" s="117">
        <f>SUM(AG58,AT58)</f>
        <v>0</v>
      </c>
      <c r="AO58" s="116"/>
      <c r="AP58" s="116"/>
      <c r="AQ58" s="118" t="s">
        <v>76</v>
      </c>
      <c r="AR58" s="119"/>
      <c r="AS58" s="120">
        <v>0</v>
      </c>
      <c r="AT58" s="121">
        <f>ROUND(SUM(AV58:AW58),2)</f>
        <v>0</v>
      </c>
      <c r="AU58" s="122">
        <f>'SO-04 - Ústřední topení'!P83</f>
        <v>0</v>
      </c>
      <c r="AV58" s="121">
        <f>'SO-04 - Ústřední topení'!J33</f>
        <v>0</v>
      </c>
      <c r="AW58" s="121">
        <f>'SO-04 - Ústřední topení'!J34</f>
        <v>0</v>
      </c>
      <c r="AX58" s="121">
        <f>'SO-04 - Ústřední topení'!J35</f>
        <v>0</v>
      </c>
      <c r="AY58" s="121">
        <f>'SO-04 - Ústřední topení'!J36</f>
        <v>0</v>
      </c>
      <c r="AZ58" s="121">
        <f>'SO-04 - Ústřední topení'!F33</f>
        <v>0</v>
      </c>
      <c r="BA58" s="121">
        <f>'SO-04 - Ústřední topení'!F34</f>
        <v>0</v>
      </c>
      <c r="BB58" s="121">
        <f>'SO-04 - Ústřední topení'!F35</f>
        <v>0</v>
      </c>
      <c r="BC58" s="121">
        <f>'SO-04 - Ústřední topení'!F36</f>
        <v>0</v>
      </c>
      <c r="BD58" s="123">
        <f>'SO-04 - Ústřední topení'!F37</f>
        <v>0</v>
      </c>
      <c r="BE58" s="7"/>
      <c r="BT58" s="124" t="s">
        <v>77</v>
      </c>
      <c r="BV58" s="124" t="s">
        <v>71</v>
      </c>
      <c r="BW58" s="124" t="s">
        <v>88</v>
      </c>
      <c r="BX58" s="124" t="s">
        <v>5</v>
      </c>
      <c r="CL58" s="124" t="s">
        <v>19</v>
      </c>
      <c r="CM58" s="124" t="s">
        <v>79</v>
      </c>
    </row>
    <row r="59" spans="1:91" s="7" customFormat="1" ht="16.5" customHeight="1">
      <c r="A59" s="112" t="s">
        <v>73</v>
      </c>
      <c r="B59" s="113"/>
      <c r="C59" s="114"/>
      <c r="D59" s="115" t="s">
        <v>89</v>
      </c>
      <c r="E59" s="115"/>
      <c r="F59" s="115"/>
      <c r="G59" s="115"/>
      <c r="H59" s="115"/>
      <c r="I59" s="116"/>
      <c r="J59" s="115" t="s">
        <v>90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'SO-05 - Úpravy rozvodů vody'!J30</f>
        <v>0</v>
      </c>
      <c r="AH59" s="116"/>
      <c r="AI59" s="116"/>
      <c r="AJ59" s="116"/>
      <c r="AK59" s="116"/>
      <c r="AL59" s="116"/>
      <c r="AM59" s="116"/>
      <c r="AN59" s="117">
        <f>SUM(AG59,AT59)</f>
        <v>0</v>
      </c>
      <c r="AO59" s="116"/>
      <c r="AP59" s="116"/>
      <c r="AQ59" s="118" t="s">
        <v>76</v>
      </c>
      <c r="AR59" s="119"/>
      <c r="AS59" s="120">
        <v>0</v>
      </c>
      <c r="AT59" s="121">
        <f>ROUND(SUM(AV59:AW59),2)</f>
        <v>0</v>
      </c>
      <c r="AU59" s="122">
        <f>'SO-05 - Úpravy rozvodů vody'!P82</f>
        <v>0</v>
      </c>
      <c r="AV59" s="121">
        <f>'SO-05 - Úpravy rozvodů vody'!J33</f>
        <v>0</v>
      </c>
      <c r="AW59" s="121">
        <f>'SO-05 - Úpravy rozvodů vody'!J34</f>
        <v>0</v>
      </c>
      <c r="AX59" s="121">
        <f>'SO-05 - Úpravy rozvodů vody'!J35</f>
        <v>0</v>
      </c>
      <c r="AY59" s="121">
        <f>'SO-05 - Úpravy rozvodů vody'!J36</f>
        <v>0</v>
      </c>
      <c r="AZ59" s="121">
        <f>'SO-05 - Úpravy rozvodů vody'!F33</f>
        <v>0</v>
      </c>
      <c r="BA59" s="121">
        <f>'SO-05 - Úpravy rozvodů vody'!F34</f>
        <v>0</v>
      </c>
      <c r="BB59" s="121">
        <f>'SO-05 - Úpravy rozvodů vody'!F35</f>
        <v>0</v>
      </c>
      <c r="BC59" s="121">
        <f>'SO-05 - Úpravy rozvodů vody'!F36</f>
        <v>0</v>
      </c>
      <c r="BD59" s="123">
        <f>'SO-05 - Úpravy rozvodů vody'!F37</f>
        <v>0</v>
      </c>
      <c r="BE59" s="7"/>
      <c r="BT59" s="124" t="s">
        <v>77</v>
      </c>
      <c r="BV59" s="124" t="s">
        <v>71</v>
      </c>
      <c r="BW59" s="124" t="s">
        <v>91</v>
      </c>
      <c r="BX59" s="124" t="s">
        <v>5</v>
      </c>
      <c r="CL59" s="124" t="s">
        <v>19</v>
      </c>
      <c r="CM59" s="124" t="s">
        <v>79</v>
      </c>
    </row>
    <row r="60" spans="1:91" s="7" customFormat="1" ht="16.5" customHeight="1">
      <c r="A60" s="112" t="s">
        <v>73</v>
      </c>
      <c r="B60" s="113"/>
      <c r="C60" s="114"/>
      <c r="D60" s="115" t="s">
        <v>92</v>
      </c>
      <c r="E60" s="115"/>
      <c r="F60" s="115"/>
      <c r="G60" s="115"/>
      <c r="H60" s="115"/>
      <c r="I60" s="116"/>
      <c r="J60" s="115" t="s">
        <v>93</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'SO-06 - Elektroinstalace ...'!J30</f>
        <v>0</v>
      </c>
      <c r="AH60" s="116"/>
      <c r="AI60" s="116"/>
      <c r="AJ60" s="116"/>
      <c r="AK60" s="116"/>
      <c r="AL60" s="116"/>
      <c r="AM60" s="116"/>
      <c r="AN60" s="117">
        <f>SUM(AG60,AT60)</f>
        <v>0</v>
      </c>
      <c r="AO60" s="116"/>
      <c r="AP60" s="116"/>
      <c r="AQ60" s="118" t="s">
        <v>76</v>
      </c>
      <c r="AR60" s="119"/>
      <c r="AS60" s="120">
        <v>0</v>
      </c>
      <c r="AT60" s="121">
        <f>ROUND(SUM(AV60:AW60),2)</f>
        <v>0</v>
      </c>
      <c r="AU60" s="122">
        <f>'SO-06 - Elektroinstalace ...'!P82</f>
        <v>0</v>
      </c>
      <c r="AV60" s="121">
        <f>'SO-06 - Elektroinstalace ...'!J33</f>
        <v>0</v>
      </c>
      <c r="AW60" s="121">
        <f>'SO-06 - Elektroinstalace ...'!J34</f>
        <v>0</v>
      </c>
      <c r="AX60" s="121">
        <f>'SO-06 - Elektroinstalace ...'!J35</f>
        <v>0</v>
      </c>
      <c r="AY60" s="121">
        <f>'SO-06 - Elektroinstalace ...'!J36</f>
        <v>0</v>
      </c>
      <c r="AZ60" s="121">
        <f>'SO-06 - Elektroinstalace ...'!F33</f>
        <v>0</v>
      </c>
      <c r="BA60" s="121">
        <f>'SO-06 - Elektroinstalace ...'!F34</f>
        <v>0</v>
      </c>
      <c r="BB60" s="121">
        <f>'SO-06 - Elektroinstalace ...'!F35</f>
        <v>0</v>
      </c>
      <c r="BC60" s="121">
        <f>'SO-06 - Elektroinstalace ...'!F36</f>
        <v>0</v>
      </c>
      <c r="BD60" s="123">
        <f>'SO-06 - Elektroinstalace ...'!F37</f>
        <v>0</v>
      </c>
      <c r="BE60" s="7"/>
      <c r="BT60" s="124" t="s">
        <v>77</v>
      </c>
      <c r="BV60" s="124" t="s">
        <v>71</v>
      </c>
      <c r="BW60" s="124" t="s">
        <v>94</v>
      </c>
      <c r="BX60" s="124" t="s">
        <v>5</v>
      </c>
      <c r="CL60" s="124" t="s">
        <v>19</v>
      </c>
      <c r="CM60" s="124" t="s">
        <v>79</v>
      </c>
    </row>
    <row r="61" spans="1:91" s="7" customFormat="1" ht="16.5" customHeight="1">
      <c r="A61" s="112" t="s">
        <v>73</v>
      </c>
      <c r="B61" s="113"/>
      <c r="C61" s="114"/>
      <c r="D61" s="115" t="s">
        <v>95</v>
      </c>
      <c r="E61" s="115"/>
      <c r="F61" s="115"/>
      <c r="G61" s="115"/>
      <c r="H61" s="115"/>
      <c r="I61" s="116"/>
      <c r="J61" s="115" t="s">
        <v>96</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'SO-06.1 - Osvětlení příst...'!J30</f>
        <v>0</v>
      </c>
      <c r="AH61" s="116"/>
      <c r="AI61" s="116"/>
      <c r="AJ61" s="116"/>
      <c r="AK61" s="116"/>
      <c r="AL61" s="116"/>
      <c r="AM61" s="116"/>
      <c r="AN61" s="117">
        <f>SUM(AG61,AT61)</f>
        <v>0</v>
      </c>
      <c r="AO61" s="116"/>
      <c r="AP61" s="116"/>
      <c r="AQ61" s="118" t="s">
        <v>76</v>
      </c>
      <c r="AR61" s="119"/>
      <c r="AS61" s="125">
        <v>0</v>
      </c>
      <c r="AT61" s="126">
        <f>ROUND(SUM(AV61:AW61),2)</f>
        <v>0</v>
      </c>
      <c r="AU61" s="127">
        <f>'SO-06.1 - Osvětlení příst...'!P81</f>
        <v>0</v>
      </c>
      <c r="AV61" s="126">
        <f>'SO-06.1 - Osvětlení příst...'!J33</f>
        <v>0</v>
      </c>
      <c r="AW61" s="126">
        <f>'SO-06.1 - Osvětlení příst...'!J34</f>
        <v>0</v>
      </c>
      <c r="AX61" s="126">
        <f>'SO-06.1 - Osvětlení příst...'!J35</f>
        <v>0</v>
      </c>
      <c r="AY61" s="126">
        <f>'SO-06.1 - Osvětlení příst...'!J36</f>
        <v>0</v>
      </c>
      <c r="AZ61" s="126">
        <f>'SO-06.1 - Osvětlení příst...'!F33</f>
        <v>0</v>
      </c>
      <c r="BA61" s="126">
        <f>'SO-06.1 - Osvětlení příst...'!F34</f>
        <v>0</v>
      </c>
      <c r="BB61" s="126">
        <f>'SO-06.1 - Osvětlení příst...'!F35</f>
        <v>0</v>
      </c>
      <c r="BC61" s="126">
        <f>'SO-06.1 - Osvětlení příst...'!F36</f>
        <v>0</v>
      </c>
      <c r="BD61" s="128">
        <f>'SO-06.1 - Osvětlení příst...'!F37</f>
        <v>0</v>
      </c>
      <c r="BE61" s="7"/>
      <c r="BT61" s="124" t="s">
        <v>77</v>
      </c>
      <c r="BV61" s="124" t="s">
        <v>71</v>
      </c>
      <c r="BW61" s="124" t="s">
        <v>97</v>
      </c>
      <c r="BX61" s="124" t="s">
        <v>5</v>
      </c>
      <c r="CL61" s="124" t="s">
        <v>19</v>
      </c>
      <c r="CM61" s="124" t="s">
        <v>79</v>
      </c>
    </row>
    <row r="62" spans="1:57"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pans="1:57" s="2" customFormat="1" ht="6.95" customHeight="1">
      <c r="A63" s="39"/>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5"/>
      <c r="AS63" s="39"/>
      <c r="AT63" s="39"/>
      <c r="AU63" s="39"/>
      <c r="AV63" s="39"/>
      <c r="AW63" s="39"/>
      <c r="AX63" s="39"/>
      <c r="AY63" s="39"/>
      <c r="AZ63" s="39"/>
      <c r="BA63" s="39"/>
      <c r="BB63" s="39"/>
      <c r="BC63" s="39"/>
      <c r="BD63" s="39"/>
      <c r="BE63" s="39"/>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01 - Bourací a příprav...'!C2" display="/"/>
    <hyperlink ref="A56" location="'SO-02 - Stavební úpravy'!C2" display="/"/>
    <hyperlink ref="A57" location="'SO-03 - Vzduchotechnika'!C2" display="/"/>
    <hyperlink ref="A58" location="'SO-04 - Ústřední topení'!C2" display="/"/>
    <hyperlink ref="A59" location="'SO-05 - Úpravy rozvodů vody'!C2" display="/"/>
    <hyperlink ref="A60" location="'SO-06 - Elektroinstalace ...'!C2" display="/"/>
    <hyperlink ref="A61" location="'SO-06.1 - Osvětlení přís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78</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objektu ZŠ - část Šatny B (komplet_přípravné práce)</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17. 2. 2020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27</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ROUND((SUM(BE85:BE227)),2)</f>
        <v>0</v>
      </c>
      <c r="G33" s="39"/>
      <c r="H33" s="39"/>
      <c r="I33" s="156">
        <v>0.21</v>
      </c>
      <c r="J33" s="155">
        <f>ROUND(((SUM(BE85:BE227))*I33),2)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ROUND((SUM(BF85:BF227)),2)</f>
        <v>0</v>
      </c>
      <c r="G34" s="39"/>
      <c r="H34" s="39"/>
      <c r="I34" s="156">
        <v>0.15</v>
      </c>
      <c r="J34" s="155">
        <f>ROUND(((SUM(BF85:BF227))*I34),2)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ROUND((SUM(BG85:BG227)),2)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ROUND((SUM(BH85:BH227)),2)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ROUND((SUM(BI85:BI227)),2)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objektu ZŠ - část Šatny B (komplet_přípravné práce)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SO-01 - Bourací a přípravné práce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17. 2. 2020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102</v>
      </c>
      <c r="D57" s="173"/>
      <c r="E57" s="173"/>
      <c r="F57" s="173"/>
      <c r="G57" s="173"/>
      <c r="H57" s="173"/>
      <c r="I57" s="174"/>
      <c r="J57" s="175" t="s">
        <v>103</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104</v>
      </c>
    </row>
    <row r="60" spans="1:31" s="9" customFormat="1" ht="24.95" customHeight="1">
      <c r="A60" s="9"/>
      <c r="B60" s="177"/>
      <c r="C60" s="178"/>
      <c r="D60" s="179" t="s">
        <v>105</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106</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107</v>
      </c>
      <c r="E62" s="187"/>
      <c r="F62" s="187"/>
      <c r="G62" s="187"/>
      <c r="H62" s="187"/>
      <c r="I62" s="188"/>
      <c r="J62" s="189">
        <f>J120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108</v>
      </c>
      <c r="E63" s="187"/>
      <c r="F63" s="187"/>
      <c r="G63" s="187"/>
      <c r="H63" s="187"/>
      <c r="I63" s="188"/>
      <c r="J63" s="189">
        <f>J140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109</v>
      </c>
      <c r="E64" s="187"/>
      <c r="F64" s="187"/>
      <c r="G64" s="187"/>
      <c r="H64" s="187"/>
      <c r="I64" s="188"/>
      <c r="J64" s="189">
        <f>J144</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110</v>
      </c>
      <c r="E65" s="187"/>
      <c r="F65" s="187"/>
      <c r="G65" s="187"/>
      <c r="H65" s="187"/>
      <c r="I65" s="188"/>
      <c r="J65" s="189">
        <f>J211</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111</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Rekonstrukce objektu ZŠ - část Šatny B (komplet_přípravné práce)</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99</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SO-01 - Bourací a přípravné práce</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 xml:space="preserve"> </v>
      </c>
      <c r="G79" s="41"/>
      <c r="H79" s="41"/>
      <c r="I79" s="141" t="s">
        <v>23</v>
      </c>
      <c r="J79" s="73" t="str">
        <f>IF(J12="","",J12)</f>
        <v>17. 2. 2020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 xml:space="preserve"> </v>
      </c>
      <c r="G81" s="41"/>
      <c r="H81" s="41"/>
      <c r="I81" s="141" t="s">
        <v>30</v>
      </c>
      <c r="J81" s="37" t="str">
        <f>E21</f>
        <v xml:space="preserve"> </v>
      </c>
      <c r="K81" s="41"/>
      <c r="L81" s="138"/>
      <c r="S81" s="39"/>
      <c r="T81" s="39"/>
      <c r="U81" s="39"/>
      <c r="V81" s="39"/>
      <c r="W81" s="39"/>
      <c r="X81" s="39"/>
      <c r="Y81" s="39"/>
      <c r="Z81" s="39"/>
      <c r="AA81" s="39"/>
      <c r="AB81" s="39"/>
      <c r="AC81" s="39"/>
      <c r="AD81" s="39"/>
      <c r="AE81" s="39"/>
    </row>
    <row r="82" spans="1:31" s="2" customFormat="1" ht="15.15" customHeight="1">
      <c r="A82" s="39"/>
      <c r="B82" s="40"/>
      <c r="C82" s="33" t="s">
        <v>28</v>
      </c>
      <c r="D82" s="41"/>
      <c r="E82" s="41"/>
      <c r="F82" s="28" t="str">
        <f>IF(E18="","",E18)</f>
        <v>Vyplň údaj</v>
      </c>
      <c r="G82" s="41"/>
      <c r="H82" s="41"/>
      <c r="I82" s="141" t="s">
        <v>32</v>
      </c>
      <c r="J82" s="37" t="str">
        <f>E24</f>
        <v xml:space="preserve"> </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112</v>
      </c>
      <c r="D84" s="194" t="s">
        <v>54</v>
      </c>
      <c r="E84" s="194" t="s">
        <v>50</v>
      </c>
      <c r="F84" s="194" t="s">
        <v>51</v>
      </c>
      <c r="G84" s="194" t="s">
        <v>113</v>
      </c>
      <c r="H84" s="194" t="s">
        <v>114</v>
      </c>
      <c r="I84" s="195" t="s">
        <v>115</v>
      </c>
      <c r="J84" s="194" t="s">
        <v>103</v>
      </c>
      <c r="K84" s="196" t="s">
        <v>116</v>
      </c>
      <c r="L84" s="197"/>
      <c r="M84" s="93" t="s">
        <v>19</v>
      </c>
      <c r="N84" s="94" t="s">
        <v>39</v>
      </c>
      <c r="O84" s="94" t="s">
        <v>117</v>
      </c>
      <c r="P84" s="94" t="s">
        <v>118</v>
      </c>
      <c r="Q84" s="94" t="s">
        <v>119</v>
      </c>
      <c r="R84" s="94" t="s">
        <v>120</v>
      </c>
      <c r="S84" s="94" t="s">
        <v>121</v>
      </c>
      <c r="T84" s="95" t="s">
        <v>122</v>
      </c>
      <c r="U84" s="191"/>
      <c r="V84" s="191"/>
      <c r="W84" s="191"/>
      <c r="X84" s="191"/>
      <c r="Y84" s="191"/>
      <c r="Z84" s="191"/>
      <c r="AA84" s="191"/>
      <c r="AB84" s="191"/>
      <c r="AC84" s="191"/>
      <c r="AD84" s="191"/>
      <c r="AE84" s="191"/>
    </row>
    <row r="85" spans="1:63" s="2" customFormat="1" ht="22.8" customHeight="1">
      <c r="A85" s="39"/>
      <c r="B85" s="40"/>
      <c r="C85" s="100" t="s">
        <v>123</v>
      </c>
      <c r="D85" s="41"/>
      <c r="E85" s="41"/>
      <c r="F85" s="41"/>
      <c r="G85" s="41"/>
      <c r="H85" s="41"/>
      <c r="I85" s="137"/>
      <c r="J85" s="198">
        <f>BK85</f>
        <v>0</v>
      </c>
      <c r="K85" s="41"/>
      <c r="L85" s="45"/>
      <c r="M85" s="96"/>
      <c r="N85" s="199"/>
      <c r="O85" s="97"/>
      <c r="P85" s="200">
        <f>P86</f>
        <v>0</v>
      </c>
      <c r="Q85" s="97"/>
      <c r="R85" s="200">
        <f>R86</f>
        <v>1.90909682</v>
      </c>
      <c r="S85" s="97"/>
      <c r="T85" s="201">
        <f>T86</f>
        <v>82.335454</v>
      </c>
      <c r="U85" s="39"/>
      <c r="V85" s="39"/>
      <c r="W85" s="39"/>
      <c r="X85" s="39"/>
      <c r="Y85" s="39"/>
      <c r="Z85" s="39"/>
      <c r="AA85" s="39"/>
      <c r="AB85" s="39"/>
      <c r="AC85" s="39"/>
      <c r="AD85" s="39"/>
      <c r="AE85" s="39"/>
      <c r="AT85" s="18" t="s">
        <v>68</v>
      </c>
      <c r="AU85" s="18" t="s">
        <v>104</v>
      </c>
      <c r="BK85" s="202">
        <f>BK86</f>
        <v>0</v>
      </c>
    </row>
    <row r="86" spans="1:63" s="12" customFormat="1" ht="25.9" customHeight="1">
      <c r="A86" s="12"/>
      <c r="B86" s="203"/>
      <c r="C86" s="204"/>
      <c r="D86" s="205" t="s">
        <v>68</v>
      </c>
      <c r="E86" s="206" t="s">
        <v>124</v>
      </c>
      <c r="F86" s="206" t="s">
        <v>125</v>
      </c>
      <c r="G86" s="204"/>
      <c r="H86" s="204"/>
      <c r="I86" s="207"/>
      <c r="J86" s="208">
        <f>BK86</f>
        <v>0</v>
      </c>
      <c r="K86" s="204"/>
      <c r="L86" s="209"/>
      <c r="M86" s="210"/>
      <c r="N86" s="211"/>
      <c r="O86" s="211"/>
      <c r="P86" s="212">
        <f>P87+P120+P140+P144+P211</f>
        <v>0</v>
      </c>
      <c r="Q86" s="211"/>
      <c r="R86" s="212">
        <f>R87+R120+R140+R144+R211</f>
        <v>1.90909682</v>
      </c>
      <c r="S86" s="211"/>
      <c r="T86" s="213">
        <f>T87+T120+T140+T144+T211</f>
        <v>82.335454</v>
      </c>
      <c r="U86" s="12"/>
      <c r="V86" s="12"/>
      <c r="W86" s="12"/>
      <c r="X86" s="12"/>
      <c r="Y86" s="12"/>
      <c r="Z86" s="12"/>
      <c r="AA86" s="12"/>
      <c r="AB86" s="12"/>
      <c r="AC86" s="12"/>
      <c r="AD86" s="12"/>
      <c r="AE86" s="12"/>
      <c r="AR86" s="214" t="s">
        <v>77</v>
      </c>
      <c r="AT86" s="215" t="s">
        <v>68</v>
      </c>
      <c r="AU86" s="215" t="s">
        <v>69</v>
      </c>
      <c r="AY86" s="214" t="s">
        <v>126</v>
      </c>
      <c r="BK86" s="216">
        <f>BK87+BK120+BK140+BK144+BK211</f>
        <v>0</v>
      </c>
    </row>
    <row r="87" spans="1:63" s="12" customFormat="1" ht="22.8" customHeight="1">
      <c r="A87" s="12"/>
      <c r="B87" s="203"/>
      <c r="C87" s="204"/>
      <c r="D87" s="205" t="s">
        <v>68</v>
      </c>
      <c r="E87" s="217" t="s">
        <v>77</v>
      </c>
      <c r="F87" s="217" t="s">
        <v>127</v>
      </c>
      <c r="G87" s="204"/>
      <c r="H87" s="204"/>
      <c r="I87" s="207"/>
      <c r="J87" s="218">
        <f>BK87</f>
        <v>0</v>
      </c>
      <c r="K87" s="204"/>
      <c r="L87" s="209"/>
      <c r="M87" s="210"/>
      <c r="N87" s="211"/>
      <c r="O87" s="211"/>
      <c r="P87" s="212">
        <f>SUM(P88:P119)</f>
        <v>0</v>
      </c>
      <c r="Q87" s="211"/>
      <c r="R87" s="212">
        <f>SUM(R88:R119)</f>
        <v>0</v>
      </c>
      <c r="S87" s="211"/>
      <c r="T87" s="213">
        <f>SUM(T88:T119)</f>
        <v>0</v>
      </c>
      <c r="U87" s="12"/>
      <c r="V87" s="12"/>
      <c r="W87" s="12"/>
      <c r="X87" s="12"/>
      <c r="Y87" s="12"/>
      <c r="Z87" s="12"/>
      <c r="AA87" s="12"/>
      <c r="AB87" s="12"/>
      <c r="AC87" s="12"/>
      <c r="AD87" s="12"/>
      <c r="AE87" s="12"/>
      <c r="AR87" s="214" t="s">
        <v>77</v>
      </c>
      <c r="AT87" s="215" t="s">
        <v>68</v>
      </c>
      <c r="AU87" s="215" t="s">
        <v>77</v>
      </c>
      <c r="AY87" s="214" t="s">
        <v>126</v>
      </c>
      <c r="BK87" s="216">
        <f>SUM(BK88:BK119)</f>
        <v>0</v>
      </c>
    </row>
    <row r="88" spans="1:65" s="2" customFormat="1" ht="16.5" customHeight="1">
      <c r="A88" s="39"/>
      <c r="B88" s="40"/>
      <c r="C88" s="219" t="s">
        <v>77</v>
      </c>
      <c r="D88" s="219" t="s">
        <v>128</v>
      </c>
      <c r="E88" s="220" t="s">
        <v>129</v>
      </c>
      <c r="F88" s="221" t="s">
        <v>130</v>
      </c>
      <c r="G88" s="222" t="s">
        <v>131</v>
      </c>
      <c r="H88" s="223">
        <v>64.894</v>
      </c>
      <c r="I88" s="224"/>
      <c r="J88" s="225">
        <f>ROUND(I88*H88,2)</f>
        <v>0</v>
      </c>
      <c r="K88" s="221" t="s">
        <v>132</v>
      </c>
      <c r="L88" s="45"/>
      <c r="M88" s="226" t="s">
        <v>19</v>
      </c>
      <c r="N88" s="227" t="s">
        <v>40</v>
      </c>
      <c r="O88" s="85"/>
      <c r="P88" s="228">
        <f>O88*H88</f>
        <v>0</v>
      </c>
      <c r="Q88" s="228">
        <v>0</v>
      </c>
      <c r="R88" s="228">
        <f>Q88*H88</f>
        <v>0</v>
      </c>
      <c r="S88" s="228">
        <v>0</v>
      </c>
      <c r="T88" s="229">
        <f>S88*H88</f>
        <v>0</v>
      </c>
      <c r="U88" s="39"/>
      <c r="V88" s="39"/>
      <c r="W88" s="39"/>
      <c r="X88" s="39"/>
      <c r="Y88" s="39"/>
      <c r="Z88" s="39"/>
      <c r="AA88" s="39"/>
      <c r="AB88" s="39"/>
      <c r="AC88" s="39"/>
      <c r="AD88" s="39"/>
      <c r="AE88" s="39"/>
      <c r="AR88" s="230" t="s">
        <v>133</v>
      </c>
      <c r="AT88" s="230" t="s">
        <v>128</v>
      </c>
      <c r="AU88" s="230" t="s">
        <v>79</v>
      </c>
      <c r="AY88" s="18" t="s">
        <v>126</v>
      </c>
      <c r="BE88" s="231">
        <f>IF(N88="základní",J88,0)</f>
        <v>0</v>
      </c>
      <c r="BF88" s="231">
        <f>IF(N88="snížená",J88,0)</f>
        <v>0</v>
      </c>
      <c r="BG88" s="231">
        <f>IF(N88="zákl. přenesená",J88,0)</f>
        <v>0</v>
      </c>
      <c r="BH88" s="231">
        <f>IF(N88="sníž. přenesená",J88,0)</f>
        <v>0</v>
      </c>
      <c r="BI88" s="231">
        <f>IF(N88="nulová",J88,0)</f>
        <v>0</v>
      </c>
      <c r="BJ88" s="18" t="s">
        <v>77</v>
      </c>
      <c r="BK88" s="231">
        <f>ROUND(I88*H88,2)</f>
        <v>0</v>
      </c>
      <c r="BL88" s="18" t="s">
        <v>133</v>
      </c>
      <c r="BM88" s="230" t="s">
        <v>134</v>
      </c>
    </row>
    <row r="89" spans="1:47" s="2" customFormat="1" ht="12">
      <c r="A89" s="39"/>
      <c r="B89" s="40"/>
      <c r="C89" s="41"/>
      <c r="D89" s="232" t="s">
        <v>135</v>
      </c>
      <c r="E89" s="41"/>
      <c r="F89" s="233" t="s">
        <v>136</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135</v>
      </c>
      <c r="AU89" s="18" t="s">
        <v>79</v>
      </c>
    </row>
    <row r="90" spans="1:47" s="2" customFormat="1" ht="12">
      <c r="A90" s="39"/>
      <c r="B90" s="40"/>
      <c r="C90" s="41"/>
      <c r="D90" s="232" t="s">
        <v>137</v>
      </c>
      <c r="E90" s="41"/>
      <c r="F90" s="236" t="s">
        <v>138</v>
      </c>
      <c r="G90" s="41"/>
      <c r="H90" s="41"/>
      <c r="I90" s="137"/>
      <c r="J90" s="41"/>
      <c r="K90" s="41"/>
      <c r="L90" s="45"/>
      <c r="M90" s="234"/>
      <c r="N90" s="235"/>
      <c r="O90" s="85"/>
      <c r="P90" s="85"/>
      <c r="Q90" s="85"/>
      <c r="R90" s="85"/>
      <c r="S90" s="85"/>
      <c r="T90" s="86"/>
      <c r="U90" s="39"/>
      <c r="V90" s="39"/>
      <c r="W90" s="39"/>
      <c r="X90" s="39"/>
      <c r="Y90" s="39"/>
      <c r="Z90" s="39"/>
      <c r="AA90" s="39"/>
      <c r="AB90" s="39"/>
      <c r="AC90" s="39"/>
      <c r="AD90" s="39"/>
      <c r="AE90" s="39"/>
      <c r="AT90" s="18" t="s">
        <v>137</v>
      </c>
      <c r="AU90" s="18" t="s">
        <v>79</v>
      </c>
    </row>
    <row r="91" spans="1:51" s="13" customFormat="1" ht="12">
      <c r="A91" s="13"/>
      <c r="B91" s="237"/>
      <c r="C91" s="238"/>
      <c r="D91" s="232" t="s">
        <v>139</v>
      </c>
      <c r="E91" s="239" t="s">
        <v>19</v>
      </c>
      <c r="F91" s="240" t="s">
        <v>140</v>
      </c>
      <c r="G91" s="238"/>
      <c r="H91" s="241">
        <v>12.465</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139</v>
      </c>
      <c r="AU91" s="247" t="s">
        <v>79</v>
      </c>
      <c r="AV91" s="13" t="s">
        <v>79</v>
      </c>
      <c r="AW91" s="13" t="s">
        <v>31</v>
      </c>
      <c r="AX91" s="13" t="s">
        <v>69</v>
      </c>
      <c r="AY91" s="247" t="s">
        <v>126</v>
      </c>
    </row>
    <row r="92" spans="1:51" s="13" customFormat="1" ht="12">
      <c r="A92" s="13"/>
      <c r="B92" s="237"/>
      <c r="C92" s="238"/>
      <c r="D92" s="232" t="s">
        <v>139</v>
      </c>
      <c r="E92" s="239" t="s">
        <v>19</v>
      </c>
      <c r="F92" s="240" t="s">
        <v>141</v>
      </c>
      <c r="G92" s="238"/>
      <c r="H92" s="241">
        <v>10.672</v>
      </c>
      <c r="I92" s="242"/>
      <c r="J92" s="238"/>
      <c r="K92" s="238"/>
      <c r="L92" s="243"/>
      <c r="M92" s="244"/>
      <c r="N92" s="245"/>
      <c r="O92" s="245"/>
      <c r="P92" s="245"/>
      <c r="Q92" s="245"/>
      <c r="R92" s="245"/>
      <c r="S92" s="245"/>
      <c r="T92" s="246"/>
      <c r="U92" s="13"/>
      <c r="V92" s="13"/>
      <c r="W92" s="13"/>
      <c r="X92" s="13"/>
      <c r="Y92" s="13"/>
      <c r="Z92" s="13"/>
      <c r="AA92" s="13"/>
      <c r="AB92" s="13"/>
      <c r="AC92" s="13"/>
      <c r="AD92" s="13"/>
      <c r="AE92" s="13"/>
      <c r="AT92" s="247" t="s">
        <v>139</v>
      </c>
      <c r="AU92" s="247" t="s">
        <v>79</v>
      </c>
      <c r="AV92" s="13" t="s">
        <v>79</v>
      </c>
      <c r="AW92" s="13" t="s">
        <v>31</v>
      </c>
      <c r="AX92" s="13" t="s">
        <v>69</v>
      </c>
      <c r="AY92" s="247" t="s">
        <v>126</v>
      </c>
    </row>
    <row r="93" spans="1:51" s="13" customFormat="1" ht="12">
      <c r="A93" s="13"/>
      <c r="B93" s="237"/>
      <c r="C93" s="238"/>
      <c r="D93" s="232" t="s">
        <v>139</v>
      </c>
      <c r="E93" s="239" t="s">
        <v>19</v>
      </c>
      <c r="F93" s="240" t="s">
        <v>142</v>
      </c>
      <c r="G93" s="238"/>
      <c r="H93" s="241">
        <v>4.086</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139</v>
      </c>
      <c r="AU93" s="247" t="s">
        <v>79</v>
      </c>
      <c r="AV93" s="13" t="s">
        <v>79</v>
      </c>
      <c r="AW93" s="13" t="s">
        <v>31</v>
      </c>
      <c r="AX93" s="13" t="s">
        <v>69</v>
      </c>
      <c r="AY93" s="247" t="s">
        <v>126</v>
      </c>
    </row>
    <row r="94" spans="1:51" s="13" customFormat="1" ht="12">
      <c r="A94" s="13"/>
      <c r="B94" s="237"/>
      <c r="C94" s="238"/>
      <c r="D94" s="232" t="s">
        <v>139</v>
      </c>
      <c r="E94" s="239" t="s">
        <v>19</v>
      </c>
      <c r="F94" s="240" t="s">
        <v>143</v>
      </c>
      <c r="G94" s="238"/>
      <c r="H94" s="241">
        <v>26.218</v>
      </c>
      <c r="I94" s="242"/>
      <c r="J94" s="238"/>
      <c r="K94" s="238"/>
      <c r="L94" s="243"/>
      <c r="M94" s="244"/>
      <c r="N94" s="245"/>
      <c r="O94" s="245"/>
      <c r="P94" s="245"/>
      <c r="Q94" s="245"/>
      <c r="R94" s="245"/>
      <c r="S94" s="245"/>
      <c r="T94" s="246"/>
      <c r="U94" s="13"/>
      <c r="V94" s="13"/>
      <c r="W94" s="13"/>
      <c r="X94" s="13"/>
      <c r="Y94" s="13"/>
      <c r="Z94" s="13"/>
      <c r="AA94" s="13"/>
      <c r="AB94" s="13"/>
      <c r="AC94" s="13"/>
      <c r="AD94" s="13"/>
      <c r="AE94" s="13"/>
      <c r="AT94" s="247" t="s">
        <v>139</v>
      </c>
      <c r="AU94" s="247" t="s">
        <v>79</v>
      </c>
      <c r="AV94" s="13" t="s">
        <v>79</v>
      </c>
      <c r="AW94" s="13" t="s">
        <v>31</v>
      </c>
      <c r="AX94" s="13" t="s">
        <v>69</v>
      </c>
      <c r="AY94" s="247" t="s">
        <v>126</v>
      </c>
    </row>
    <row r="95" spans="1:51" s="13" customFormat="1" ht="12">
      <c r="A95" s="13"/>
      <c r="B95" s="237"/>
      <c r="C95" s="238"/>
      <c r="D95" s="232" t="s">
        <v>139</v>
      </c>
      <c r="E95" s="239" t="s">
        <v>19</v>
      </c>
      <c r="F95" s="240" t="s">
        <v>144</v>
      </c>
      <c r="G95" s="238"/>
      <c r="H95" s="241">
        <v>5.283</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139</v>
      </c>
      <c r="AU95" s="247" t="s">
        <v>79</v>
      </c>
      <c r="AV95" s="13" t="s">
        <v>79</v>
      </c>
      <c r="AW95" s="13" t="s">
        <v>31</v>
      </c>
      <c r="AX95" s="13" t="s">
        <v>69</v>
      </c>
      <c r="AY95" s="247" t="s">
        <v>126</v>
      </c>
    </row>
    <row r="96" spans="1:51" s="13" customFormat="1" ht="12">
      <c r="A96" s="13"/>
      <c r="B96" s="237"/>
      <c r="C96" s="238"/>
      <c r="D96" s="232" t="s">
        <v>139</v>
      </c>
      <c r="E96" s="239" t="s">
        <v>19</v>
      </c>
      <c r="F96" s="240" t="s">
        <v>145</v>
      </c>
      <c r="G96" s="238"/>
      <c r="H96" s="241">
        <v>6.17</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139</v>
      </c>
      <c r="AU96" s="247" t="s">
        <v>79</v>
      </c>
      <c r="AV96" s="13" t="s">
        <v>79</v>
      </c>
      <c r="AW96" s="13" t="s">
        <v>31</v>
      </c>
      <c r="AX96" s="13" t="s">
        <v>69</v>
      </c>
      <c r="AY96" s="247" t="s">
        <v>126</v>
      </c>
    </row>
    <row r="97" spans="1:51" s="14" customFormat="1" ht="12">
      <c r="A97" s="14"/>
      <c r="B97" s="248"/>
      <c r="C97" s="249"/>
      <c r="D97" s="232" t="s">
        <v>139</v>
      </c>
      <c r="E97" s="250" t="s">
        <v>19</v>
      </c>
      <c r="F97" s="251" t="s">
        <v>146</v>
      </c>
      <c r="G97" s="249"/>
      <c r="H97" s="252">
        <v>64.894</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139</v>
      </c>
      <c r="AU97" s="258" t="s">
        <v>79</v>
      </c>
      <c r="AV97" s="14" t="s">
        <v>133</v>
      </c>
      <c r="AW97" s="14" t="s">
        <v>31</v>
      </c>
      <c r="AX97" s="14" t="s">
        <v>77</v>
      </c>
      <c r="AY97" s="258" t="s">
        <v>126</v>
      </c>
    </row>
    <row r="98" spans="1:65" s="2" customFormat="1" ht="16.5" customHeight="1">
      <c r="A98" s="39"/>
      <c r="B98" s="40"/>
      <c r="C98" s="219" t="s">
        <v>79</v>
      </c>
      <c r="D98" s="219" t="s">
        <v>128</v>
      </c>
      <c r="E98" s="220" t="s">
        <v>147</v>
      </c>
      <c r="F98" s="221" t="s">
        <v>148</v>
      </c>
      <c r="G98" s="222" t="s">
        <v>131</v>
      </c>
      <c r="H98" s="223">
        <v>64.894</v>
      </c>
      <c r="I98" s="224"/>
      <c r="J98" s="225">
        <f>ROUND(I98*H98,2)</f>
        <v>0</v>
      </c>
      <c r="K98" s="221" t="s">
        <v>132</v>
      </c>
      <c r="L98" s="45"/>
      <c r="M98" s="226" t="s">
        <v>19</v>
      </c>
      <c r="N98" s="227" t="s">
        <v>40</v>
      </c>
      <c r="O98" s="85"/>
      <c r="P98" s="228">
        <f>O98*H98</f>
        <v>0</v>
      </c>
      <c r="Q98" s="228">
        <v>0</v>
      </c>
      <c r="R98" s="228">
        <f>Q98*H98</f>
        <v>0</v>
      </c>
      <c r="S98" s="228">
        <v>0</v>
      </c>
      <c r="T98" s="229">
        <f>S98*H98</f>
        <v>0</v>
      </c>
      <c r="U98" s="39"/>
      <c r="V98" s="39"/>
      <c r="W98" s="39"/>
      <c r="X98" s="39"/>
      <c r="Y98" s="39"/>
      <c r="Z98" s="39"/>
      <c r="AA98" s="39"/>
      <c r="AB98" s="39"/>
      <c r="AC98" s="39"/>
      <c r="AD98" s="39"/>
      <c r="AE98" s="39"/>
      <c r="AR98" s="230" t="s">
        <v>133</v>
      </c>
      <c r="AT98" s="230" t="s">
        <v>128</v>
      </c>
      <c r="AU98" s="230" t="s">
        <v>79</v>
      </c>
      <c r="AY98" s="18" t="s">
        <v>126</v>
      </c>
      <c r="BE98" s="231">
        <f>IF(N98="základní",J98,0)</f>
        <v>0</v>
      </c>
      <c r="BF98" s="231">
        <f>IF(N98="snížená",J98,0)</f>
        <v>0</v>
      </c>
      <c r="BG98" s="231">
        <f>IF(N98="zákl. přenesená",J98,0)</f>
        <v>0</v>
      </c>
      <c r="BH98" s="231">
        <f>IF(N98="sníž. přenesená",J98,0)</f>
        <v>0</v>
      </c>
      <c r="BI98" s="231">
        <f>IF(N98="nulová",J98,0)</f>
        <v>0</v>
      </c>
      <c r="BJ98" s="18" t="s">
        <v>77</v>
      </c>
      <c r="BK98" s="231">
        <f>ROUND(I98*H98,2)</f>
        <v>0</v>
      </c>
      <c r="BL98" s="18" t="s">
        <v>133</v>
      </c>
      <c r="BM98" s="230" t="s">
        <v>149</v>
      </c>
    </row>
    <row r="99" spans="1:47" s="2" customFormat="1" ht="12">
      <c r="A99" s="39"/>
      <c r="B99" s="40"/>
      <c r="C99" s="41"/>
      <c r="D99" s="232" t="s">
        <v>135</v>
      </c>
      <c r="E99" s="41"/>
      <c r="F99" s="233" t="s">
        <v>150</v>
      </c>
      <c r="G99" s="41"/>
      <c r="H99" s="41"/>
      <c r="I99" s="137"/>
      <c r="J99" s="41"/>
      <c r="K99" s="41"/>
      <c r="L99" s="45"/>
      <c r="M99" s="234"/>
      <c r="N99" s="235"/>
      <c r="O99" s="85"/>
      <c r="P99" s="85"/>
      <c r="Q99" s="85"/>
      <c r="R99" s="85"/>
      <c r="S99" s="85"/>
      <c r="T99" s="86"/>
      <c r="U99" s="39"/>
      <c r="V99" s="39"/>
      <c r="W99" s="39"/>
      <c r="X99" s="39"/>
      <c r="Y99" s="39"/>
      <c r="Z99" s="39"/>
      <c r="AA99" s="39"/>
      <c r="AB99" s="39"/>
      <c r="AC99" s="39"/>
      <c r="AD99" s="39"/>
      <c r="AE99" s="39"/>
      <c r="AT99" s="18" t="s">
        <v>135</v>
      </c>
      <c r="AU99" s="18" t="s">
        <v>79</v>
      </c>
    </row>
    <row r="100" spans="1:51" s="13" customFormat="1" ht="12">
      <c r="A100" s="13"/>
      <c r="B100" s="237"/>
      <c r="C100" s="238"/>
      <c r="D100" s="232" t="s">
        <v>139</v>
      </c>
      <c r="E100" s="239" t="s">
        <v>19</v>
      </c>
      <c r="F100" s="240" t="s">
        <v>151</v>
      </c>
      <c r="G100" s="238"/>
      <c r="H100" s="241">
        <v>64.894</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139</v>
      </c>
      <c r="AU100" s="247" t="s">
        <v>79</v>
      </c>
      <c r="AV100" s="13" t="s">
        <v>79</v>
      </c>
      <c r="AW100" s="13" t="s">
        <v>31</v>
      </c>
      <c r="AX100" s="13" t="s">
        <v>69</v>
      </c>
      <c r="AY100" s="247" t="s">
        <v>126</v>
      </c>
    </row>
    <row r="101" spans="1:51" s="14" customFormat="1" ht="12">
      <c r="A101" s="14"/>
      <c r="B101" s="248"/>
      <c r="C101" s="249"/>
      <c r="D101" s="232" t="s">
        <v>139</v>
      </c>
      <c r="E101" s="250" t="s">
        <v>19</v>
      </c>
      <c r="F101" s="251" t="s">
        <v>146</v>
      </c>
      <c r="G101" s="249"/>
      <c r="H101" s="252">
        <v>64.894</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139</v>
      </c>
      <c r="AU101" s="258" t="s">
        <v>79</v>
      </c>
      <c r="AV101" s="14" t="s">
        <v>133</v>
      </c>
      <c r="AW101" s="14" t="s">
        <v>31</v>
      </c>
      <c r="AX101" s="14" t="s">
        <v>77</v>
      </c>
      <c r="AY101" s="258" t="s">
        <v>126</v>
      </c>
    </row>
    <row r="102" spans="1:65" s="2" customFormat="1" ht="21.75" customHeight="1">
      <c r="A102" s="39"/>
      <c r="B102" s="40"/>
      <c r="C102" s="219" t="s">
        <v>152</v>
      </c>
      <c r="D102" s="219" t="s">
        <v>128</v>
      </c>
      <c r="E102" s="220" t="s">
        <v>153</v>
      </c>
      <c r="F102" s="221" t="s">
        <v>154</v>
      </c>
      <c r="G102" s="222" t="s">
        <v>131</v>
      </c>
      <c r="H102" s="223">
        <v>64.894</v>
      </c>
      <c r="I102" s="224"/>
      <c r="J102" s="225">
        <f>ROUND(I102*H102,2)</f>
        <v>0</v>
      </c>
      <c r="K102" s="221" t="s">
        <v>132</v>
      </c>
      <c r="L102" s="45"/>
      <c r="M102" s="226" t="s">
        <v>19</v>
      </c>
      <c r="N102" s="227" t="s">
        <v>40</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133</v>
      </c>
      <c r="AT102" s="230" t="s">
        <v>128</v>
      </c>
      <c r="AU102" s="230" t="s">
        <v>79</v>
      </c>
      <c r="AY102" s="18" t="s">
        <v>126</v>
      </c>
      <c r="BE102" s="231">
        <f>IF(N102="základní",J102,0)</f>
        <v>0</v>
      </c>
      <c r="BF102" s="231">
        <f>IF(N102="snížená",J102,0)</f>
        <v>0</v>
      </c>
      <c r="BG102" s="231">
        <f>IF(N102="zákl. přenesená",J102,0)</f>
        <v>0</v>
      </c>
      <c r="BH102" s="231">
        <f>IF(N102="sníž. přenesená",J102,0)</f>
        <v>0</v>
      </c>
      <c r="BI102" s="231">
        <f>IF(N102="nulová",J102,0)</f>
        <v>0</v>
      </c>
      <c r="BJ102" s="18" t="s">
        <v>77</v>
      </c>
      <c r="BK102" s="231">
        <f>ROUND(I102*H102,2)</f>
        <v>0</v>
      </c>
      <c r="BL102" s="18" t="s">
        <v>133</v>
      </c>
      <c r="BM102" s="230" t="s">
        <v>155</v>
      </c>
    </row>
    <row r="103" spans="1:47" s="2" customFormat="1" ht="12">
      <c r="A103" s="39"/>
      <c r="B103" s="40"/>
      <c r="C103" s="41"/>
      <c r="D103" s="232" t="s">
        <v>135</v>
      </c>
      <c r="E103" s="41"/>
      <c r="F103" s="233" t="s">
        <v>156</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135</v>
      </c>
      <c r="AU103" s="18" t="s">
        <v>79</v>
      </c>
    </row>
    <row r="104" spans="1:51" s="13" customFormat="1" ht="12">
      <c r="A104" s="13"/>
      <c r="B104" s="237"/>
      <c r="C104" s="238"/>
      <c r="D104" s="232" t="s">
        <v>139</v>
      </c>
      <c r="E104" s="239" t="s">
        <v>19</v>
      </c>
      <c r="F104" s="240" t="s">
        <v>151</v>
      </c>
      <c r="G104" s="238"/>
      <c r="H104" s="241">
        <v>64.894</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139</v>
      </c>
      <c r="AU104" s="247" t="s">
        <v>79</v>
      </c>
      <c r="AV104" s="13" t="s">
        <v>79</v>
      </c>
      <c r="AW104" s="13" t="s">
        <v>31</v>
      </c>
      <c r="AX104" s="13" t="s">
        <v>69</v>
      </c>
      <c r="AY104" s="247" t="s">
        <v>126</v>
      </c>
    </row>
    <row r="105" spans="1:51" s="14" customFormat="1" ht="12">
      <c r="A105" s="14"/>
      <c r="B105" s="248"/>
      <c r="C105" s="249"/>
      <c r="D105" s="232" t="s">
        <v>139</v>
      </c>
      <c r="E105" s="250" t="s">
        <v>19</v>
      </c>
      <c r="F105" s="251" t="s">
        <v>146</v>
      </c>
      <c r="G105" s="249"/>
      <c r="H105" s="252">
        <v>64.894</v>
      </c>
      <c r="I105" s="253"/>
      <c r="J105" s="249"/>
      <c r="K105" s="249"/>
      <c r="L105" s="254"/>
      <c r="M105" s="255"/>
      <c r="N105" s="256"/>
      <c r="O105" s="256"/>
      <c r="P105" s="256"/>
      <c r="Q105" s="256"/>
      <c r="R105" s="256"/>
      <c r="S105" s="256"/>
      <c r="T105" s="257"/>
      <c r="U105" s="14"/>
      <c r="V105" s="14"/>
      <c r="W105" s="14"/>
      <c r="X105" s="14"/>
      <c r="Y105" s="14"/>
      <c r="Z105" s="14"/>
      <c r="AA105" s="14"/>
      <c r="AB105" s="14"/>
      <c r="AC105" s="14"/>
      <c r="AD105" s="14"/>
      <c r="AE105" s="14"/>
      <c r="AT105" s="258" t="s">
        <v>139</v>
      </c>
      <c r="AU105" s="258" t="s">
        <v>79</v>
      </c>
      <c r="AV105" s="14" t="s">
        <v>133</v>
      </c>
      <c r="AW105" s="14" t="s">
        <v>31</v>
      </c>
      <c r="AX105" s="14" t="s">
        <v>77</v>
      </c>
      <c r="AY105" s="258" t="s">
        <v>126</v>
      </c>
    </row>
    <row r="106" spans="1:65" s="2" customFormat="1" ht="16.5" customHeight="1">
      <c r="A106" s="39"/>
      <c r="B106" s="40"/>
      <c r="C106" s="219" t="s">
        <v>133</v>
      </c>
      <c r="D106" s="219" t="s">
        <v>128</v>
      </c>
      <c r="E106" s="220" t="s">
        <v>157</v>
      </c>
      <c r="F106" s="221" t="s">
        <v>158</v>
      </c>
      <c r="G106" s="222" t="s">
        <v>131</v>
      </c>
      <c r="H106" s="223">
        <v>64.894</v>
      </c>
      <c r="I106" s="224"/>
      <c r="J106" s="225">
        <f>ROUND(I106*H106,2)</f>
        <v>0</v>
      </c>
      <c r="K106" s="221" t="s">
        <v>132</v>
      </c>
      <c r="L106" s="45"/>
      <c r="M106" s="226" t="s">
        <v>19</v>
      </c>
      <c r="N106" s="227" t="s">
        <v>40</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133</v>
      </c>
      <c r="AT106" s="230" t="s">
        <v>128</v>
      </c>
      <c r="AU106" s="230" t="s">
        <v>79</v>
      </c>
      <c r="AY106" s="18" t="s">
        <v>126</v>
      </c>
      <c r="BE106" s="231">
        <f>IF(N106="základní",J106,0)</f>
        <v>0</v>
      </c>
      <c r="BF106" s="231">
        <f>IF(N106="snížená",J106,0)</f>
        <v>0</v>
      </c>
      <c r="BG106" s="231">
        <f>IF(N106="zákl. přenesená",J106,0)</f>
        <v>0</v>
      </c>
      <c r="BH106" s="231">
        <f>IF(N106="sníž. přenesená",J106,0)</f>
        <v>0</v>
      </c>
      <c r="BI106" s="231">
        <f>IF(N106="nulová",J106,0)</f>
        <v>0</v>
      </c>
      <c r="BJ106" s="18" t="s">
        <v>77</v>
      </c>
      <c r="BK106" s="231">
        <f>ROUND(I106*H106,2)</f>
        <v>0</v>
      </c>
      <c r="BL106" s="18" t="s">
        <v>133</v>
      </c>
      <c r="BM106" s="230" t="s">
        <v>159</v>
      </c>
    </row>
    <row r="107" spans="1:47" s="2" customFormat="1" ht="12">
      <c r="A107" s="39"/>
      <c r="B107" s="40"/>
      <c r="C107" s="41"/>
      <c r="D107" s="232" t="s">
        <v>135</v>
      </c>
      <c r="E107" s="41"/>
      <c r="F107" s="233" t="s">
        <v>160</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135</v>
      </c>
      <c r="AU107" s="18" t="s">
        <v>79</v>
      </c>
    </row>
    <row r="108" spans="1:47" s="2" customFormat="1" ht="12">
      <c r="A108" s="39"/>
      <c r="B108" s="40"/>
      <c r="C108" s="41"/>
      <c r="D108" s="232" t="s">
        <v>137</v>
      </c>
      <c r="E108" s="41"/>
      <c r="F108" s="236" t="s">
        <v>161</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137</v>
      </c>
      <c r="AU108" s="18" t="s">
        <v>79</v>
      </c>
    </row>
    <row r="109" spans="1:51" s="13" customFormat="1" ht="12">
      <c r="A109" s="13"/>
      <c r="B109" s="237"/>
      <c r="C109" s="238"/>
      <c r="D109" s="232" t="s">
        <v>139</v>
      </c>
      <c r="E109" s="239" t="s">
        <v>19</v>
      </c>
      <c r="F109" s="240" t="s">
        <v>151</v>
      </c>
      <c r="G109" s="238"/>
      <c r="H109" s="241">
        <v>64.894</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139</v>
      </c>
      <c r="AU109" s="247" t="s">
        <v>79</v>
      </c>
      <c r="AV109" s="13" t="s">
        <v>79</v>
      </c>
      <c r="AW109" s="13" t="s">
        <v>31</v>
      </c>
      <c r="AX109" s="13" t="s">
        <v>69</v>
      </c>
      <c r="AY109" s="247" t="s">
        <v>126</v>
      </c>
    </row>
    <row r="110" spans="1:51" s="14" customFormat="1" ht="12">
      <c r="A110" s="14"/>
      <c r="B110" s="248"/>
      <c r="C110" s="249"/>
      <c r="D110" s="232" t="s">
        <v>139</v>
      </c>
      <c r="E110" s="250" t="s">
        <v>19</v>
      </c>
      <c r="F110" s="251" t="s">
        <v>146</v>
      </c>
      <c r="G110" s="249"/>
      <c r="H110" s="252">
        <v>64.894</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139</v>
      </c>
      <c r="AU110" s="258" t="s">
        <v>79</v>
      </c>
      <c r="AV110" s="14" t="s">
        <v>133</v>
      </c>
      <c r="AW110" s="14" t="s">
        <v>31</v>
      </c>
      <c r="AX110" s="14" t="s">
        <v>77</v>
      </c>
      <c r="AY110" s="258" t="s">
        <v>126</v>
      </c>
    </row>
    <row r="111" spans="1:65" s="2" customFormat="1" ht="21.75" customHeight="1">
      <c r="A111" s="39"/>
      <c r="B111" s="40"/>
      <c r="C111" s="219" t="s">
        <v>162</v>
      </c>
      <c r="D111" s="219" t="s">
        <v>128</v>
      </c>
      <c r="E111" s="220" t="s">
        <v>163</v>
      </c>
      <c r="F111" s="221" t="s">
        <v>164</v>
      </c>
      <c r="G111" s="222" t="s">
        <v>131</v>
      </c>
      <c r="H111" s="223">
        <v>324.47</v>
      </c>
      <c r="I111" s="224"/>
      <c r="J111" s="225">
        <f>ROUND(I111*H111,2)</f>
        <v>0</v>
      </c>
      <c r="K111" s="221" t="s">
        <v>132</v>
      </c>
      <c r="L111" s="45"/>
      <c r="M111" s="226" t="s">
        <v>19</v>
      </c>
      <c r="N111" s="227" t="s">
        <v>40</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133</v>
      </c>
      <c r="AT111" s="230" t="s">
        <v>128</v>
      </c>
      <c r="AU111" s="230" t="s">
        <v>79</v>
      </c>
      <c r="AY111" s="18" t="s">
        <v>126</v>
      </c>
      <c r="BE111" s="231">
        <f>IF(N111="základní",J111,0)</f>
        <v>0</v>
      </c>
      <c r="BF111" s="231">
        <f>IF(N111="snížená",J111,0)</f>
        <v>0</v>
      </c>
      <c r="BG111" s="231">
        <f>IF(N111="zákl. přenesená",J111,0)</f>
        <v>0</v>
      </c>
      <c r="BH111" s="231">
        <f>IF(N111="sníž. přenesená",J111,0)</f>
        <v>0</v>
      </c>
      <c r="BI111" s="231">
        <f>IF(N111="nulová",J111,0)</f>
        <v>0</v>
      </c>
      <c r="BJ111" s="18" t="s">
        <v>77</v>
      </c>
      <c r="BK111" s="231">
        <f>ROUND(I111*H111,2)</f>
        <v>0</v>
      </c>
      <c r="BL111" s="18" t="s">
        <v>133</v>
      </c>
      <c r="BM111" s="230" t="s">
        <v>165</v>
      </c>
    </row>
    <row r="112" spans="1:47" s="2" customFormat="1" ht="12">
      <c r="A112" s="39"/>
      <c r="B112" s="40"/>
      <c r="C112" s="41"/>
      <c r="D112" s="232" t="s">
        <v>135</v>
      </c>
      <c r="E112" s="41"/>
      <c r="F112" s="233" t="s">
        <v>166</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135</v>
      </c>
      <c r="AU112" s="18" t="s">
        <v>79</v>
      </c>
    </row>
    <row r="113" spans="1:47" s="2" customFormat="1" ht="12">
      <c r="A113" s="39"/>
      <c r="B113" s="40"/>
      <c r="C113" s="41"/>
      <c r="D113" s="232" t="s">
        <v>137</v>
      </c>
      <c r="E113" s="41"/>
      <c r="F113" s="236" t="s">
        <v>161</v>
      </c>
      <c r="G113" s="41"/>
      <c r="H113" s="41"/>
      <c r="I113" s="137"/>
      <c r="J113" s="41"/>
      <c r="K113" s="41"/>
      <c r="L113" s="45"/>
      <c r="M113" s="234"/>
      <c r="N113" s="235"/>
      <c r="O113" s="85"/>
      <c r="P113" s="85"/>
      <c r="Q113" s="85"/>
      <c r="R113" s="85"/>
      <c r="S113" s="85"/>
      <c r="T113" s="86"/>
      <c r="U113" s="39"/>
      <c r="V113" s="39"/>
      <c r="W113" s="39"/>
      <c r="X113" s="39"/>
      <c r="Y113" s="39"/>
      <c r="Z113" s="39"/>
      <c r="AA113" s="39"/>
      <c r="AB113" s="39"/>
      <c r="AC113" s="39"/>
      <c r="AD113" s="39"/>
      <c r="AE113" s="39"/>
      <c r="AT113" s="18" t="s">
        <v>137</v>
      </c>
      <c r="AU113" s="18" t="s">
        <v>79</v>
      </c>
    </row>
    <row r="114" spans="1:51" s="13" customFormat="1" ht="12">
      <c r="A114" s="13"/>
      <c r="B114" s="237"/>
      <c r="C114" s="238"/>
      <c r="D114" s="232" t="s">
        <v>139</v>
      </c>
      <c r="E114" s="239" t="s">
        <v>19</v>
      </c>
      <c r="F114" s="240" t="s">
        <v>151</v>
      </c>
      <c r="G114" s="238"/>
      <c r="H114" s="241">
        <v>64.894</v>
      </c>
      <c r="I114" s="242"/>
      <c r="J114" s="238"/>
      <c r="K114" s="238"/>
      <c r="L114" s="243"/>
      <c r="M114" s="244"/>
      <c r="N114" s="245"/>
      <c r="O114" s="245"/>
      <c r="P114" s="245"/>
      <c r="Q114" s="245"/>
      <c r="R114" s="245"/>
      <c r="S114" s="245"/>
      <c r="T114" s="246"/>
      <c r="U114" s="13"/>
      <c r="V114" s="13"/>
      <c r="W114" s="13"/>
      <c r="X114" s="13"/>
      <c r="Y114" s="13"/>
      <c r="Z114" s="13"/>
      <c r="AA114" s="13"/>
      <c r="AB114" s="13"/>
      <c r="AC114" s="13"/>
      <c r="AD114" s="13"/>
      <c r="AE114" s="13"/>
      <c r="AT114" s="247" t="s">
        <v>139</v>
      </c>
      <c r="AU114" s="247" t="s">
        <v>79</v>
      </c>
      <c r="AV114" s="13" t="s">
        <v>79</v>
      </c>
      <c r="AW114" s="13" t="s">
        <v>31</v>
      </c>
      <c r="AX114" s="13" t="s">
        <v>69</v>
      </c>
      <c r="AY114" s="247" t="s">
        <v>126</v>
      </c>
    </row>
    <row r="115" spans="1:51" s="14" customFormat="1" ht="12">
      <c r="A115" s="14"/>
      <c r="B115" s="248"/>
      <c r="C115" s="249"/>
      <c r="D115" s="232" t="s">
        <v>139</v>
      </c>
      <c r="E115" s="250" t="s">
        <v>19</v>
      </c>
      <c r="F115" s="251" t="s">
        <v>146</v>
      </c>
      <c r="G115" s="249"/>
      <c r="H115" s="252">
        <v>64.894</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139</v>
      </c>
      <c r="AU115" s="258" t="s">
        <v>79</v>
      </c>
      <c r="AV115" s="14" t="s">
        <v>133</v>
      </c>
      <c r="AW115" s="14" t="s">
        <v>31</v>
      </c>
      <c r="AX115" s="14" t="s">
        <v>77</v>
      </c>
      <c r="AY115" s="258" t="s">
        <v>126</v>
      </c>
    </row>
    <row r="116" spans="1:51" s="13" customFormat="1" ht="12">
      <c r="A116" s="13"/>
      <c r="B116" s="237"/>
      <c r="C116" s="238"/>
      <c r="D116" s="232" t="s">
        <v>139</v>
      </c>
      <c r="E116" s="238"/>
      <c r="F116" s="240" t="s">
        <v>167</v>
      </c>
      <c r="G116" s="238"/>
      <c r="H116" s="241">
        <v>324.47</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139</v>
      </c>
      <c r="AU116" s="247" t="s">
        <v>79</v>
      </c>
      <c r="AV116" s="13" t="s">
        <v>79</v>
      </c>
      <c r="AW116" s="13" t="s">
        <v>4</v>
      </c>
      <c r="AX116" s="13" t="s">
        <v>77</v>
      </c>
      <c r="AY116" s="247" t="s">
        <v>126</v>
      </c>
    </row>
    <row r="117" spans="1:65" s="2" customFormat="1" ht="16.5" customHeight="1">
      <c r="A117" s="39"/>
      <c r="B117" s="40"/>
      <c r="C117" s="219" t="s">
        <v>168</v>
      </c>
      <c r="D117" s="219" t="s">
        <v>128</v>
      </c>
      <c r="E117" s="220" t="s">
        <v>169</v>
      </c>
      <c r="F117" s="221" t="s">
        <v>170</v>
      </c>
      <c r="G117" s="222" t="s">
        <v>171</v>
      </c>
      <c r="H117" s="223">
        <v>103.83</v>
      </c>
      <c r="I117" s="224"/>
      <c r="J117" s="225">
        <f>ROUND(I117*H117,2)</f>
        <v>0</v>
      </c>
      <c r="K117" s="221" t="s">
        <v>132</v>
      </c>
      <c r="L117" s="45"/>
      <c r="M117" s="226" t="s">
        <v>19</v>
      </c>
      <c r="N117" s="227" t="s">
        <v>40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133</v>
      </c>
      <c r="AT117" s="230" t="s">
        <v>128</v>
      </c>
      <c r="AU117" s="230" t="s">
        <v>79</v>
      </c>
      <c r="AY117" s="18" t="s">
        <v>126</v>
      </c>
      <c r="BE117" s="231">
        <f>IF(N117="základní",J117,0)</f>
        <v>0</v>
      </c>
      <c r="BF117" s="231">
        <f>IF(N117="snížená",J117,0)</f>
        <v>0</v>
      </c>
      <c r="BG117" s="231">
        <f>IF(N117="zákl. přenesená",J117,0)</f>
        <v>0</v>
      </c>
      <c r="BH117" s="231">
        <f>IF(N117="sníž. přenesená",J117,0)</f>
        <v>0</v>
      </c>
      <c r="BI117" s="231">
        <f>IF(N117="nulová",J117,0)</f>
        <v>0</v>
      </c>
      <c r="BJ117" s="18" t="s">
        <v>77</v>
      </c>
      <c r="BK117" s="231">
        <f>ROUND(I117*H117,2)</f>
        <v>0</v>
      </c>
      <c r="BL117" s="18" t="s">
        <v>133</v>
      </c>
      <c r="BM117" s="230" t="s">
        <v>172</v>
      </c>
    </row>
    <row r="118" spans="1:47" s="2" customFormat="1" ht="12">
      <c r="A118" s="39"/>
      <c r="B118" s="40"/>
      <c r="C118" s="41"/>
      <c r="D118" s="232" t="s">
        <v>135</v>
      </c>
      <c r="E118" s="41"/>
      <c r="F118" s="233" t="s">
        <v>173</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135</v>
      </c>
      <c r="AU118" s="18" t="s">
        <v>79</v>
      </c>
    </row>
    <row r="119" spans="1:51" s="13" customFormat="1" ht="12">
      <c r="A119" s="13"/>
      <c r="B119" s="237"/>
      <c r="C119" s="238"/>
      <c r="D119" s="232" t="s">
        <v>139</v>
      </c>
      <c r="E119" s="239" t="s">
        <v>19</v>
      </c>
      <c r="F119" s="240" t="s">
        <v>174</v>
      </c>
      <c r="G119" s="238"/>
      <c r="H119" s="241">
        <v>103.83</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139</v>
      </c>
      <c r="AU119" s="247" t="s">
        <v>79</v>
      </c>
      <c r="AV119" s="13" t="s">
        <v>79</v>
      </c>
      <c r="AW119" s="13" t="s">
        <v>31</v>
      </c>
      <c r="AX119" s="13" t="s">
        <v>77</v>
      </c>
      <c r="AY119" s="247" t="s">
        <v>126</v>
      </c>
    </row>
    <row r="120" spans="1:63" s="12" customFormat="1" ht="22.8" customHeight="1">
      <c r="A120" s="12"/>
      <c r="B120" s="203"/>
      <c r="C120" s="204"/>
      <c r="D120" s="205" t="s">
        <v>68</v>
      </c>
      <c r="E120" s="217" t="s">
        <v>152</v>
      </c>
      <c r="F120" s="217" t="s">
        <v>175</v>
      </c>
      <c r="G120" s="204"/>
      <c r="H120" s="204"/>
      <c r="I120" s="207"/>
      <c r="J120" s="218">
        <f>BK120</f>
        <v>0</v>
      </c>
      <c r="K120" s="204"/>
      <c r="L120" s="209"/>
      <c r="M120" s="210"/>
      <c r="N120" s="211"/>
      <c r="O120" s="211"/>
      <c r="P120" s="212">
        <f>SUM(P121:P139)</f>
        <v>0</v>
      </c>
      <c r="Q120" s="211"/>
      <c r="R120" s="212">
        <f>SUM(R121:R139)</f>
        <v>1.31177682</v>
      </c>
      <c r="S120" s="211"/>
      <c r="T120" s="213">
        <f>SUM(T121:T139)</f>
        <v>0</v>
      </c>
      <c r="U120" s="12"/>
      <c r="V120" s="12"/>
      <c r="W120" s="12"/>
      <c r="X120" s="12"/>
      <c r="Y120" s="12"/>
      <c r="Z120" s="12"/>
      <c r="AA120" s="12"/>
      <c r="AB120" s="12"/>
      <c r="AC120" s="12"/>
      <c r="AD120" s="12"/>
      <c r="AE120" s="12"/>
      <c r="AR120" s="214" t="s">
        <v>77</v>
      </c>
      <c r="AT120" s="215" t="s">
        <v>68</v>
      </c>
      <c r="AU120" s="215" t="s">
        <v>77</v>
      </c>
      <c r="AY120" s="214" t="s">
        <v>126</v>
      </c>
      <c r="BK120" s="216">
        <f>SUM(BK121:BK139)</f>
        <v>0</v>
      </c>
    </row>
    <row r="121" spans="1:65" s="2" customFormat="1" ht="16.5" customHeight="1">
      <c r="A121" s="39"/>
      <c r="B121" s="40"/>
      <c r="C121" s="219" t="s">
        <v>176</v>
      </c>
      <c r="D121" s="219" t="s">
        <v>128</v>
      </c>
      <c r="E121" s="220" t="s">
        <v>177</v>
      </c>
      <c r="F121" s="221" t="s">
        <v>178</v>
      </c>
      <c r="G121" s="222" t="s">
        <v>131</v>
      </c>
      <c r="H121" s="223">
        <v>0.06</v>
      </c>
      <c r="I121" s="224"/>
      <c r="J121" s="225">
        <f>ROUND(I121*H121,2)</f>
        <v>0</v>
      </c>
      <c r="K121" s="221" t="s">
        <v>132</v>
      </c>
      <c r="L121" s="45"/>
      <c r="M121" s="226" t="s">
        <v>19</v>
      </c>
      <c r="N121" s="227" t="s">
        <v>40</v>
      </c>
      <c r="O121" s="85"/>
      <c r="P121" s="228">
        <f>O121*H121</f>
        <v>0</v>
      </c>
      <c r="Q121" s="228">
        <v>2.33055</v>
      </c>
      <c r="R121" s="228">
        <f>Q121*H121</f>
        <v>0.139833</v>
      </c>
      <c r="S121" s="228">
        <v>0</v>
      </c>
      <c r="T121" s="229">
        <f>S121*H121</f>
        <v>0</v>
      </c>
      <c r="U121" s="39"/>
      <c r="V121" s="39"/>
      <c r="W121" s="39"/>
      <c r="X121" s="39"/>
      <c r="Y121" s="39"/>
      <c r="Z121" s="39"/>
      <c r="AA121" s="39"/>
      <c r="AB121" s="39"/>
      <c r="AC121" s="39"/>
      <c r="AD121" s="39"/>
      <c r="AE121" s="39"/>
      <c r="AR121" s="230" t="s">
        <v>133</v>
      </c>
      <c r="AT121" s="230" t="s">
        <v>128</v>
      </c>
      <c r="AU121" s="230" t="s">
        <v>79</v>
      </c>
      <c r="AY121" s="18" t="s">
        <v>126</v>
      </c>
      <c r="BE121" s="231">
        <f>IF(N121="základní",J121,0)</f>
        <v>0</v>
      </c>
      <c r="BF121" s="231">
        <f>IF(N121="snížená",J121,0)</f>
        <v>0</v>
      </c>
      <c r="BG121" s="231">
        <f>IF(N121="zákl. přenesená",J121,0)</f>
        <v>0</v>
      </c>
      <c r="BH121" s="231">
        <f>IF(N121="sníž. přenesená",J121,0)</f>
        <v>0</v>
      </c>
      <c r="BI121" s="231">
        <f>IF(N121="nulová",J121,0)</f>
        <v>0</v>
      </c>
      <c r="BJ121" s="18" t="s">
        <v>77</v>
      </c>
      <c r="BK121" s="231">
        <f>ROUND(I121*H121,2)</f>
        <v>0</v>
      </c>
      <c r="BL121" s="18" t="s">
        <v>133</v>
      </c>
      <c r="BM121" s="230" t="s">
        <v>179</v>
      </c>
    </row>
    <row r="122" spans="1:47" s="2" customFormat="1" ht="12">
      <c r="A122" s="39"/>
      <c r="B122" s="40"/>
      <c r="C122" s="41"/>
      <c r="D122" s="232" t="s">
        <v>135</v>
      </c>
      <c r="E122" s="41"/>
      <c r="F122" s="233" t="s">
        <v>180</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135</v>
      </c>
      <c r="AU122" s="18" t="s">
        <v>79</v>
      </c>
    </row>
    <row r="123" spans="1:51" s="13" customFormat="1" ht="12">
      <c r="A123" s="13"/>
      <c r="B123" s="237"/>
      <c r="C123" s="238"/>
      <c r="D123" s="232" t="s">
        <v>139</v>
      </c>
      <c r="E123" s="239" t="s">
        <v>19</v>
      </c>
      <c r="F123" s="240" t="s">
        <v>181</v>
      </c>
      <c r="G123" s="238"/>
      <c r="H123" s="241">
        <v>0.06</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139</v>
      </c>
      <c r="AU123" s="247" t="s">
        <v>79</v>
      </c>
      <c r="AV123" s="13" t="s">
        <v>79</v>
      </c>
      <c r="AW123" s="13" t="s">
        <v>31</v>
      </c>
      <c r="AX123" s="13" t="s">
        <v>77</v>
      </c>
      <c r="AY123" s="247" t="s">
        <v>126</v>
      </c>
    </row>
    <row r="124" spans="1:65" s="2" customFormat="1" ht="16.5" customHeight="1">
      <c r="A124" s="39"/>
      <c r="B124" s="40"/>
      <c r="C124" s="219" t="s">
        <v>182</v>
      </c>
      <c r="D124" s="219" t="s">
        <v>128</v>
      </c>
      <c r="E124" s="220" t="s">
        <v>183</v>
      </c>
      <c r="F124" s="221" t="s">
        <v>184</v>
      </c>
      <c r="G124" s="222" t="s">
        <v>131</v>
      </c>
      <c r="H124" s="223">
        <v>0.171</v>
      </c>
      <c r="I124" s="224"/>
      <c r="J124" s="225">
        <f>ROUND(I124*H124,2)</f>
        <v>0</v>
      </c>
      <c r="K124" s="221" t="s">
        <v>132</v>
      </c>
      <c r="L124" s="45"/>
      <c r="M124" s="226" t="s">
        <v>19</v>
      </c>
      <c r="N124" s="227" t="s">
        <v>40</v>
      </c>
      <c r="O124" s="85"/>
      <c r="P124" s="228">
        <f>O124*H124</f>
        <v>0</v>
      </c>
      <c r="Q124" s="228">
        <v>1.94302</v>
      </c>
      <c r="R124" s="228">
        <f>Q124*H124</f>
        <v>0.33225642</v>
      </c>
      <c r="S124" s="228">
        <v>0</v>
      </c>
      <c r="T124" s="229">
        <f>S124*H124</f>
        <v>0</v>
      </c>
      <c r="U124" s="39"/>
      <c r="V124" s="39"/>
      <c r="W124" s="39"/>
      <c r="X124" s="39"/>
      <c r="Y124" s="39"/>
      <c r="Z124" s="39"/>
      <c r="AA124" s="39"/>
      <c r="AB124" s="39"/>
      <c r="AC124" s="39"/>
      <c r="AD124" s="39"/>
      <c r="AE124" s="39"/>
      <c r="AR124" s="230" t="s">
        <v>133</v>
      </c>
      <c r="AT124" s="230" t="s">
        <v>128</v>
      </c>
      <c r="AU124" s="230" t="s">
        <v>79</v>
      </c>
      <c r="AY124" s="18" t="s">
        <v>126</v>
      </c>
      <c r="BE124" s="231">
        <f>IF(N124="základní",J124,0)</f>
        <v>0</v>
      </c>
      <c r="BF124" s="231">
        <f>IF(N124="snížená",J124,0)</f>
        <v>0</v>
      </c>
      <c r="BG124" s="231">
        <f>IF(N124="zákl. přenesená",J124,0)</f>
        <v>0</v>
      </c>
      <c r="BH124" s="231">
        <f>IF(N124="sníž. přenesená",J124,0)</f>
        <v>0</v>
      </c>
      <c r="BI124" s="231">
        <f>IF(N124="nulová",J124,0)</f>
        <v>0</v>
      </c>
      <c r="BJ124" s="18" t="s">
        <v>77</v>
      </c>
      <c r="BK124" s="231">
        <f>ROUND(I124*H124,2)</f>
        <v>0</v>
      </c>
      <c r="BL124" s="18" t="s">
        <v>133</v>
      </c>
      <c r="BM124" s="230" t="s">
        <v>185</v>
      </c>
    </row>
    <row r="125" spans="1:47" s="2" customFormat="1" ht="12">
      <c r="A125" s="39"/>
      <c r="B125" s="40"/>
      <c r="C125" s="41"/>
      <c r="D125" s="232" t="s">
        <v>135</v>
      </c>
      <c r="E125" s="41"/>
      <c r="F125" s="233" t="s">
        <v>186</v>
      </c>
      <c r="G125" s="41"/>
      <c r="H125" s="41"/>
      <c r="I125" s="137"/>
      <c r="J125" s="41"/>
      <c r="K125" s="41"/>
      <c r="L125" s="45"/>
      <c r="M125" s="234"/>
      <c r="N125" s="235"/>
      <c r="O125" s="85"/>
      <c r="P125" s="85"/>
      <c r="Q125" s="85"/>
      <c r="R125" s="85"/>
      <c r="S125" s="85"/>
      <c r="T125" s="86"/>
      <c r="U125" s="39"/>
      <c r="V125" s="39"/>
      <c r="W125" s="39"/>
      <c r="X125" s="39"/>
      <c r="Y125" s="39"/>
      <c r="Z125" s="39"/>
      <c r="AA125" s="39"/>
      <c r="AB125" s="39"/>
      <c r="AC125" s="39"/>
      <c r="AD125" s="39"/>
      <c r="AE125" s="39"/>
      <c r="AT125" s="18" t="s">
        <v>135</v>
      </c>
      <c r="AU125" s="18" t="s">
        <v>79</v>
      </c>
    </row>
    <row r="126" spans="1:47" s="2" customFormat="1" ht="12">
      <c r="A126" s="39"/>
      <c r="B126" s="40"/>
      <c r="C126" s="41"/>
      <c r="D126" s="232" t="s">
        <v>137</v>
      </c>
      <c r="E126" s="41"/>
      <c r="F126" s="236" t="s">
        <v>187</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137</v>
      </c>
      <c r="AU126" s="18" t="s">
        <v>79</v>
      </c>
    </row>
    <row r="127" spans="1:51" s="13" customFormat="1" ht="12">
      <c r="A127" s="13"/>
      <c r="B127" s="237"/>
      <c r="C127" s="238"/>
      <c r="D127" s="232" t="s">
        <v>139</v>
      </c>
      <c r="E127" s="239" t="s">
        <v>19</v>
      </c>
      <c r="F127" s="240" t="s">
        <v>188</v>
      </c>
      <c r="G127" s="238"/>
      <c r="H127" s="241">
        <v>0.171</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139</v>
      </c>
      <c r="AU127" s="247" t="s">
        <v>79</v>
      </c>
      <c r="AV127" s="13" t="s">
        <v>79</v>
      </c>
      <c r="AW127" s="13" t="s">
        <v>31</v>
      </c>
      <c r="AX127" s="13" t="s">
        <v>77</v>
      </c>
      <c r="AY127" s="247" t="s">
        <v>126</v>
      </c>
    </row>
    <row r="128" spans="1:65" s="2" customFormat="1" ht="16.5" customHeight="1">
      <c r="A128" s="39"/>
      <c r="B128" s="40"/>
      <c r="C128" s="219" t="s">
        <v>189</v>
      </c>
      <c r="D128" s="219" t="s">
        <v>128</v>
      </c>
      <c r="E128" s="220" t="s">
        <v>190</v>
      </c>
      <c r="F128" s="221" t="s">
        <v>191</v>
      </c>
      <c r="G128" s="222" t="s">
        <v>171</v>
      </c>
      <c r="H128" s="223">
        <v>0.128</v>
      </c>
      <c r="I128" s="224"/>
      <c r="J128" s="225">
        <f>ROUND(I128*H128,2)</f>
        <v>0</v>
      </c>
      <c r="K128" s="221" t="s">
        <v>132</v>
      </c>
      <c r="L128" s="45"/>
      <c r="M128" s="226" t="s">
        <v>19</v>
      </c>
      <c r="N128" s="227" t="s">
        <v>40</v>
      </c>
      <c r="O128" s="85"/>
      <c r="P128" s="228">
        <f>O128*H128</f>
        <v>0</v>
      </c>
      <c r="Q128" s="228">
        <v>1.09</v>
      </c>
      <c r="R128" s="228">
        <f>Q128*H128</f>
        <v>0.13952</v>
      </c>
      <c r="S128" s="228">
        <v>0</v>
      </c>
      <c r="T128" s="229">
        <f>S128*H128</f>
        <v>0</v>
      </c>
      <c r="U128" s="39"/>
      <c r="V128" s="39"/>
      <c r="W128" s="39"/>
      <c r="X128" s="39"/>
      <c r="Y128" s="39"/>
      <c r="Z128" s="39"/>
      <c r="AA128" s="39"/>
      <c r="AB128" s="39"/>
      <c r="AC128" s="39"/>
      <c r="AD128" s="39"/>
      <c r="AE128" s="39"/>
      <c r="AR128" s="230" t="s">
        <v>133</v>
      </c>
      <c r="AT128" s="230" t="s">
        <v>128</v>
      </c>
      <c r="AU128" s="230" t="s">
        <v>79</v>
      </c>
      <c r="AY128" s="18" t="s">
        <v>126</v>
      </c>
      <c r="BE128" s="231">
        <f>IF(N128="základní",J128,0)</f>
        <v>0</v>
      </c>
      <c r="BF128" s="231">
        <f>IF(N128="snížená",J128,0)</f>
        <v>0</v>
      </c>
      <c r="BG128" s="231">
        <f>IF(N128="zákl. přenesená",J128,0)</f>
        <v>0</v>
      </c>
      <c r="BH128" s="231">
        <f>IF(N128="sníž. přenesená",J128,0)</f>
        <v>0</v>
      </c>
      <c r="BI128" s="231">
        <f>IF(N128="nulová",J128,0)</f>
        <v>0</v>
      </c>
      <c r="BJ128" s="18" t="s">
        <v>77</v>
      </c>
      <c r="BK128" s="231">
        <f>ROUND(I128*H128,2)</f>
        <v>0</v>
      </c>
      <c r="BL128" s="18" t="s">
        <v>133</v>
      </c>
      <c r="BM128" s="230" t="s">
        <v>192</v>
      </c>
    </row>
    <row r="129" spans="1:47" s="2" customFormat="1" ht="12">
      <c r="A129" s="39"/>
      <c r="B129" s="40"/>
      <c r="C129" s="41"/>
      <c r="D129" s="232" t="s">
        <v>135</v>
      </c>
      <c r="E129" s="41"/>
      <c r="F129" s="233" t="s">
        <v>193</v>
      </c>
      <c r="G129" s="41"/>
      <c r="H129" s="41"/>
      <c r="I129" s="137"/>
      <c r="J129" s="41"/>
      <c r="K129" s="41"/>
      <c r="L129" s="45"/>
      <c r="M129" s="234"/>
      <c r="N129" s="235"/>
      <c r="O129" s="85"/>
      <c r="P129" s="85"/>
      <c r="Q129" s="85"/>
      <c r="R129" s="85"/>
      <c r="S129" s="85"/>
      <c r="T129" s="86"/>
      <c r="U129" s="39"/>
      <c r="V129" s="39"/>
      <c r="W129" s="39"/>
      <c r="X129" s="39"/>
      <c r="Y129" s="39"/>
      <c r="Z129" s="39"/>
      <c r="AA129" s="39"/>
      <c r="AB129" s="39"/>
      <c r="AC129" s="39"/>
      <c r="AD129" s="39"/>
      <c r="AE129" s="39"/>
      <c r="AT129" s="18" t="s">
        <v>135</v>
      </c>
      <c r="AU129" s="18" t="s">
        <v>79</v>
      </c>
    </row>
    <row r="130" spans="1:47" s="2" customFormat="1" ht="12">
      <c r="A130" s="39"/>
      <c r="B130" s="40"/>
      <c r="C130" s="41"/>
      <c r="D130" s="232" t="s">
        <v>137</v>
      </c>
      <c r="E130" s="41"/>
      <c r="F130" s="236" t="s">
        <v>194</v>
      </c>
      <c r="G130" s="41"/>
      <c r="H130" s="41"/>
      <c r="I130" s="137"/>
      <c r="J130" s="41"/>
      <c r="K130" s="41"/>
      <c r="L130" s="45"/>
      <c r="M130" s="234"/>
      <c r="N130" s="235"/>
      <c r="O130" s="85"/>
      <c r="P130" s="85"/>
      <c r="Q130" s="85"/>
      <c r="R130" s="85"/>
      <c r="S130" s="85"/>
      <c r="T130" s="86"/>
      <c r="U130" s="39"/>
      <c r="V130" s="39"/>
      <c r="W130" s="39"/>
      <c r="X130" s="39"/>
      <c r="Y130" s="39"/>
      <c r="Z130" s="39"/>
      <c r="AA130" s="39"/>
      <c r="AB130" s="39"/>
      <c r="AC130" s="39"/>
      <c r="AD130" s="39"/>
      <c r="AE130" s="39"/>
      <c r="AT130" s="18" t="s">
        <v>137</v>
      </c>
      <c r="AU130" s="18" t="s">
        <v>79</v>
      </c>
    </row>
    <row r="131" spans="1:51" s="13" customFormat="1" ht="12">
      <c r="A131" s="13"/>
      <c r="B131" s="237"/>
      <c r="C131" s="238"/>
      <c r="D131" s="232" t="s">
        <v>139</v>
      </c>
      <c r="E131" s="239" t="s">
        <v>19</v>
      </c>
      <c r="F131" s="240" t="s">
        <v>195</v>
      </c>
      <c r="G131" s="238"/>
      <c r="H131" s="241">
        <v>0.128</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139</v>
      </c>
      <c r="AU131" s="247" t="s">
        <v>79</v>
      </c>
      <c r="AV131" s="13" t="s">
        <v>79</v>
      </c>
      <c r="AW131" s="13" t="s">
        <v>31</v>
      </c>
      <c r="AX131" s="13" t="s">
        <v>77</v>
      </c>
      <c r="AY131" s="247" t="s">
        <v>126</v>
      </c>
    </row>
    <row r="132" spans="1:65" s="2" customFormat="1" ht="16.5" customHeight="1">
      <c r="A132" s="39"/>
      <c r="B132" s="40"/>
      <c r="C132" s="219" t="s">
        <v>196</v>
      </c>
      <c r="D132" s="219" t="s">
        <v>128</v>
      </c>
      <c r="E132" s="220" t="s">
        <v>197</v>
      </c>
      <c r="F132" s="221" t="s">
        <v>198</v>
      </c>
      <c r="G132" s="222" t="s">
        <v>199</v>
      </c>
      <c r="H132" s="223">
        <v>0.93</v>
      </c>
      <c r="I132" s="224"/>
      <c r="J132" s="225">
        <f>ROUND(I132*H132,2)</f>
        <v>0</v>
      </c>
      <c r="K132" s="221" t="s">
        <v>132</v>
      </c>
      <c r="L132" s="45"/>
      <c r="M132" s="226" t="s">
        <v>19</v>
      </c>
      <c r="N132" s="227" t="s">
        <v>40</v>
      </c>
      <c r="O132" s="85"/>
      <c r="P132" s="228">
        <f>O132*H132</f>
        <v>0</v>
      </c>
      <c r="Q132" s="228">
        <v>0.17818</v>
      </c>
      <c r="R132" s="228">
        <f>Q132*H132</f>
        <v>0.1657074</v>
      </c>
      <c r="S132" s="228">
        <v>0</v>
      </c>
      <c r="T132" s="229">
        <f>S132*H132</f>
        <v>0</v>
      </c>
      <c r="U132" s="39"/>
      <c r="V132" s="39"/>
      <c r="W132" s="39"/>
      <c r="X132" s="39"/>
      <c r="Y132" s="39"/>
      <c r="Z132" s="39"/>
      <c r="AA132" s="39"/>
      <c r="AB132" s="39"/>
      <c r="AC132" s="39"/>
      <c r="AD132" s="39"/>
      <c r="AE132" s="39"/>
      <c r="AR132" s="230" t="s">
        <v>133</v>
      </c>
      <c r="AT132" s="230" t="s">
        <v>128</v>
      </c>
      <c r="AU132" s="230" t="s">
        <v>79</v>
      </c>
      <c r="AY132" s="18" t="s">
        <v>126</v>
      </c>
      <c r="BE132" s="231">
        <f>IF(N132="základní",J132,0)</f>
        <v>0</v>
      </c>
      <c r="BF132" s="231">
        <f>IF(N132="snížená",J132,0)</f>
        <v>0</v>
      </c>
      <c r="BG132" s="231">
        <f>IF(N132="zákl. přenesená",J132,0)</f>
        <v>0</v>
      </c>
      <c r="BH132" s="231">
        <f>IF(N132="sníž. přenesená",J132,0)</f>
        <v>0</v>
      </c>
      <c r="BI132" s="231">
        <f>IF(N132="nulová",J132,0)</f>
        <v>0</v>
      </c>
      <c r="BJ132" s="18" t="s">
        <v>77</v>
      </c>
      <c r="BK132" s="231">
        <f>ROUND(I132*H132,2)</f>
        <v>0</v>
      </c>
      <c r="BL132" s="18" t="s">
        <v>133</v>
      </c>
      <c r="BM132" s="230" t="s">
        <v>200</v>
      </c>
    </row>
    <row r="133" spans="1:47" s="2" customFormat="1" ht="12">
      <c r="A133" s="39"/>
      <c r="B133" s="40"/>
      <c r="C133" s="41"/>
      <c r="D133" s="232" t="s">
        <v>135</v>
      </c>
      <c r="E133" s="41"/>
      <c r="F133" s="233" t="s">
        <v>201</v>
      </c>
      <c r="G133" s="41"/>
      <c r="H133" s="41"/>
      <c r="I133" s="137"/>
      <c r="J133" s="41"/>
      <c r="K133" s="41"/>
      <c r="L133" s="45"/>
      <c r="M133" s="234"/>
      <c r="N133" s="235"/>
      <c r="O133" s="85"/>
      <c r="P133" s="85"/>
      <c r="Q133" s="85"/>
      <c r="R133" s="85"/>
      <c r="S133" s="85"/>
      <c r="T133" s="86"/>
      <c r="U133" s="39"/>
      <c r="V133" s="39"/>
      <c r="W133" s="39"/>
      <c r="X133" s="39"/>
      <c r="Y133" s="39"/>
      <c r="Z133" s="39"/>
      <c r="AA133" s="39"/>
      <c r="AB133" s="39"/>
      <c r="AC133" s="39"/>
      <c r="AD133" s="39"/>
      <c r="AE133" s="39"/>
      <c r="AT133" s="18" t="s">
        <v>135</v>
      </c>
      <c r="AU133" s="18" t="s">
        <v>79</v>
      </c>
    </row>
    <row r="134" spans="1:51" s="13" customFormat="1" ht="12">
      <c r="A134" s="13"/>
      <c r="B134" s="237"/>
      <c r="C134" s="238"/>
      <c r="D134" s="232" t="s">
        <v>139</v>
      </c>
      <c r="E134" s="239" t="s">
        <v>19</v>
      </c>
      <c r="F134" s="240" t="s">
        <v>202</v>
      </c>
      <c r="G134" s="238"/>
      <c r="H134" s="241">
        <v>0.93</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139</v>
      </c>
      <c r="AU134" s="247" t="s">
        <v>79</v>
      </c>
      <c r="AV134" s="13" t="s">
        <v>79</v>
      </c>
      <c r="AW134" s="13" t="s">
        <v>31</v>
      </c>
      <c r="AX134" s="13" t="s">
        <v>77</v>
      </c>
      <c r="AY134" s="247" t="s">
        <v>126</v>
      </c>
    </row>
    <row r="135" spans="1:65" s="2" customFormat="1" ht="16.5" customHeight="1">
      <c r="A135" s="39"/>
      <c r="B135" s="40"/>
      <c r="C135" s="219" t="s">
        <v>203</v>
      </c>
      <c r="D135" s="219" t="s">
        <v>128</v>
      </c>
      <c r="E135" s="220" t="s">
        <v>204</v>
      </c>
      <c r="F135" s="221" t="s">
        <v>205</v>
      </c>
      <c r="G135" s="222" t="s">
        <v>199</v>
      </c>
      <c r="H135" s="223">
        <v>2</v>
      </c>
      <c r="I135" s="224"/>
      <c r="J135" s="225">
        <f>ROUND(I135*H135,2)</f>
        <v>0</v>
      </c>
      <c r="K135" s="221" t="s">
        <v>132</v>
      </c>
      <c r="L135" s="45"/>
      <c r="M135" s="226" t="s">
        <v>19</v>
      </c>
      <c r="N135" s="227" t="s">
        <v>40</v>
      </c>
      <c r="O135" s="85"/>
      <c r="P135" s="228">
        <f>O135*H135</f>
        <v>0</v>
      </c>
      <c r="Q135" s="228">
        <v>0.26723</v>
      </c>
      <c r="R135" s="228">
        <f>Q135*H135</f>
        <v>0.53446</v>
      </c>
      <c r="S135" s="228">
        <v>0</v>
      </c>
      <c r="T135" s="229">
        <f>S135*H135</f>
        <v>0</v>
      </c>
      <c r="U135" s="39"/>
      <c r="V135" s="39"/>
      <c r="W135" s="39"/>
      <c r="X135" s="39"/>
      <c r="Y135" s="39"/>
      <c r="Z135" s="39"/>
      <c r="AA135" s="39"/>
      <c r="AB135" s="39"/>
      <c r="AC135" s="39"/>
      <c r="AD135" s="39"/>
      <c r="AE135" s="39"/>
      <c r="AR135" s="230" t="s">
        <v>133</v>
      </c>
      <c r="AT135" s="230" t="s">
        <v>128</v>
      </c>
      <c r="AU135" s="230" t="s">
        <v>79</v>
      </c>
      <c r="AY135" s="18" t="s">
        <v>126</v>
      </c>
      <c r="BE135" s="231">
        <f>IF(N135="základní",J135,0)</f>
        <v>0</v>
      </c>
      <c r="BF135" s="231">
        <f>IF(N135="snížená",J135,0)</f>
        <v>0</v>
      </c>
      <c r="BG135" s="231">
        <f>IF(N135="zákl. přenesená",J135,0)</f>
        <v>0</v>
      </c>
      <c r="BH135" s="231">
        <f>IF(N135="sníž. přenesená",J135,0)</f>
        <v>0</v>
      </c>
      <c r="BI135" s="231">
        <f>IF(N135="nulová",J135,0)</f>
        <v>0</v>
      </c>
      <c r="BJ135" s="18" t="s">
        <v>77</v>
      </c>
      <c r="BK135" s="231">
        <f>ROUND(I135*H135,2)</f>
        <v>0</v>
      </c>
      <c r="BL135" s="18" t="s">
        <v>133</v>
      </c>
      <c r="BM135" s="230" t="s">
        <v>206</v>
      </c>
    </row>
    <row r="136" spans="1:47" s="2" customFormat="1" ht="12">
      <c r="A136" s="39"/>
      <c r="B136" s="40"/>
      <c r="C136" s="41"/>
      <c r="D136" s="232" t="s">
        <v>135</v>
      </c>
      <c r="E136" s="41"/>
      <c r="F136" s="233" t="s">
        <v>207</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135</v>
      </c>
      <c r="AU136" s="18" t="s">
        <v>79</v>
      </c>
    </row>
    <row r="137" spans="1:47" s="2" customFormat="1" ht="12">
      <c r="A137" s="39"/>
      <c r="B137" s="40"/>
      <c r="C137" s="41"/>
      <c r="D137" s="232" t="s">
        <v>137</v>
      </c>
      <c r="E137" s="41"/>
      <c r="F137" s="236" t="s">
        <v>208</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137</v>
      </c>
      <c r="AU137" s="18" t="s">
        <v>79</v>
      </c>
    </row>
    <row r="138" spans="1:51" s="13" customFormat="1" ht="12">
      <c r="A138" s="13"/>
      <c r="B138" s="237"/>
      <c r="C138" s="238"/>
      <c r="D138" s="232" t="s">
        <v>139</v>
      </c>
      <c r="E138" s="239" t="s">
        <v>19</v>
      </c>
      <c r="F138" s="240" t="s">
        <v>209</v>
      </c>
      <c r="G138" s="238"/>
      <c r="H138" s="241">
        <v>2</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139</v>
      </c>
      <c r="AU138" s="247" t="s">
        <v>79</v>
      </c>
      <c r="AV138" s="13" t="s">
        <v>79</v>
      </c>
      <c r="AW138" s="13" t="s">
        <v>31</v>
      </c>
      <c r="AX138" s="13" t="s">
        <v>69</v>
      </c>
      <c r="AY138" s="247" t="s">
        <v>126</v>
      </c>
    </row>
    <row r="139" spans="1:51" s="14" customFormat="1" ht="12">
      <c r="A139" s="14"/>
      <c r="B139" s="248"/>
      <c r="C139" s="249"/>
      <c r="D139" s="232" t="s">
        <v>139</v>
      </c>
      <c r="E139" s="250" t="s">
        <v>19</v>
      </c>
      <c r="F139" s="251" t="s">
        <v>146</v>
      </c>
      <c r="G139" s="249"/>
      <c r="H139" s="252">
        <v>2</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139</v>
      </c>
      <c r="AU139" s="258" t="s">
        <v>79</v>
      </c>
      <c r="AV139" s="14" t="s">
        <v>133</v>
      </c>
      <c r="AW139" s="14" t="s">
        <v>31</v>
      </c>
      <c r="AX139" s="14" t="s">
        <v>77</v>
      </c>
      <c r="AY139" s="258" t="s">
        <v>126</v>
      </c>
    </row>
    <row r="140" spans="1:63" s="12" customFormat="1" ht="22.8" customHeight="1">
      <c r="A140" s="12"/>
      <c r="B140" s="203"/>
      <c r="C140" s="204"/>
      <c r="D140" s="205" t="s">
        <v>68</v>
      </c>
      <c r="E140" s="217" t="s">
        <v>133</v>
      </c>
      <c r="F140" s="217" t="s">
        <v>210</v>
      </c>
      <c r="G140" s="204"/>
      <c r="H140" s="204"/>
      <c r="I140" s="207"/>
      <c r="J140" s="218">
        <f>BK140</f>
        <v>0</v>
      </c>
      <c r="K140" s="204"/>
      <c r="L140" s="209"/>
      <c r="M140" s="210"/>
      <c r="N140" s="211"/>
      <c r="O140" s="211"/>
      <c r="P140" s="212">
        <f>SUM(P141:P143)</f>
        <v>0</v>
      </c>
      <c r="Q140" s="211"/>
      <c r="R140" s="212">
        <f>SUM(R141:R143)</f>
        <v>0.4556</v>
      </c>
      <c r="S140" s="211"/>
      <c r="T140" s="213">
        <f>SUM(T141:T143)</f>
        <v>0</v>
      </c>
      <c r="U140" s="12"/>
      <c r="V140" s="12"/>
      <c r="W140" s="12"/>
      <c r="X140" s="12"/>
      <c r="Y140" s="12"/>
      <c r="Z140" s="12"/>
      <c r="AA140" s="12"/>
      <c r="AB140" s="12"/>
      <c r="AC140" s="12"/>
      <c r="AD140" s="12"/>
      <c r="AE140" s="12"/>
      <c r="AR140" s="214" t="s">
        <v>77</v>
      </c>
      <c r="AT140" s="215" t="s">
        <v>68</v>
      </c>
      <c r="AU140" s="215" t="s">
        <v>77</v>
      </c>
      <c r="AY140" s="214" t="s">
        <v>126</v>
      </c>
      <c r="BK140" s="216">
        <f>SUM(BK141:BK143)</f>
        <v>0</v>
      </c>
    </row>
    <row r="141" spans="1:65" s="2" customFormat="1" ht="16.5" customHeight="1">
      <c r="A141" s="39"/>
      <c r="B141" s="40"/>
      <c r="C141" s="219" t="s">
        <v>211</v>
      </c>
      <c r="D141" s="219" t="s">
        <v>128</v>
      </c>
      <c r="E141" s="220" t="s">
        <v>212</v>
      </c>
      <c r="F141" s="221" t="s">
        <v>213</v>
      </c>
      <c r="G141" s="222" t="s">
        <v>214</v>
      </c>
      <c r="H141" s="223">
        <v>20</v>
      </c>
      <c r="I141" s="224"/>
      <c r="J141" s="225">
        <f>ROUND(I141*H141,2)</f>
        <v>0</v>
      </c>
      <c r="K141" s="221" t="s">
        <v>132</v>
      </c>
      <c r="L141" s="45"/>
      <c r="M141" s="226" t="s">
        <v>19</v>
      </c>
      <c r="N141" s="227" t="s">
        <v>40</v>
      </c>
      <c r="O141" s="85"/>
      <c r="P141" s="228">
        <f>O141*H141</f>
        <v>0</v>
      </c>
      <c r="Q141" s="228">
        <v>0.02278</v>
      </c>
      <c r="R141" s="228">
        <f>Q141*H141</f>
        <v>0.4556</v>
      </c>
      <c r="S141" s="228">
        <v>0</v>
      </c>
      <c r="T141" s="229">
        <f>S141*H141</f>
        <v>0</v>
      </c>
      <c r="U141" s="39"/>
      <c r="V141" s="39"/>
      <c r="W141" s="39"/>
      <c r="X141" s="39"/>
      <c r="Y141" s="39"/>
      <c r="Z141" s="39"/>
      <c r="AA141" s="39"/>
      <c r="AB141" s="39"/>
      <c r="AC141" s="39"/>
      <c r="AD141" s="39"/>
      <c r="AE141" s="39"/>
      <c r="AR141" s="230" t="s">
        <v>133</v>
      </c>
      <c r="AT141" s="230" t="s">
        <v>128</v>
      </c>
      <c r="AU141" s="230" t="s">
        <v>79</v>
      </c>
      <c r="AY141" s="18" t="s">
        <v>126</v>
      </c>
      <c r="BE141" s="231">
        <f>IF(N141="základní",J141,0)</f>
        <v>0</v>
      </c>
      <c r="BF141" s="231">
        <f>IF(N141="snížená",J141,0)</f>
        <v>0</v>
      </c>
      <c r="BG141" s="231">
        <f>IF(N141="zákl. přenesená",J141,0)</f>
        <v>0</v>
      </c>
      <c r="BH141" s="231">
        <f>IF(N141="sníž. přenesená",J141,0)</f>
        <v>0</v>
      </c>
      <c r="BI141" s="231">
        <f>IF(N141="nulová",J141,0)</f>
        <v>0</v>
      </c>
      <c r="BJ141" s="18" t="s">
        <v>77</v>
      </c>
      <c r="BK141" s="231">
        <f>ROUND(I141*H141,2)</f>
        <v>0</v>
      </c>
      <c r="BL141" s="18" t="s">
        <v>133</v>
      </c>
      <c r="BM141" s="230" t="s">
        <v>215</v>
      </c>
    </row>
    <row r="142" spans="1:47" s="2" customFormat="1" ht="12">
      <c r="A142" s="39"/>
      <c r="B142" s="40"/>
      <c r="C142" s="41"/>
      <c r="D142" s="232" t="s">
        <v>135</v>
      </c>
      <c r="E142" s="41"/>
      <c r="F142" s="233" t="s">
        <v>216</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135</v>
      </c>
      <c r="AU142" s="18" t="s">
        <v>79</v>
      </c>
    </row>
    <row r="143" spans="1:51" s="13" customFormat="1" ht="12">
      <c r="A143" s="13"/>
      <c r="B143" s="237"/>
      <c r="C143" s="238"/>
      <c r="D143" s="232" t="s">
        <v>139</v>
      </c>
      <c r="E143" s="239" t="s">
        <v>19</v>
      </c>
      <c r="F143" s="240" t="s">
        <v>217</v>
      </c>
      <c r="G143" s="238"/>
      <c r="H143" s="241">
        <v>20</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139</v>
      </c>
      <c r="AU143" s="247" t="s">
        <v>79</v>
      </c>
      <c r="AV143" s="13" t="s">
        <v>79</v>
      </c>
      <c r="AW143" s="13" t="s">
        <v>31</v>
      </c>
      <c r="AX143" s="13" t="s">
        <v>77</v>
      </c>
      <c r="AY143" s="247" t="s">
        <v>126</v>
      </c>
    </row>
    <row r="144" spans="1:63" s="12" customFormat="1" ht="22.8" customHeight="1">
      <c r="A144" s="12"/>
      <c r="B144" s="203"/>
      <c r="C144" s="204"/>
      <c r="D144" s="205" t="s">
        <v>68</v>
      </c>
      <c r="E144" s="217" t="s">
        <v>189</v>
      </c>
      <c r="F144" s="217" t="s">
        <v>218</v>
      </c>
      <c r="G144" s="204"/>
      <c r="H144" s="204"/>
      <c r="I144" s="207"/>
      <c r="J144" s="218">
        <f>BK144</f>
        <v>0</v>
      </c>
      <c r="K144" s="204"/>
      <c r="L144" s="209"/>
      <c r="M144" s="210"/>
      <c r="N144" s="211"/>
      <c r="O144" s="211"/>
      <c r="P144" s="212">
        <f>SUM(P145:P210)</f>
        <v>0</v>
      </c>
      <c r="Q144" s="211"/>
      <c r="R144" s="212">
        <f>SUM(R145:R210)</f>
        <v>0.14171999999999998</v>
      </c>
      <c r="S144" s="211"/>
      <c r="T144" s="213">
        <f>SUM(T145:T210)</f>
        <v>82.335454</v>
      </c>
      <c r="U144" s="12"/>
      <c r="V144" s="12"/>
      <c r="W144" s="12"/>
      <c r="X144" s="12"/>
      <c r="Y144" s="12"/>
      <c r="Z144" s="12"/>
      <c r="AA144" s="12"/>
      <c r="AB144" s="12"/>
      <c r="AC144" s="12"/>
      <c r="AD144" s="12"/>
      <c r="AE144" s="12"/>
      <c r="AR144" s="214" t="s">
        <v>77</v>
      </c>
      <c r="AT144" s="215" t="s">
        <v>68</v>
      </c>
      <c r="AU144" s="215" t="s">
        <v>77</v>
      </c>
      <c r="AY144" s="214" t="s">
        <v>126</v>
      </c>
      <c r="BK144" s="216">
        <f>SUM(BK145:BK210)</f>
        <v>0</v>
      </c>
    </row>
    <row r="145" spans="1:65" s="2" customFormat="1" ht="16.5" customHeight="1">
      <c r="A145" s="39"/>
      <c r="B145" s="40"/>
      <c r="C145" s="219" t="s">
        <v>219</v>
      </c>
      <c r="D145" s="219" t="s">
        <v>128</v>
      </c>
      <c r="E145" s="220" t="s">
        <v>220</v>
      </c>
      <c r="F145" s="221" t="s">
        <v>221</v>
      </c>
      <c r="G145" s="222" t="s">
        <v>199</v>
      </c>
      <c r="H145" s="223">
        <v>166.02</v>
      </c>
      <c r="I145" s="224"/>
      <c r="J145" s="225">
        <f>ROUND(I145*H145,2)</f>
        <v>0</v>
      </c>
      <c r="K145" s="221" t="s">
        <v>132</v>
      </c>
      <c r="L145" s="45"/>
      <c r="M145" s="226" t="s">
        <v>19</v>
      </c>
      <c r="N145" s="227" t="s">
        <v>40</v>
      </c>
      <c r="O145" s="85"/>
      <c r="P145" s="228">
        <f>O145*H145</f>
        <v>0</v>
      </c>
      <c r="Q145" s="228">
        <v>0</v>
      </c>
      <c r="R145" s="228">
        <f>Q145*H145</f>
        <v>0</v>
      </c>
      <c r="S145" s="228">
        <v>0.059</v>
      </c>
      <c r="T145" s="229">
        <f>S145*H145</f>
        <v>9.79518</v>
      </c>
      <c r="U145" s="39"/>
      <c r="V145" s="39"/>
      <c r="W145" s="39"/>
      <c r="X145" s="39"/>
      <c r="Y145" s="39"/>
      <c r="Z145" s="39"/>
      <c r="AA145" s="39"/>
      <c r="AB145" s="39"/>
      <c r="AC145" s="39"/>
      <c r="AD145" s="39"/>
      <c r="AE145" s="39"/>
      <c r="AR145" s="230" t="s">
        <v>133</v>
      </c>
      <c r="AT145" s="230" t="s">
        <v>128</v>
      </c>
      <c r="AU145" s="230" t="s">
        <v>79</v>
      </c>
      <c r="AY145" s="18" t="s">
        <v>126</v>
      </c>
      <c r="BE145" s="231">
        <f>IF(N145="základní",J145,0)</f>
        <v>0</v>
      </c>
      <c r="BF145" s="231">
        <f>IF(N145="snížená",J145,0)</f>
        <v>0</v>
      </c>
      <c r="BG145" s="231">
        <f>IF(N145="zákl. přenesená",J145,0)</f>
        <v>0</v>
      </c>
      <c r="BH145" s="231">
        <f>IF(N145="sníž. přenesená",J145,0)</f>
        <v>0</v>
      </c>
      <c r="BI145" s="231">
        <f>IF(N145="nulová",J145,0)</f>
        <v>0</v>
      </c>
      <c r="BJ145" s="18" t="s">
        <v>77</v>
      </c>
      <c r="BK145" s="231">
        <f>ROUND(I145*H145,2)</f>
        <v>0</v>
      </c>
      <c r="BL145" s="18" t="s">
        <v>133</v>
      </c>
      <c r="BM145" s="230" t="s">
        <v>222</v>
      </c>
    </row>
    <row r="146" spans="1:47" s="2" customFormat="1" ht="12">
      <c r="A146" s="39"/>
      <c r="B146" s="40"/>
      <c r="C146" s="41"/>
      <c r="D146" s="232" t="s">
        <v>135</v>
      </c>
      <c r="E146" s="41"/>
      <c r="F146" s="233" t="s">
        <v>223</v>
      </c>
      <c r="G146" s="41"/>
      <c r="H146" s="41"/>
      <c r="I146" s="137"/>
      <c r="J146" s="41"/>
      <c r="K146" s="41"/>
      <c r="L146" s="45"/>
      <c r="M146" s="234"/>
      <c r="N146" s="235"/>
      <c r="O146" s="85"/>
      <c r="P146" s="85"/>
      <c r="Q146" s="85"/>
      <c r="R146" s="85"/>
      <c r="S146" s="85"/>
      <c r="T146" s="86"/>
      <c r="U146" s="39"/>
      <c r="V146" s="39"/>
      <c r="W146" s="39"/>
      <c r="X146" s="39"/>
      <c r="Y146" s="39"/>
      <c r="Z146" s="39"/>
      <c r="AA146" s="39"/>
      <c r="AB146" s="39"/>
      <c r="AC146" s="39"/>
      <c r="AD146" s="39"/>
      <c r="AE146" s="39"/>
      <c r="AT146" s="18" t="s">
        <v>135</v>
      </c>
      <c r="AU146" s="18" t="s">
        <v>79</v>
      </c>
    </row>
    <row r="147" spans="1:47" s="2" customFormat="1" ht="12">
      <c r="A147" s="39"/>
      <c r="B147" s="40"/>
      <c r="C147" s="41"/>
      <c r="D147" s="232" t="s">
        <v>137</v>
      </c>
      <c r="E147" s="41"/>
      <c r="F147" s="236" t="s">
        <v>224</v>
      </c>
      <c r="G147" s="41"/>
      <c r="H147" s="41"/>
      <c r="I147" s="137"/>
      <c r="J147" s="41"/>
      <c r="K147" s="41"/>
      <c r="L147" s="45"/>
      <c r="M147" s="234"/>
      <c r="N147" s="235"/>
      <c r="O147" s="85"/>
      <c r="P147" s="85"/>
      <c r="Q147" s="85"/>
      <c r="R147" s="85"/>
      <c r="S147" s="85"/>
      <c r="T147" s="86"/>
      <c r="U147" s="39"/>
      <c r="V147" s="39"/>
      <c r="W147" s="39"/>
      <c r="X147" s="39"/>
      <c r="Y147" s="39"/>
      <c r="Z147" s="39"/>
      <c r="AA147" s="39"/>
      <c r="AB147" s="39"/>
      <c r="AC147" s="39"/>
      <c r="AD147" s="39"/>
      <c r="AE147" s="39"/>
      <c r="AT147" s="18" t="s">
        <v>137</v>
      </c>
      <c r="AU147" s="18" t="s">
        <v>79</v>
      </c>
    </row>
    <row r="148" spans="1:51" s="13" customFormat="1" ht="12">
      <c r="A148" s="13"/>
      <c r="B148" s="237"/>
      <c r="C148" s="238"/>
      <c r="D148" s="232" t="s">
        <v>139</v>
      </c>
      <c r="E148" s="239" t="s">
        <v>19</v>
      </c>
      <c r="F148" s="240" t="s">
        <v>225</v>
      </c>
      <c r="G148" s="238"/>
      <c r="H148" s="241">
        <v>33.69</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139</v>
      </c>
      <c r="AU148" s="247" t="s">
        <v>79</v>
      </c>
      <c r="AV148" s="13" t="s">
        <v>79</v>
      </c>
      <c r="AW148" s="13" t="s">
        <v>31</v>
      </c>
      <c r="AX148" s="13" t="s">
        <v>69</v>
      </c>
      <c r="AY148" s="247" t="s">
        <v>126</v>
      </c>
    </row>
    <row r="149" spans="1:51" s="13" customFormat="1" ht="12">
      <c r="A149" s="13"/>
      <c r="B149" s="237"/>
      <c r="C149" s="238"/>
      <c r="D149" s="232" t="s">
        <v>139</v>
      </c>
      <c r="E149" s="239" t="s">
        <v>19</v>
      </c>
      <c r="F149" s="240" t="s">
        <v>226</v>
      </c>
      <c r="G149" s="238"/>
      <c r="H149" s="241">
        <v>33.35</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139</v>
      </c>
      <c r="AU149" s="247" t="s">
        <v>79</v>
      </c>
      <c r="AV149" s="13" t="s">
        <v>79</v>
      </c>
      <c r="AW149" s="13" t="s">
        <v>31</v>
      </c>
      <c r="AX149" s="13" t="s">
        <v>69</v>
      </c>
      <c r="AY149" s="247" t="s">
        <v>126</v>
      </c>
    </row>
    <row r="150" spans="1:51" s="13" customFormat="1" ht="12">
      <c r="A150" s="13"/>
      <c r="B150" s="237"/>
      <c r="C150" s="238"/>
      <c r="D150" s="232" t="s">
        <v>139</v>
      </c>
      <c r="E150" s="239" t="s">
        <v>19</v>
      </c>
      <c r="F150" s="240" t="s">
        <v>227</v>
      </c>
      <c r="G150" s="238"/>
      <c r="H150" s="241">
        <v>12.77</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139</v>
      </c>
      <c r="AU150" s="247" t="s">
        <v>79</v>
      </c>
      <c r="AV150" s="13" t="s">
        <v>79</v>
      </c>
      <c r="AW150" s="13" t="s">
        <v>31</v>
      </c>
      <c r="AX150" s="13" t="s">
        <v>69</v>
      </c>
      <c r="AY150" s="247" t="s">
        <v>126</v>
      </c>
    </row>
    <row r="151" spans="1:51" s="13" customFormat="1" ht="12">
      <c r="A151" s="13"/>
      <c r="B151" s="237"/>
      <c r="C151" s="238"/>
      <c r="D151" s="232" t="s">
        <v>139</v>
      </c>
      <c r="E151" s="239" t="s">
        <v>19</v>
      </c>
      <c r="F151" s="240" t="s">
        <v>228</v>
      </c>
      <c r="G151" s="238"/>
      <c r="H151" s="241">
        <v>50.42</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139</v>
      </c>
      <c r="AU151" s="247" t="s">
        <v>79</v>
      </c>
      <c r="AV151" s="13" t="s">
        <v>79</v>
      </c>
      <c r="AW151" s="13" t="s">
        <v>31</v>
      </c>
      <c r="AX151" s="13" t="s">
        <v>69</v>
      </c>
      <c r="AY151" s="247" t="s">
        <v>126</v>
      </c>
    </row>
    <row r="152" spans="1:51" s="13" customFormat="1" ht="12">
      <c r="A152" s="13"/>
      <c r="B152" s="237"/>
      <c r="C152" s="238"/>
      <c r="D152" s="232" t="s">
        <v>139</v>
      </c>
      <c r="E152" s="239" t="s">
        <v>19</v>
      </c>
      <c r="F152" s="240" t="s">
        <v>229</v>
      </c>
      <c r="G152" s="238"/>
      <c r="H152" s="241">
        <v>16.51</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139</v>
      </c>
      <c r="AU152" s="247" t="s">
        <v>79</v>
      </c>
      <c r="AV152" s="13" t="s">
        <v>79</v>
      </c>
      <c r="AW152" s="13" t="s">
        <v>31</v>
      </c>
      <c r="AX152" s="13" t="s">
        <v>69</v>
      </c>
      <c r="AY152" s="247" t="s">
        <v>126</v>
      </c>
    </row>
    <row r="153" spans="1:51" s="13" customFormat="1" ht="12">
      <c r="A153" s="13"/>
      <c r="B153" s="237"/>
      <c r="C153" s="238"/>
      <c r="D153" s="232" t="s">
        <v>139</v>
      </c>
      <c r="E153" s="239" t="s">
        <v>19</v>
      </c>
      <c r="F153" s="240" t="s">
        <v>230</v>
      </c>
      <c r="G153" s="238"/>
      <c r="H153" s="241">
        <v>19.28</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139</v>
      </c>
      <c r="AU153" s="247" t="s">
        <v>79</v>
      </c>
      <c r="AV153" s="13" t="s">
        <v>79</v>
      </c>
      <c r="AW153" s="13" t="s">
        <v>31</v>
      </c>
      <c r="AX153" s="13" t="s">
        <v>69</v>
      </c>
      <c r="AY153" s="247" t="s">
        <v>126</v>
      </c>
    </row>
    <row r="154" spans="1:51" s="14" customFormat="1" ht="12">
      <c r="A154" s="14"/>
      <c r="B154" s="248"/>
      <c r="C154" s="249"/>
      <c r="D154" s="232" t="s">
        <v>139</v>
      </c>
      <c r="E154" s="250" t="s">
        <v>19</v>
      </c>
      <c r="F154" s="251" t="s">
        <v>146</v>
      </c>
      <c r="G154" s="249"/>
      <c r="H154" s="252">
        <v>166.02</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139</v>
      </c>
      <c r="AU154" s="258" t="s">
        <v>79</v>
      </c>
      <c r="AV154" s="14" t="s">
        <v>133</v>
      </c>
      <c r="AW154" s="14" t="s">
        <v>31</v>
      </c>
      <c r="AX154" s="14" t="s">
        <v>77</v>
      </c>
      <c r="AY154" s="258" t="s">
        <v>126</v>
      </c>
    </row>
    <row r="155" spans="1:65" s="2" customFormat="1" ht="16.5" customHeight="1">
      <c r="A155" s="39"/>
      <c r="B155" s="40"/>
      <c r="C155" s="219" t="s">
        <v>231</v>
      </c>
      <c r="D155" s="219" t="s">
        <v>128</v>
      </c>
      <c r="E155" s="220" t="s">
        <v>232</v>
      </c>
      <c r="F155" s="221" t="s">
        <v>233</v>
      </c>
      <c r="G155" s="222" t="s">
        <v>131</v>
      </c>
      <c r="H155" s="223">
        <v>24.903</v>
      </c>
      <c r="I155" s="224"/>
      <c r="J155" s="225">
        <f>ROUND(I155*H155,2)</f>
        <v>0</v>
      </c>
      <c r="K155" s="221" t="s">
        <v>132</v>
      </c>
      <c r="L155" s="45"/>
      <c r="M155" s="226" t="s">
        <v>19</v>
      </c>
      <c r="N155" s="227" t="s">
        <v>40</v>
      </c>
      <c r="O155" s="85"/>
      <c r="P155" s="228">
        <f>O155*H155</f>
        <v>0</v>
      </c>
      <c r="Q155" s="228">
        <v>0</v>
      </c>
      <c r="R155" s="228">
        <f>Q155*H155</f>
        <v>0</v>
      </c>
      <c r="S155" s="228">
        <v>2.2</v>
      </c>
      <c r="T155" s="229">
        <f>S155*H155</f>
        <v>54.7866</v>
      </c>
      <c r="U155" s="39"/>
      <c r="V155" s="39"/>
      <c r="W155" s="39"/>
      <c r="X155" s="39"/>
      <c r="Y155" s="39"/>
      <c r="Z155" s="39"/>
      <c r="AA155" s="39"/>
      <c r="AB155" s="39"/>
      <c r="AC155" s="39"/>
      <c r="AD155" s="39"/>
      <c r="AE155" s="39"/>
      <c r="AR155" s="230" t="s">
        <v>133</v>
      </c>
      <c r="AT155" s="230" t="s">
        <v>128</v>
      </c>
      <c r="AU155" s="230" t="s">
        <v>79</v>
      </c>
      <c r="AY155" s="18" t="s">
        <v>126</v>
      </c>
      <c r="BE155" s="231">
        <f>IF(N155="základní",J155,0)</f>
        <v>0</v>
      </c>
      <c r="BF155" s="231">
        <f>IF(N155="snížená",J155,0)</f>
        <v>0</v>
      </c>
      <c r="BG155" s="231">
        <f>IF(N155="zákl. přenesená",J155,0)</f>
        <v>0</v>
      </c>
      <c r="BH155" s="231">
        <f>IF(N155="sníž. přenesená",J155,0)</f>
        <v>0</v>
      </c>
      <c r="BI155" s="231">
        <f>IF(N155="nulová",J155,0)</f>
        <v>0</v>
      </c>
      <c r="BJ155" s="18" t="s">
        <v>77</v>
      </c>
      <c r="BK155" s="231">
        <f>ROUND(I155*H155,2)</f>
        <v>0</v>
      </c>
      <c r="BL155" s="18" t="s">
        <v>133</v>
      </c>
      <c r="BM155" s="230" t="s">
        <v>234</v>
      </c>
    </row>
    <row r="156" spans="1:47" s="2" customFormat="1" ht="12">
      <c r="A156" s="39"/>
      <c r="B156" s="40"/>
      <c r="C156" s="41"/>
      <c r="D156" s="232" t="s">
        <v>135</v>
      </c>
      <c r="E156" s="41"/>
      <c r="F156" s="233" t="s">
        <v>235</v>
      </c>
      <c r="G156" s="41"/>
      <c r="H156" s="41"/>
      <c r="I156" s="137"/>
      <c r="J156" s="41"/>
      <c r="K156" s="41"/>
      <c r="L156" s="45"/>
      <c r="M156" s="234"/>
      <c r="N156" s="235"/>
      <c r="O156" s="85"/>
      <c r="P156" s="85"/>
      <c r="Q156" s="85"/>
      <c r="R156" s="85"/>
      <c r="S156" s="85"/>
      <c r="T156" s="86"/>
      <c r="U156" s="39"/>
      <c r="V156" s="39"/>
      <c r="W156" s="39"/>
      <c r="X156" s="39"/>
      <c r="Y156" s="39"/>
      <c r="Z156" s="39"/>
      <c r="AA156" s="39"/>
      <c r="AB156" s="39"/>
      <c r="AC156" s="39"/>
      <c r="AD156" s="39"/>
      <c r="AE156" s="39"/>
      <c r="AT156" s="18" t="s">
        <v>135</v>
      </c>
      <c r="AU156" s="18" t="s">
        <v>79</v>
      </c>
    </row>
    <row r="157" spans="1:51" s="13" customFormat="1" ht="12">
      <c r="A157" s="13"/>
      <c r="B157" s="237"/>
      <c r="C157" s="238"/>
      <c r="D157" s="232" t="s">
        <v>139</v>
      </c>
      <c r="E157" s="239" t="s">
        <v>19</v>
      </c>
      <c r="F157" s="240" t="s">
        <v>236</v>
      </c>
      <c r="G157" s="238"/>
      <c r="H157" s="241">
        <v>33.69</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139</v>
      </c>
      <c r="AU157" s="247" t="s">
        <v>79</v>
      </c>
      <c r="AV157" s="13" t="s">
        <v>79</v>
      </c>
      <c r="AW157" s="13" t="s">
        <v>31</v>
      </c>
      <c r="AX157" s="13" t="s">
        <v>69</v>
      </c>
      <c r="AY157" s="247" t="s">
        <v>126</v>
      </c>
    </row>
    <row r="158" spans="1:51" s="13" customFormat="1" ht="12">
      <c r="A158" s="13"/>
      <c r="B158" s="237"/>
      <c r="C158" s="238"/>
      <c r="D158" s="232" t="s">
        <v>139</v>
      </c>
      <c r="E158" s="239" t="s">
        <v>19</v>
      </c>
      <c r="F158" s="240" t="s">
        <v>226</v>
      </c>
      <c r="G158" s="238"/>
      <c r="H158" s="241">
        <v>33.35</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139</v>
      </c>
      <c r="AU158" s="247" t="s">
        <v>79</v>
      </c>
      <c r="AV158" s="13" t="s">
        <v>79</v>
      </c>
      <c r="AW158" s="13" t="s">
        <v>31</v>
      </c>
      <c r="AX158" s="13" t="s">
        <v>69</v>
      </c>
      <c r="AY158" s="247" t="s">
        <v>126</v>
      </c>
    </row>
    <row r="159" spans="1:51" s="13" customFormat="1" ht="12">
      <c r="A159" s="13"/>
      <c r="B159" s="237"/>
      <c r="C159" s="238"/>
      <c r="D159" s="232" t="s">
        <v>139</v>
      </c>
      <c r="E159" s="239" t="s">
        <v>19</v>
      </c>
      <c r="F159" s="240" t="s">
        <v>227</v>
      </c>
      <c r="G159" s="238"/>
      <c r="H159" s="241">
        <v>12.77</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139</v>
      </c>
      <c r="AU159" s="247" t="s">
        <v>79</v>
      </c>
      <c r="AV159" s="13" t="s">
        <v>79</v>
      </c>
      <c r="AW159" s="13" t="s">
        <v>31</v>
      </c>
      <c r="AX159" s="13" t="s">
        <v>69</v>
      </c>
      <c r="AY159" s="247" t="s">
        <v>126</v>
      </c>
    </row>
    <row r="160" spans="1:51" s="13" customFormat="1" ht="12">
      <c r="A160" s="13"/>
      <c r="B160" s="237"/>
      <c r="C160" s="238"/>
      <c r="D160" s="232" t="s">
        <v>139</v>
      </c>
      <c r="E160" s="239" t="s">
        <v>19</v>
      </c>
      <c r="F160" s="240" t="s">
        <v>228</v>
      </c>
      <c r="G160" s="238"/>
      <c r="H160" s="241">
        <v>50.42</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139</v>
      </c>
      <c r="AU160" s="247" t="s">
        <v>79</v>
      </c>
      <c r="AV160" s="13" t="s">
        <v>79</v>
      </c>
      <c r="AW160" s="13" t="s">
        <v>31</v>
      </c>
      <c r="AX160" s="13" t="s">
        <v>69</v>
      </c>
      <c r="AY160" s="247" t="s">
        <v>126</v>
      </c>
    </row>
    <row r="161" spans="1:51" s="13" customFormat="1" ht="12">
      <c r="A161" s="13"/>
      <c r="B161" s="237"/>
      <c r="C161" s="238"/>
      <c r="D161" s="232" t="s">
        <v>139</v>
      </c>
      <c r="E161" s="239" t="s">
        <v>19</v>
      </c>
      <c r="F161" s="240" t="s">
        <v>229</v>
      </c>
      <c r="G161" s="238"/>
      <c r="H161" s="241">
        <v>16.51</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139</v>
      </c>
      <c r="AU161" s="247" t="s">
        <v>79</v>
      </c>
      <c r="AV161" s="13" t="s">
        <v>79</v>
      </c>
      <c r="AW161" s="13" t="s">
        <v>31</v>
      </c>
      <c r="AX161" s="13" t="s">
        <v>69</v>
      </c>
      <c r="AY161" s="247" t="s">
        <v>126</v>
      </c>
    </row>
    <row r="162" spans="1:51" s="13" customFormat="1" ht="12">
      <c r="A162" s="13"/>
      <c r="B162" s="237"/>
      <c r="C162" s="238"/>
      <c r="D162" s="232" t="s">
        <v>139</v>
      </c>
      <c r="E162" s="239" t="s">
        <v>19</v>
      </c>
      <c r="F162" s="240" t="s">
        <v>230</v>
      </c>
      <c r="G162" s="238"/>
      <c r="H162" s="241">
        <v>19.28</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139</v>
      </c>
      <c r="AU162" s="247" t="s">
        <v>79</v>
      </c>
      <c r="AV162" s="13" t="s">
        <v>79</v>
      </c>
      <c r="AW162" s="13" t="s">
        <v>31</v>
      </c>
      <c r="AX162" s="13" t="s">
        <v>69</v>
      </c>
      <c r="AY162" s="247" t="s">
        <v>126</v>
      </c>
    </row>
    <row r="163" spans="1:51" s="15" customFormat="1" ht="12">
      <c r="A163" s="15"/>
      <c r="B163" s="259"/>
      <c r="C163" s="260"/>
      <c r="D163" s="232" t="s">
        <v>139</v>
      </c>
      <c r="E163" s="261" t="s">
        <v>19</v>
      </c>
      <c r="F163" s="262" t="s">
        <v>237</v>
      </c>
      <c r="G163" s="260"/>
      <c r="H163" s="263">
        <v>166.02</v>
      </c>
      <c r="I163" s="264"/>
      <c r="J163" s="260"/>
      <c r="K163" s="260"/>
      <c r="L163" s="265"/>
      <c r="M163" s="266"/>
      <c r="N163" s="267"/>
      <c r="O163" s="267"/>
      <c r="P163" s="267"/>
      <c r="Q163" s="267"/>
      <c r="R163" s="267"/>
      <c r="S163" s="267"/>
      <c r="T163" s="268"/>
      <c r="U163" s="15"/>
      <c r="V163" s="15"/>
      <c r="W163" s="15"/>
      <c r="X163" s="15"/>
      <c r="Y163" s="15"/>
      <c r="Z163" s="15"/>
      <c r="AA163" s="15"/>
      <c r="AB163" s="15"/>
      <c r="AC163" s="15"/>
      <c r="AD163" s="15"/>
      <c r="AE163" s="15"/>
      <c r="AT163" s="269" t="s">
        <v>139</v>
      </c>
      <c r="AU163" s="269" t="s">
        <v>79</v>
      </c>
      <c r="AV163" s="15" t="s">
        <v>152</v>
      </c>
      <c r="AW163" s="15" t="s">
        <v>31</v>
      </c>
      <c r="AX163" s="15" t="s">
        <v>69</v>
      </c>
      <c r="AY163" s="269" t="s">
        <v>126</v>
      </c>
    </row>
    <row r="164" spans="1:51" s="13" customFormat="1" ht="12">
      <c r="A164" s="13"/>
      <c r="B164" s="237"/>
      <c r="C164" s="238"/>
      <c r="D164" s="232" t="s">
        <v>139</v>
      </c>
      <c r="E164" s="239" t="s">
        <v>19</v>
      </c>
      <c r="F164" s="240" t="s">
        <v>238</v>
      </c>
      <c r="G164" s="238"/>
      <c r="H164" s="241">
        <v>24.903</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139</v>
      </c>
      <c r="AU164" s="247" t="s">
        <v>79</v>
      </c>
      <c r="AV164" s="13" t="s">
        <v>79</v>
      </c>
      <c r="AW164" s="13" t="s">
        <v>31</v>
      </c>
      <c r="AX164" s="13" t="s">
        <v>77</v>
      </c>
      <c r="AY164" s="247" t="s">
        <v>126</v>
      </c>
    </row>
    <row r="165" spans="1:65" s="2" customFormat="1" ht="16.5" customHeight="1">
      <c r="A165" s="39"/>
      <c r="B165" s="40"/>
      <c r="C165" s="219" t="s">
        <v>8</v>
      </c>
      <c r="D165" s="219" t="s">
        <v>128</v>
      </c>
      <c r="E165" s="220" t="s">
        <v>239</v>
      </c>
      <c r="F165" s="221" t="s">
        <v>240</v>
      </c>
      <c r="G165" s="222" t="s">
        <v>199</v>
      </c>
      <c r="H165" s="223">
        <v>4.8</v>
      </c>
      <c r="I165" s="224"/>
      <c r="J165" s="225">
        <f>ROUND(I165*H165,2)</f>
        <v>0</v>
      </c>
      <c r="K165" s="221" t="s">
        <v>132</v>
      </c>
      <c r="L165" s="45"/>
      <c r="M165" s="226" t="s">
        <v>19</v>
      </c>
      <c r="N165" s="227" t="s">
        <v>40</v>
      </c>
      <c r="O165" s="85"/>
      <c r="P165" s="228">
        <f>O165*H165</f>
        <v>0</v>
      </c>
      <c r="Q165" s="228">
        <v>0</v>
      </c>
      <c r="R165" s="228">
        <f>Q165*H165</f>
        <v>0</v>
      </c>
      <c r="S165" s="228">
        <v>0.076</v>
      </c>
      <c r="T165" s="229">
        <f>S165*H165</f>
        <v>0.36479999999999996</v>
      </c>
      <c r="U165" s="39"/>
      <c r="V165" s="39"/>
      <c r="W165" s="39"/>
      <c r="X165" s="39"/>
      <c r="Y165" s="39"/>
      <c r="Z165" s="39"/>
      <c r="AA165" s="39"/>
      <c r="AB165" s="39"/>
      <c r="AC165" s="39"/>
      <c r="AD165" s="39"/>
      <c r="AE165" s="39"/>
      <c r="AR165" s="230" t="s">
        <v>133</v>
      </c>
      <c r="AT165" s="230" t="s">
        <v>128</v>
      </c>
      <c r="AU165" s="230" t="s">
        <v>79</v>
      </c>
      <c r="AY165" s="18" t="s">
        <v>126</v>
      </c>
      <c r="BE165" s="231">
        <f>IF(N165="základní",J165,0)</f>
        <v>0</v>
      </c>
      <c r="BF165" s="231">
        <f>IF(N165="snížená",J165,0)</f>
        <v>0</v>
      </c>
      <c r="BG165" s="231">
        <f>IF(N165="zákl. přenesená",J165,0)</f>
        <v>0</v>
      </c>
      <c r="BH165" s="231">
        <f>IF(N165="sníž. přenesená",J165,0)</f>
        <v>0</v>
      </c>
      <c r="BI165" s="231">
        <f>IF(N165="nulová",J165,0)</f>
        <v>0</v>
      </c>
      <c r="BJ165" s="18" t="s">
        <v>77</v>
      </c>
      <c r="BK165" s="231">
        <f>ROUND(I165*H165,2)</f>
        <v>0</v>
      </c>
      <c r="BL165" s="18" t="s">
        <v>133</v>
      </c>
      <c r="BM165" s="230" t="s">
        <v>241</v>
      </c>
    </row>
    <row r="166" spans="1:47" s="2" customFormat="1" ht="12">
      <c r="A166" s="39"/>
      <c r="B166" s="40"/>
      <c r="C166" s="41"/>
      <c r="D166" s="232" t="s">
        <v>135</v>
      </c>
      <c r="E166" s="41"/>
      <c r="F166" s="233" t="s">
        <v>242</v>
      </c>
      <c r="G166" s="41"/>
      <c r="H166" s="41"/>
      <c r="I166" s="137"/>
      <c r="J166" s="41"/>
      <c r="K166" s="41"/>
      <c r="L166" s="45"/>
      <c r="M166" s="234"/>
      <c r="N166" s="235"/>
      <c r="O166" s="85"/>
      <c r="P166" s="85"/>
      <c r="Q166" s="85"/>
      <c r="R166" s="85"/>
      <c r="S166" s="85"/>
      <c r="T166" s="86"/>
      <c r="U166" s="39"/>
      <c r="V166" s="39"/>
      <c r="W166" s="39"/>
      <c r="X166" s="39"/>
      <c r="Y166" s="39"/>
      <c r="Z166" s="39"/>
      <c r="AA166" s="39"/>
      <c r="AB166" s="39"/>
      <c r="AC166" s="39"/>
      <c r="AD166" s="39"/>
      <c r="AE166" s="39"/>
      <c r="AT166" s="18" t="s">
        <v>135</v>
      </c>
      <c r="AU166" s="18" t="s">
        <v>79</v>
      </c>
    </row>
    <row r="167" spans="1:47" s="2" customFormat="1" ht="12">
      <c r="A167" s="39"/>
      <c r="B167" s="40"/>
      <c r="C167" s="41"/>
      <c r="D167" s="232" t="s">
        <v>137</v>
      </c>
      <c r="E167" s="41"/>
      <c r="F167" s="236" t="s">
        <v>243</v>
      </c>
      <c r="G167" s="41"/>
      <c r="H167" s="41"/>
      <c r="I167" s="137"/>
      <c r="J167" s="41"/>
      <c r="K167" s="41"/>
      <c r="L167" s="45"/>
      <c r="M167" s="234"/>
      <c r="N167" s="235"/>
      <c r="O167" s="85"/>
      <c r="P167" s="85"/>
      <c r="Q167" s="85"/>
      <c r="R167" s="85"/>
      <c r="S167" s="85"/>
      <c r="T167" s="86"/>
      <c r="U167" s="39"/>
      <c r="V167" s="39"/>
      <c r="W167" s="39"/>
      <c r="X167" s="39"/>
      <c r="Y167" s="39"/>
      <c r="Z167" s="39"/>
      <c r="AA167" s="39"/>
      <c r="AB167" s="39"/>
      <c r="AC167" s="39"/>
      <c r="AD167" s="39"/>
      <c r="AE167" s="39"/>
      <c r="AT167" s="18" t="s">
        <v>137</v>
      </c>
      <c r="AU167" s="18" t="s">
        <v>79</v>
      </c>
    </row>
    <row r="168" spans="1:51" s="13" customFormat="1" ht="12">
      <c r="A168" s="13"/>
      <c r="B168" s="237"/>
      <c r="C168" s="238"/>
      <c r="D168" s="232" t="s">
        <v>139</v>
      </c>
      <c r="E168" s="239" t="s">
        <v>19</v>
      </c>
      <c r="F168" s="240" t="s">
        <v>244</v>
      </c>
      <c r="G168" s="238"/>
      <c r="H168" s="241">
        <v>1.2</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139</v>
      </c>
      <c r="AU168" s="247" t="s">
        <v>79</v>
      </c>
      <c r="AV168" s="13" t="s">
        <v>79</v>
      </c>
      <c r="AW168" s="13" t="s">
        <v>31</v>
      </c>
      <c r="AX168" s="13" t="s">
        <v>69</v>
      </c>
      <c r="AY168" s="247" t="s">
        <v>126</v>
      </c>
    </row>
    <row r="169" spans="1:51" s="13" customFormat="1" ht="12">
      <c r="A169" s="13"/>
      <c r="B169" s="237"/>
      <c r="C169" s="238"/>
      <c r="D169" s="232" t="s">
        <v>139</v>
      </c>
      <c r="E169" s="239" t="s">
        <v>19</v>
      </c>
      <c r="F169" s="240" t="s">
        <v>245</v>
      </c>
      <c r="G169" s="238"/>
      <c r="H169" s="241">
        <v>4.8</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139</v>
      </c>
      <c r="AU169" s="247" t="s">
        <v>79</v>
      </c>
      <c r="AV169" s="13" t="s">
        <v>79</v>
      </c>
      <c r="AW169" s="13" t="s">
        <v>31</v>
      </c>
      <c r="AX169" s="13" t="s">
        <v>77</v>
      </c>
      <c r="AY169" s="247" t="s">
        <v>126</v>
      </c>
    </row>
    <row r="170" spans="1:65" s="2" customFormat="1" ht="16.5" customHeight="1">
      <c r="A170" s="39"/>
      <c r="B170" s="40"/>
      <c r="C170" s="219" t="s">
        <v>246</v>
      </c>
      <c r="D170" s="219" t="s">
        <v>128</v>
      </c>
      <c r="E170" s="220" t="s">
        <v>247</v>
      </c>
      <c r="F170" s="221" t="s">
        <v>248</v>
      </c>
      <c r="G170" s="222" t="s">
        <v>131</v>
      </c>
      <c r="H170" s="223">
        <v>0.608</v>
      </c>
      <c r="I170" s="224"/>
      <c r="J170" s="225">
        <f>ROUND(I170*H170,2)</f>
        <v>0</v>
      </c>
      <c r="K170" s="221" t="s">
        <v>132</v>
      </c>
      <c r="L170" s="45"/>
      <c r="M170" s="226" t="s">
        <v>19</v>
      </c>
      <c r="N170" s="227" t="s">
        <v>40</v>
      </c>
      <c r="O170" s="85"/>
      <c r="P170" s="228">
        <f>O170*H170</f>
        <v>0</v>
      </c>
      <c r="Q170" s="228">
        <v>0</v>
      </c>
      <c r="R170" s="228">
        <f>Q170*H170</f>
        <v>0</v>
      </c>
      <c r="S170" s="228">
        <v>1.8</v>
      </c>
      <c r="T170" s="229">
        <f>S170*H170</f>
        <v>1.0944</v>
      </c>
      <c r="U170" s="39"/>
      <c r="V170" s="39"/>
      <c r="W170" s="39"/>
      <c r="X170" s="39"/>
      <c r="Y170" s="39"/>
      <c r="Z170" s="39"/>
      <c r="AA170" s="39"/>
      <c r="AB170" s="39"/>
      <c r="AC170" s="39"/>
      <c r="AD170" s="39"/>
      <c r="AE170" s="39"/>
      <c r="AR170" s="230" t="s">
        <v>133</v>
      </c>
      <c r="AT170" s="230" t="s">
        <v>128</v>
      </c>
      <c r="AU170" s="230" t="s">
        <v>79</v>
      </c>
      <c r="AY170" s="18" t="s">
        <v>126</v>
      </c>
      <c r="BE170" s="231">
        <f>IF(N170="základní",J170,0)</f>
        <v>0</v>
      </c>
      <c r="BF170" s="231">
        <f>IF(N170="snížená",J170,0)</f>
        <v>0</v>
      </c>
      <c r="BG170" s="231">
        <f>IF(N170="zákl. přenesená",J170,0)</f>
        <v>0</v>
      </c>
      <c r="BH170" s="231">
        <f>IF(N170="sníž. přenesená",J170,0)</f>
        <v>0</v>
      </c>
      <c r="BI170" s="231">
        <f>IF(N170="nulová",J170,0)</f>
        <v>0</v>
      </c>
      <c r="BJ170" s="18" t="s">
        <v>77</v>
      </c>
      <c r="BK170" s="231">
        <f>ROUND(I170*H170,2)</f>
        <v>0</v>
      </c>
      <c r="BL170" s="18" t="s">
        <v>133</v>
      </c>
      <c r="BM170" s="230" t="s">
        <v>249</v>
      </c>
    </row>
    <row r="171" spans="1:47" s="2" customFormat="1" ht="12">
      <c r="A171" s="39"/>
      <c r="B171" s="40"/>
      <c r="C171" s="41"/>
      <c r="D171" s="232" t="s">
        <v>135</v>
      </c>
      <c r="E171" s="41"/>
      <c r="F171" s="233" t="s">
        <v>250</v>
      </c>
      <c r="G171" s="41"/>
      <c r="H171" s="41"/>
      <c r="I171" s="137"/>
      <c r="J171" s="41"/>
      <c r="K171" s="41"/>
      <c r="L171" s="45"/>
      <c r="M171" s="234"/>
      <c r="N171" s="235"/>
      <c r="O171" s="85"/>
      <c r="P171" s="85"/>
      <c r="Q171" s="85"/>
      <c r="R171" s="85"/>
      <c r="S171" s="85"/>
      <c r="T171" s="86"/>
      <c r="U171" s="39"/>
      <c r="V171" s="39"/>
      <c r="W171" s="39"/>
      <c r="X171" s="39"/>
      <c r="Y171" s="39"/>
      <c r="Z171" s="39"/>
      <c r="AA171" s="39"/>
      <c r="AB171" s="39"/>
      <c r="AC171" s="39"/>
      <c r="AD171" s="39"/>
      <c r="AE171" s="39"/>
      <c r="AT171" s="18" t="s">
        <v>135</v>
      </c>
      <c r="AU171" s="18" t="s">
        <v>79</v>
      </c>
    </row>
    <row r="172" spans="1:51" s="13" customFormat="1" ht="12">
      <c r="A172" s="13"/>
      <c r="B172" s="237"/>
      <c r="C172" s="238"/>
      <c r="D172" s="232" t="s">
        <v>139</v>
      </c>
      <c r="E172" s="239" t="s">
        <v>19</v>
      </c>
      <c r="F172" s="240" t="s">
        <v>251</v>
      </c>
      <c r="G172" s="238"/>
      <c r="H172" s="241">
        <v>0.608</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139</v>
      </c>
      <c r="AU172" s="247" t="s">
        <v>79</v>
      </c>
      <c r="AV172" s="13" t="s">
        <v>79</v>
      </c>
      <c r="AW172" s="13" t="s">
        <v>31</v>
      </c>
      <c r="AX172" s="13" t="s">
        <v>77</v>
      </c>
      <c r="AY172" s="247" t="s">
        <v>126</v>
      </c>
    </row>
    <row r="173" spans="1:65" s="2" customFormat="1" ht="16.5" customHeight="1">
      <c r="A173" s="39"/>
      <c r="B173" s="40"/>
      <c r="C173" s="219" t="s">
        <v>252</v>
      </c>
      <c r="D173" s="219" t="s">
        <v>128</v>
      </c>
      <c r="E173" s="220" t="s">
        <v>253</v>
      </c>
      <c r="F173" s="221" t="s">
        <v>254</v>
      </c>
      <c r="G173" s="222" t="s">
        <v>255</v>
      </c>
      <c r="H173" s="223">
        <v>6.2</v>
      </c>
      <c r="I173" s="224"/>
      <c r="J173" s="225">
        <f>ROUND(I173*H173,2)</f>
        <v>0</v>
      </c>
      <c r="K173" s="221" t="s">
        <v>132</v>
      </c>
      <c r="L173" s="45"/>
      <c r="M173" s="226" t="s">
        <v>19</v>
      </c>
      <c r="N173" s="227" t="s">
        <v>40</v>
      </c>
      <c r="O173" s="85"/>
      <c r="P173" s="228">
        <f>O173*H173</f>
        <v>0</v>
      </c>
      <c r="Q173" s="228">
        <v>0</v>
      </c>
      <c r="R173" s="228">
        <f>Q173*H173</f>
        <v>0</v>
      </c>
      <c r="S173" s="228">
        <v>0.081</v>
      </c>
      <c r="T173" s="229">
        <f>S173*H173</f>
        <v>0.5022</v>
      </c>
      <c r="U173" s="39"/>
      <c r="V173" s="39"/>
      <c r="W173" s="39"/>
      <c r="X173" s="39"/>
      <c r="Y173" s="39"/>
      <c r="Z173" s="39"/>
      <c r="AA173" s="39"/>
      <c r="AB173" s="39"/>
      <c r="AC173" s="39"/>
      <c r="AD173" s="39"/>
      <c r="AE173" s="39"/>
      <c r="AR173" s="230" t="s">
        <v>133</v>
      </c>
      <c r="AT173" s="230" t="s">
        <v>128</v>
      </c>
      <c r="AU173" s="230" t="s">
        <v>79</v>
      </c>
      <c r="AY173" s="18" t="s">
        <v>126</v>
      </c>
      <c r="BE173" s="231">
        <f>IF(N173="základní",J173,0)</f>
        <v>0</v>
      </c>
      <c r="BF173" s="231">
        <f>IF(N173="snížená",J173,0)</f>
        <v>0</v>
      </c>
      <c r="BG173" s="231">
        <f>IF(N173="zákl. přenesená",J173,0)</f>
        <v>0</v>
      </c>
      <c r="BH173" s="231">
        <f>IF(N173="sníž. přenesená",J173,0)</f>
        <v>0</v>
      </c>
      <c r="BI173" s="231">
        <f>IF(N173="nulová",J173,0)</f>
        <v>0</v>
      </c>
      <c r="BJ173" s="18" t="s">
        <v>77</v>
      </c>
      <c r="BK173" s="231">
        <f>ROUND(I173*H173,2)</f>
        <v>0</v>
      </c>
      <c r="BL173" s="18" t="s">
        <v>133</v>
      </c>
      <c r="BM173" s="230" t="s">
        <v>256</v>
      </c>
    </row>
    <row r="174" spans="1:47" s="2" customFormat="1" ht="12">
      <c r="A174" s="39"/>
      <c r="B174" s="40"/>
      <c r="C174" s="41"/>
      <c r="D174" s="232" t="s">
        <v>135</v>
      </c>
      <c r="E174" s="41"/>
      <c r="F174" s="233" t="s">
        <v>257</v>
      </c>
      <c r="G174" s="41"/>
      <c r="H174" s="41"/>
      <c r="I174" s="137"/>
      <c r="J174" s="41"/>
      <c r="K174" s="41"/>
      <c r="L174" s="45"/>
      <c r="M174" s="234"/>
      <c r="N174" s="235"/>
      <c r="O174" s="85"/>
      <c r="P174" s="85"/>
      <c r="Q174" s="85"/>
      <c r="R174" s="85"/>
      <c r="S174" s="85"/>
      <c r="T174" s="86"/>
      <c r="U174" s="39"/>
      <c r="V174" s="39"/>
      <c r="W174" s="39"/>
      <c r="X174" s="39"/>
      <c r="Y174" s="39"/>
      <c r="Z174" s="39"/>
      <c r="AA174" s="39"/>
      <c r="AB174" s="39"/>
      <c r="AC174" s="39"/>
      <c r="AD174" s="39"/>
      <c r="AE174" s="39"/>
      <c r="AT174" s="18" t="s">
        <v>135</v>
      </c>
      <c r="AU174" s="18" t="s">
        <v>79</v>
      </c>
    </row>
    <row r="175" spans="1:51" s="13" customFormat="1" ht="12">
      <c r="A175" s="13"/>
      <c r="B175" s="237"/>
      <c r="C175" s="238"/>
      <c r="D175" s="232" t="s">
        <v>139</v>
      </c>
      <c r="E175" s="239" t="s">
        <v>19</v>
      </c>
      <c r="F175" s="240" t="s">
        <v>258</v>
      </c>
      <c r="G175" s="238"/>
      <c r="H175" s="241">
        <v>6.2</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139</v>
      </c>
      <c r="AU175" s="247" t="s">
        <v>79</v>
      </c>
      <c r="AV175" s="13" t="s">
        <v>79</v>
      </c>
      <c r="AW175" s="13" t="s">
        <v>31</v>
      </c>
      <c r="AX175" s="13" t="s">
        <v>77</v>
      </c>
      <c r="AY175" s="247" t="s">
        <v>126</v>
      </c>
    </row>
    <row r="176" spans="1:65" s="2" customFormat="1" ht="16.5" customHeight="1">
      <c r="A176" s="39"/>
      <c r="B176" s="40"/>
      <c r="C176" s="219" t="s">
        <v>259</v>
      </c>
      <c r="D176" s="219" t="s">
        <v>128</v>
      </c>
      <c r="E176" s="220" t="s">
        <v>260</v>
      </c>
      <c r="F176" s="221" t="s">
        <v>261</v>
      </c>
      <c r="G176" s="222" t="s">
        <v>255</v>
      </c>
      <c r="H176" s="223">
        <v>6.2</v>
      </c>
      <c r="I176" s="224"/>
      <c r="J176" s="225">
        <f>ROUND(I176*H176,2)</f>
        <v>0</v>
      </c>
      <c r="K176" s="221" t="s">
        <v>132</v>
      </c>
      <c r="L176" s="45"/>
      <c r="M176" s="226" t="s">
        <v>19</v>
      </c>
      <c r="N176" s="227" t="s">
        <v>40</v>
      </c>
      <c r="O176" s="85"/>
      <c r="P176" s="228">
        <f>O176*H176</f>
        <v>0</v>
      </c>
      <c r="Q176" s="228">
        <v>0</v>
      </c>
      <c r="R176" s="228">
        <f>Q176*H176</f>
        <v>0</v>
      </c>
      <c r="S176" s="228">
        <v>0.04</v>
      </c>
      <c r="T176" s="229">
        <f>S176*H176</f>
        <v>0.24800000000000003</v>
      </c>
      <c r="U176" s="39"/>
      <c r="V176" s="39"/>
      <c r="W176" s="39"/>
      <c r="X176" s="39"/>
      <c r="Y176" s="39"/>
      <c r="Z176" s="39"/>
      <c r="AA176" s="39"/>
      <c r="AB176" s="39"/>
      <c r="AC176" s="39"/>
      <c r="AD176" s="39"/>
      <c r="AE176" s="39"/>
      <c r="AR176" s="230" t="s">
        <v>133</v>
      </c>
      <c r="AT176" s="230" t="s">
        <v>128</v>
      </c>
      <c r="AU176" s="230" t="s">
        <v>79</v>
      </c>
      <c r="AY176" s="18" t="s">
        <v>126</v>
      </c>
      <c r="BE176" s="231">
        <f>IF(N176="základní",J176,0)</f>
        <v>0</v>
      </c>
      <c r="BF176" s="231">
        <f>IF(N176="snížená",J176,0)</f>
        <v>0</v>
      </c>
      <c r="BG176" s="231">
        <f>IF(N176="zákl. přenesená",J176,0)</f>
        <v>0</v>
      </c>
      <c r="BH176" s="231">
        <f>IF(N176="sníž. přenesená",J176,0)</f>
        <v>0</v>
      </c>
      <c r="BI176" s="231">
        <f>IF(N176="nulová",J176,0)</f>
        <v>0</v>
      </c>
      <c r="BJ176" s="18" t="s">
        <v>77</v>
      </c>
      <c r="BK176" s="231">
        <f>ROUND(I176*H176,2)</f>
        <v>0</v>
      </c>
      <c r="BL176" s="18" t="s">
        <v>133</v>
      </c>
      <c r="BM176" s="230" t="s">
        <v>262</v>
      </c>
    </row>
    <row r="177" spans="1:47" s="2" customFormat="1" ht="12">
      <c r="A177" s="39"/>
      <c r="B177" s="40"/>
      <c r="C177" s="41"/>
      <c r="D177" s="232" t="s">
        <v>135</v>
      </c>
      <c r="E177" s="41"/>
      <c r="F177" s="233" t="s">
        <v>263</v>
      </c>
      <c r="G177" s="41"/>
      <c r="H177" s="41"/>
      <c r="I177" s="137"/>
      <c r="J177" s="41"/>
      <c r="K177" s="41"/>
      <c r="L177" s="45"/>
      <c r="M177" s="234"/>
      <c r="N177" s="235"/>
      <c r="O177" s="85"/>
      <c r="P177" s="85"/>
      <c r="Q177" s="85"/>
      <c r="R177" s="85"/>
      <c r="S177" s="85"/>
      <c r="T177" s="86"/>
      <c r="U177" s="39"/>
      <c r="V177" s="39"/>
      <c r="W177" s="39"/>
      <c r="X177" s="39"/>
      <c r="Y177" s="39"/>
      <c r="Z177" s="39"/>
      <c r="AA177" s="39"/>
      <c r="AB177" s="39"/>
      <c r="AC177" s="39"/>
      <c r="AD177" s="39"/>
      <c r="AE177" s="39"/>
      <c r="AT177" s="18" t="s">
        <v>135</v>
      </c>
      <c r="AU177" s="18" t="s">
        <v>79</v>
      </c>
    </row>
    <row r="178" spans="1:51" s="13" customFormat="1" ht="12">
      <c r="A178" s="13"/>
      <c r="B178" s="237"/>
      <c r="C178" s="238"/>
      <c r="D178" s="232" t="s">
        <v>139</v>
      </c>
      <c r="E178" s="239" t="s">
        <v>19</v>
      </c>
      <c r="F178" s="240" t="s">
        <v>264</v>
      </c>
      <c r="G178" s="238"/>
      <c r="H178" s="241">
        <v>6.2</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139</v>
      </c>
      <c r="AU178" s="247" t="s">
        <v>79</v>
      </c>
      <c r="AV178" s="13" t="s">
        <v>79</v>
      </c>
      <c r="AW178" s="13" t="s">
        <v>31</v>
      </c>
      <c r="AX178" s="13" t="s">
        <v>77</v>
      </c>
      <c r="AY178" s="247" t="s">
        <v>126</v>
      </c>
    </row>
    <row r="179" spans="1:65" s="2" customFormat="1" ht="16.5" customHeight="1">
      <c r="A179" s="39"/>
      <c r="B179" s="40"/>
      <c r="C179" s="219" t="s">
        <v>265</v>
      </c>
      <c r="D179" s="219" t="s">
        <v>128</v>
      </c>
      <c r="E179" s="220" t="s">
        <v>266</v>
      </c>
      <c r="F179" s="221" t="s">
        <v>267</v>
      </c>
      <c r="G179" s="222" t="s">
        <v>255</v>
      </c>
      <c r="H179" s="223">
        <v>6</v>
      </c>
      <c r="I179" s="224"/>
      <c r="J179" s="225">
        <f>ROUND(I179*H179,2)</f>
        <v>0</v>
      </c>
      <c r="K179" s="221" t="s">
        <v>132</v>
      </c>
      <c r="L179" s="45"/>
      <c r="M179" s="226" t="s">
        <v>19</v>
      </c>
      <c r="N179" s="227" t="s">
        <v>40</v>
      </c>
      <c r="O179" s="85"/>
      <c r="P179" s="228">
        <f>O179*H179</f>
        <v>0</v>
      </c>
      <c r="Q179" s="228">
        <v>0.02362</v>
      </c>
      <c r="R179" s="228">
        <f>Q179*H179</f>
        <v>0.14171999999999998</v>
      </c>
      <c r="S179" s="228">
        <v>0</v>
      </c>
      <c r="T179" s="229">
        <f>S179*H179</f>
        <v>0</v>
      </c>
      <c r="U179" s="39"/>
      <c r="V179" s="39"/>
      <c r="W179" s="39"/>
      <c r="X179" s="39"/>
      <c r="Y179" s="39"/>
      <c r="Z179" s="39"/>
      <c r="AA179" s="39"/>
      <c r="AB179" s="39"/>
      <c r="AC179" s="39"/>
      <c r="AD179" s="39"/>
      <c r="AE179" s="39"/>
      <c r="AR179" s="230" t="s">
        <v>133</v>
      </c>
      <c r="AT179" s="230" t="s">
        <v>128</v>
      </c>
      <c r="AU179" s="230" t="s">
        <v>79</v>
      </c>
      <c r="AY179" s="18" t="s">
        <v>126</v>
      </c>
      <c r="BE179" s="231">
        <f>IF(N179="základní",J179,0)</f>
        <v>0</v>
      </c>
      <c r="BF179" s="231">
        <f>IF(N179="snížená",J179,0)</f>
        <v>0</v>
      </c>
      <c r="BG179" s="231">
        <f>IF(N179="zákl. přenesená",J179,0)</f>
        <v>0</v>
      </c>
      <c r="BH179" s="231">
        <f>IF(N179="sníž. přenesená",J179,0)</f>
        <v>0</v>
      </c>
      <c r="BI179" s="231">
        <f>IF(N179="nulová",J179,0)</f>
        <v>0</v>
      </c>
      <c r="BJ179" s="18" t="s">
        <v>77</v>
      </c>
      <c r="BK179" s="231">
        <f>ROUND(I179*H179,2)</f>
        <v>0</v>
      </c>
      <c r="BL179" s="18" t="s">
        <v>133</v>
      </c>
      <c r="BM179" s="230" t="s">
        <v>268</v>
      </c>
    </row>
    <row r="180" spans="1:47" s="2" customFormat="1" ht="12">
      <c r="A180" s="39"/>
      <c r="B180" s="40"/>
      <c r="C180" s="41"/>
      <c r="D180" s="232" t="s">
        <v>135</v>
      </c>
      <c r="E180" s="41"/>
      <c r="F180" s="233" t="s">
        <v>269</v>
      </c>
      <c r="G180" s="41"/>
      <c r="H180" s="41"/>
      <c r="I180" s="137"/>
      <c r="J180" s="41"/>
      <c r="K180" s="41"/>
      <c r="L180" s="45"/>
      <c r="M180" s="234"/>
      <c r="N180" s="235"/>
      <c r="O180" s="85"/>
      <c r="P180" s="85"/>
      <c r="Q180" s="85"/>
      <c r="R180" s="85"/>
      <c r="S180" s="85"/>
      <c r="T180" s="86"/>
      <c r="U180" s="39"/>
      <c r="V180" s="39"/>
      <c r="W180" s="39"/>
      <c r="X180" s="39"/>
      <c r="Y180" s="39"/>
      <c r="Z180" s="39"/>
      <c r="AA180" s="39"/>
      <c r="AB180" s="39"/>
      <c r="AC180" s="39"/>
      <c r="AD180" s="39"/>
      <c r="AE180" s="39"/>
      <c r="AT180" s="18" t="s">
        <v>135</v>
      </c>
      <c r="AU180" s="18" t="s">
        <v>79</v>
      </c>
    </row>
    <row r="181" spans="1:51" s="13" customFormat="1" ht="12">
      <c r="A181" s="13"/>
      <c r="B181" s="237"/>
      <c r="C181" s="238"/>
      <c r="D181" s="232" t="s">
        <v>139</v>
      </c>
      <c r="E181" s="239" t="s">
        <v>19</v>
      </c>
      <c r="F181" s="240" t="s">
        <v>270</v>
      </c>
      <c r="G181" s="238"/>
      <c r="H181" s="241">
        <v>6</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139</v>
      </c>
      <c r="AU181" s="247" t="s">
        <v>79</v>
      </c>
      <c r="AV181" s="13" t="s">
        <v>79</v>
      </c>
      <c r="AW181" s="13" t="s">
        <v>31</v>
      </c>
      <c r="AX181" s="13" t="s">
        <v>77</v>
      </c>
      <c r="AY181" s="247" t="s">
        <v>126</v>
      </c>
    </row>
    <row r="182" spans="1:65" s="2" customFormat="1" ht="16.5" customHeight="1">
      <c r="A182" s="39"/>
      <c r="B182" s="40"/>
      <c r="C182" s="219" t="s">
        <v>271</v>
      </c>
      <c r="D182" s="219" t="s">
        <v>128</v>
      </c>
      <c r="E182" s="220" t="s">
        <v>272</v>
      </c>
      <c r="F182" s="221" t="s">
        <v>273</v>
      </c>
      <c r="G182" s="222" t="s">
        <v>199</v>
      </c>
      <c r="H182" s="223">
        <v>337.919</v>
      </c>
      <c r="I182" s="224"/>
      <c r="J182" s="225">
        <f>ROUND(I182*H182,2)</f>
        <v>0</v>
      </c>
      <c r="K182" s="221" t="s">
        <v>132</v>
      </c>
      <c r="L182" s="45"/>
      <c r="M182" s="226" t="s">
        <v>19</v>
      </c>
      <c r="N182" s="227" t="s">
        <v>40</v>
      </c>
      <c r="O182" s="85"/>
      <c r="P182" s="228">
        <f>O182*H182</f>
        <v>0</v>
      </c>
      <c r="Q182" s="228">
        <v>0</v>
      </c>
      <c r="R182" s="228">
        <f>Q182*H182</f>
        <v>0</v>
      </c>
      <c r="S182" s="228">
        <v>0.046</v>
      </c>
      <c r="T182" s="229">
        <f>S182*H182</f>
        <v>15.544274</v>
      </c>
      <c r="U182" s="39"/>
      <c r="V182" s="39"/>
      <c r="W182" s="39"/>
      <c r="X182" s="39"/>
      <c r="Y182" s="39"/>
      <c r="Z182" s="39"/>
      <c r="AA182" s="39"/>
      <c r="AB182" s="39"/>
      <c r="AC182" s="39"/>
      <c r="AD182" s="39"/>
      <c r="AE182" s="39"/>
      <c r="AR182" s="230" t="s">
        <v>133</v>
      </c>
      <c r="AT182" s="230" t="s">
        <v>128</v>
      </c>
      <c r="AU182" s="230" t="s">
        <v>79</v>
      </c>
      <c r="AY182" s="18" t="s">
        <v>126</v>
      </c>
      <c r="BE182" s="231">
        <f>IF(N182="základní",J182,0)</f>
        <v>0</v>
      </c>
      <c r="BF182" s="231">
        <f>IF(N182="snížená",J182,0)</f>
        <v>0</v>
      </c>
      <c r="BG182" s="231">
        <f>IF(N182="zákl. přenesená",J182,0)</f>
        <v>0</v>
      </c>
      <c r="BH182" s="231">
        <f>IF(N182="sníž. přenesená",J182,0)</f>
        <v>0</v>
      </c>
      <c r="BI182" s="231">
        <f>IF(N182="nulová",J182,0)</f>
        <v>0</v>
      </c>
      <c r="BJ182" s="18" t="s">
        <v>77</v>
      </c>
      <c r="BK182" s="231">
        <f>ROUND(I182*H182,2)</f>
        <v>0</v>
      </c>
      <c r="BL182" s="18" t="s">
        <v>133</v>
      </c>
      <c r="BM182" s="230" t="s">
        <v>274</v>
      </c>
    </row>
    <row r="183" spans="1:47" s="2" customFormat="1" ht="12">
      <c r="A183" s="39"/>
      <c r="B183" s="40"/>
      <c r="C183" s="41"/>
      <c r="D183" s="232" t="s">
        <v>135</v>
      </c>
      <c r="E183" s="41"/>
      <c r="F183" s="233" t="s">
        <v>275</v>
      </c>
      <c r="G183" s="41"/>
      <c r="H183" s="41"/>
      <c r="I183" s="137"/>
      <c r="J183" s="41"/>
      <c r="K183" s="41"/>
      <c r="L183" s="45"/>
      <c r="M183" s="234"/>
      <c r="N183" s="235"/>
      <c r="O183" s="85"/>
      <c r="P183" s="85"/>
      <c r="Q183" s="85"/>
      <c r="R183" s="85"/>
      <c r="S183" s="85"/>
      <c r="T183" s="86"/>
      <c r="U183" s="39"/>
      <c r="V183" s="39"/>
      <c r="W183" s="39"/>
      <c r="X183" s="39"/>
      <c r="Y183" s="39"/>
      <c r="Z183" s="39"/>
      <c r="AA183" s="39"/>
      <c r="AB183" s="39"/>
      <c r="AC183" s="39"/>
      <c r="AD183" s="39"/>
      <c r="AE183" s="39"/>
      <c r="AT183" s="18" t="s">
        <v>135</v>
      </c>
      <c r="AU183" s="18" t="s">
        <v>79</v>
      </c>
    </row>
    <row r="184" spans="1:47" s="2" customFormat="1" ht="12">
      <c r="A184" s="39"/>
      <c r="B184" s="40"/>
      <c r="C184" s="41"/>
      <c r="D184" s="232" t="s">
        <v>137</v>
      </c>
      <c r="E184" s="41"/>
      <c r="F184" s="236" t="s">
        <v>276</v>
      </c>
      <c r="G184" s="41"/>
      <c r="H184" s="41"/>
      <c r="I184" s="137"/>
      <c r="J184" s="41"/>
      <c r="K184" s="41"/>
      <c r="L184" s="45"/>
      <c r="M184" s="234"/>
      <c r="N184" s="235"/>
      <c r="O184" s="85"/>
      <c r="P184" s="85"/>
      <c r="Q184" s="85"/>
      <c r="R184" s="85"/>
      <c r="S184" s="85"/>
      <c r="T184" s="86"/>
      <c r="U184" s="39"/>
      <c r="V184" s="39"/>
      <c r="W184" s="39"/>
      <c r="X184" s="39"/>
      <c r="Y184" s="39"/>
      <c r="Z184" s="39"/>
      <c r="AA184" s="39"/>
      <c r="AB184" s="39"/>
      <c r="AC184" s="39"/>
      <c r="AD184" s="39"/>
      <c r="AE184" s="39"/>
      <c r="AT184" s="18" t="s">
        <v>137</v>
      </c>
      <c r="AU184" s="18" t="s">
        <v>79</v>
      </c>
    </row>
    <row r="185" spans="1:51" s="13" customFormat="1" ht="12">
      <c r="A185" s="13"/>
      <c r="B185" s="237"/>
      <c r="C185" s="238"/>
      <c r="D185" s="232" t="s">
        <v>139</v>
      </c>
      <c r="E185" s="239" t="s">
        <v>19</v>
      </c>
      <c r="F185" s="240" t="s">
        <v>277</v>
      </c>
      <c r="G185" s="238"/>
      <c r="H185" s="241">
        <v>72.292</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139</v>
      </c>
      <c r="AU185" s="247" t="s">
        <v>79</v>
      </c>
      <c r="AV185" s="13" t="s">
        <v>79</v>
      </c>
      <c r="AW185" s="13" t="s">
        <v>31</v>
      </c>
      <c r="AX185" s="13" t="s">
        <v>69</v>
      </c>
      <c r="AY185" s="247" t="s">
        <v>126</v>
      </c>
    </row>
    <row r="186" spans="1:51" s="13" customFormat="1" ht="12">
      <c r="A186" s="13"/>
      <c r="B186" s="237"/>
      <c r="C186" s="238"/>
      <c r="D186" s="232" t="s">
        <v>139</v>
      </c>
      <c r="E186" s="239" t="s">
        <v>19</v>
      </c>
      <c r="F186" s="240" t="s">
        <v>278</v>
      </c>
      <c r="G186" s="238"/>
      <c r="H186" s="241">
        <v>-2.394</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139</v>
      </c>
      <c r="AU186" s="247" t="s">
        <v>79</v>
      </c>
      <c r="AV186" s="13" t="s">
        <v>79</v>
      </c>
      <c r="AW186" s="13" t="s">
        <v>31</v>
      </c>
      <c r="AX186" s="13" t="s">
        <v>69</v>
      </c>
      <c r="AY186" s="247" t="s">
        <v>126</v>
      </c>
    </row>
    <row r="187" spans="1:51" s="13" customFormat="1" ht="12">
      <c r="A187" s="13"/>
      <c r="B187" s="237"/>
      <c r="C187" s="238"/>
      <c r="D187" s="232" t="s">
        <v>139</v>
      </c>
      <c r="E187" s="239" t="s">
        <v>19</v>
      </c>
      <c r="F187" s="240" t="s">
        <v>279</v>
      </c>
      <c r="G187" s="238"/>
      <c r="H187" s="241">
        <v>-2.386</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139</v>
      </c>
      <c r="AU187" s="247" t="s">
        <v>79</v>
      </c>
      <c r="AV187" s="13" t="s">
        <v>79</v>
      </c>
      <c r="AW187" s="13" t="s">
        <v>31</v>
      </c>
      <c r="AX187" s="13" t="s">
        <v>69</v>
      </c>
      <c r="AY187" s="247" t="s">
        <v>126</v>
      </c>
    </row>
    <row r="188" spans="1:51" s="13" customFormat="1" ht="12">
      <c r="A188" s="13"/>
      <c r="B188" s="237"/>
      <c r="C188" s="238"/>
      <c r="D188" s="232" t="s">
        <v>139</v>
      </c>
      <c r="E188" s="239" t="s">
        <v>19</v>
      </c>
      <c r="F188" s="240" t="s">
        <v>280</v>
      </c>
      <c r="G188" s="238"/>
      <c r="H188" s="241">
        <v>-2.958</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139</v>
      </c>
      <c r="AU188" s="247" t="s">
        <v>79</v>
      </c>
      <c r="AV188" s="13" t="s">
        <v>79</v>
      </c>
      <c r="AW188" s="13" t="s">
        <v>31</v>
      </c>
      <c r="AX188" s="13" t="s">
        <v>69</v>
      </c>
      <c r="AY188" s="247" t="s">
        <v>126</v>
      </c>
    </row>
    <row r="189" spans="1:51" s="15" customFormat="1" ht="12">
      <c r="A189" s="15"/>
      <c r="B189" s="259"/>
      <c r="C189" s="260"/>
      <c r="D189" s="232" t="s">
        <v>139</v>
      </c>
      <c r="E189" s="261" t="s">
        <v>19</v>
      </c>
      <c r="F189" s="262" t="s">
        <v>237</v>
      </c>
      <c r="G189" s="260"/>
      <c r="H189" s="263">
        <v>64.554</v>
      </c>
      <c r="I189" s="264"/>
      <c r="J189" s="260"/>
      <c r="K189" s="260"/>
      <c r="L189" s="265"/>
      <c r="M189" s="266"/>
      <c r="N189" s="267"/>
      <c r="O189" s="267"/>
      <c r="P189" s="267"/>
      <c r="Q189" s="267"/>
      <c r="R189" s="267"/>
      <c r="S189" s="267"/>
      <c r="T189" s="268"/>
      <c r="U189" s="15"/>
      <c r="V189" s="15"/>
      <c r="W189" s="15"/>
      <c r="X189" s="15"/>
      <c r="Y189" s="15"/>
      <c r="Z189" s="15"/>
      <c r="AA189" s="15"/>
      <c r="AB189" s="15"/>
      <c r="AC189" s="15"/>
      <c r="AD189" s="15"/>
      <c r="AE189" s="15"/>
      <c r="AT189" s="269" t="s">
        <v>139</v>
      </c>
      <c r="AU189" s="269" t="s">
        <v>79</v>
      </c>
      <c r="AV189" s="15" t="s">
        <v>152</v>
      </c>
      <c r="AW189" s="15" t="s">
        <v>31</v>
      </c>
      <c r="AX189" s="15" t="s">
        <v>69</v>
      </c>
      <c r="AY189" s="269" t="s">
        <v>126</v>
      </c>
    </row>
    <row r="190" spans="1:51" s="13" customFormat="1" ht="12">
      <c r="A190" s="13"/>
      <c r="B190" s="237"/>
      <c r="C190" s="238"/>
      <c r="D190" s="232" t="s">
        <v>139</v>
      </c>
      <c r="E190" s="239" t="s">
        <v>19</v>
      </c>
      <c r="F190" s="240" t="s">
        <v>281</v>
      </c>
      <c r="G190" s="238"/>
      <c r="H190" s="241">
        <v>71.982</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139</v>
      </c>
      <c r="AU190" s="247" t="s">
        <v>79</v>
      </c>
      <c r="AV190" s="13" t="s">
        <v>79</v>
      </c>
      <c r="AW190" s="13" t="s">
        <v>31</v>
      </c>
      <c r="AX190" s="13" t="s">
        <v>69</v>
      </c>
      <c r="AY190" s="247" t="s">
        <v>126</v>
      </c>
    </row>
    <row r="191" spans="1:51" s="13" customFormat="1" ht="12">
      <c r="A191" s="13"/>
      <c r="B191" s="237"/>
      <c r="C191" s="238"/>
      <c r="D191" s="232" t="s">
        <v>139</v>
      </c>
      <c r="E191" s="239" t="s">
        <v>19</v>
      </c>
      <c r="F191" s="240" t="s">
        <v>278</v>
      </c>
      <c r="G191" s="238"/>
      <c r="H191" s="241">
        <v>-2.394</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139</v>
      </c>
      <c r="AU191" s="247" t="s">
        <v>79</v>
      </c>
      <c r="AV191" s="13" t="s">
        <v>79</v>
      </c>
      <c r="AW191" s="13" t="s">
        <v>31</v>
      </c>
      <c r="AX191" s="13" t="s">
        <v>69</v>
      </c>
      <c r="AY191" s="247" t="s">
        <v>126</v>
      </c>
    </row>
    <row r="192" spans="1:51" s="13" customFormat="1" ht="12">
      <c r="A192" s="13"/>
      <c r="B192" s="237"/>
      <c r="C192" s="238"/>
      <c r="D192" s="232" t="s">
        <v>139</v>
      </c>
      <c r="E192" s="239" t="s">
        <v>19</v>
      </c>
      <c r="F192" s="240" t="s">
        <v>279</v>
      </c>
      <c r="G192" s="238"/>
      <c r="H192" s="241">
        <v>-2.386</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139</v>
      </c>
      <c r="AU192" s="247" t="s">
        <v>79</v>
      </c>
      <c r="AV192" s="13" t="s">
        <v>79</v>
      </c>
      <c r="AW192" s="13" t="s">
        <v>31</v>
      </c>
      <c r="AX192" s="13" t="s">
        <v>69</v>
      </c>
      <c r="AY192" s="247" t="s">
        <v>126</v>
      </c>
    </row>
    <row r="193" spans="1:51" s="13" customFormat="1" ht="12">
      <c r="A193" s="13"/>
      <c r="B193" s="237"/>
      <c r="C193" s="238"/>
      <c r="D193" s="232" t="s">
        <v>139</v>
      </c>
      <c r="E193" s="239" t="s">
        <v>19</v>
      </c>
      <c r="F193" s="240" t="s">
        <v>280</v>
      </c>
      <c r="G193" s="238"/>
      <c r="H193" s="241">
        <v>-2.958</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139</v>
      </c>
      <c r="AU193" s="247" t="s">
        <v>79</v>
      </c>
      <c r="AV193" s="13" t="s">
        <v>79</v>
      </c>
      <c r="AW193" s="13" t="s">
        <v>31</v>
      </c>
      <c r="AX193" s="13" t="s">
        <v>69</v>
      </c>
      <c r="AY193" s="247" t="s">
        <v>126</v>
      </c>
    </row>
    <row r="194" spans="1:51" s="15" customFormat="1" ht="12">
      <c r="A194" s="15"/>
      <c r="B194" s="259"/>
      <c r="C194" s="260"/>
      <c r="D194" s="232" t="s">
        <v>139</v>
      </c>
      <c r="E194" s="261" t="s">
        <v>19</v>
      </c>
      <c r="F194" s="262" t="s">
        <v>237</v>
      </c>
      <c r="G194" s="260"/>
      <c r="H194" s="263">
        <v>64.244</v>
      </c>
      <c r="I194" s="264"/>
      <c r="J194" s="260"/>
      <c r="K194" s="260"/>
      <c r="L194" s="265"/>
      <c r="M194" s="266"/>
      <c r="N194" s="267"/>
      <c r="O194" s="267"/>
      <c r="P194" s="267"/>
      <c r="Q194" s="267"/>
      <c r="R194" s="267"/>
      <c r="S194" s="267"/>
      <c r="T194" s="268"/>
      <c r="U194" s="15"/>
      <c r="V194" s="15"/>
      <c r="W194" s="15"/>
      <c r="X194" s="15"/>
      <c r="Y194" s="15"/>
      <c r="Z194" s="15"/>
      <c r="AA194" s="15"/>
      <c r="AB194" s="15"/>
      <c r="AC194" s="15"/>
      <c r="AD194" s="15"/>
      <c r="AE194" s="15"/>
      <c r="AT194" s="269" t="s">
        <v>139</v>
      </c>
      <c r="AU194" s="269" t="s">
        <v>79</v>
      </c>
      <c r="AV194" s="15" t="s">
        <v>152</v>
      </c>
      <c r="AW194" s="15" t="s">
        <v>31</v>
      </c>
      <c r="AX194" s="15" t="s">
        <v>69</v>
      </c>
      <c r="AY194" s="269" t="s">
        <v>126</v>
      </c>
    </row>
    <row r="195" spans="1:51" s="13" customFormat="1" ht="12">
      <c r="A195" s="13"/>
      <c r="B195" s="237"/>
      <c r="C195" s="238"/>
      <c r="D195" s="232" t="s">
        <v>139</v>
      </c>
      <c r="E195" s="239" t="s">
        <v>19</v>
      </c>
      <c r="F195" s="240" t="s">
        <v>282</v>
      </c>
      <c r="G195" s="238"/>
      <c r="H195" s="241">
        <v>29.205</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139</v>
      </c>
      <c r="AU195" s="247" t="s">
        <v>79</v>
      </c>
      <c r="AV195" s="13" t="s">
        <v>79</v>
      </c>
      <c r="AW195" s="13" t="s">
        <v>31</v>
      </c>
      <c r="AX195" s="13" t="s">
        <v>69</v>
      </c>
      <c r="AY195" s="247" t="s">
        <v>126</v>
      </c>
    </row>
    <row r="196" spans="1:51" s="13" customFormat="1" ht="12">
      <c r="A196" s="13"/>
      <c r="B196" s="237"/>
      <c r="C196" s="238"/>
      <c r="D196" s="232" t="s">
        <v>139</v>
      </c>
      <c r="E196" s="239" t="s">
        <v>19</v>
      </c>
      <c r="F196" s="240" t="s">
        <v>283</v>
      </c>
      <c r="G196" s="238"/>
      <c r="H196" s="241">
        <v>-1.2</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139</v>
      </c>
      <c r="AU196" s="247" t="s">
        <v>79</v>
      </c>
      <c r="AV196" s="13" t="s">
        <v>79</v>
      </c>
      <c r="AW196" s="13" t="s">
        <v>31</v>
      </c>
      <c r="AX196" s="13" t="s">
        <v>69</v>
      </c>
      <c r="AY196" s="247" t="s">
        <v>126</v>
      </c>
    </row>
    <row r="197" spans="1:51" s="15" customFormat="1" ht="12">
      <c r="A197" s="15"/>
      <c r="B197" s="259"/>
      <c r="C197" s="260"/>
      <c r="D197" s="232" t="s">
        <v>139</v>
      </c>
      <c r="E197" s="261" t="s">
        <v>19</v>
      </c>
      <c r="F197" s="262" t="s">
        <v>237</v>
      </c>
      <c r="G197" s="260"/>
      <c r="H197" s="263">
        <v>28.005</v>
      </c>
      <c r="I197" s="264"/>
      <c r="J197" s="260"/>
      <c r="K197" s="260"/>
      <c r="L197" s="265"/>
      <c r="M197" s="266"/>
      <c r="N197" s="267"/>
      <c r="O197" s="267"/>
      <c r="P197" s="267"/>
      <c r="Q197" s="267"/>
      <c r="R197" s="267"/>
      <c r="S197" s="267"/>
      <c r="T197" s="268"/>
      <c r="U197" s="15"/>
      <c r="V197" s="15"/>
      <c r="W197" s="15"/>
      <c r="X197" s="15"/>
      <c r="Y197" s="15"/>
      <c r="Z197" s="15"/>
      <c r="AA197" s="15"/>
      <c r="AB197" s="15"/>
      <c r="AC197" s="15"/>
      <c r="AD197" s="15"/>
      <c r="AE197" s="15"/>
      <c r="AT197" s="269" t="s">
        <v>139</v>
      </c>
      <c r="AU197" s="269" t="s">
        <v>79</v>
      </c>
      <c r="AV197" s="15" t="s">
        <v>152</v>
      </c>
      <c r="AW197" s="15" t="s">
        <v>31</v>
      </c>
      <c r="AX197" s="15" t="s">
        <v>69</v>
      </c>
      <c r="AY197" s="269" t="s">
        <v>126</v>
      </c>
    </row>
    <row r="198" spans="1:51" s="13" customFormat="1" ht="12">
      <c r="A198" s="13"/>
      <c r="B198" s="237"/>
      <c r="C198" s="238"/>
      <c r="D198" s="232" t="s">
        <v>139</v>
      </c>
      <c r="E198" s="239" t="s">
        <v>19</v>
      </c>
      <c r="F198" s="240" t="s">
        <v>284</v>
      </c>
      <c r="G198" s="238"/>
      <c r="H198" s="241">
        <v>101.866</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139</v>
      </c>
      <c r="AU198" s="247" t="s">
        <v>79</v>
      </c>
      <c r="AV198" s="13" t="s">
        <v>79</v>
      </c>
      <c r="AW198" s="13" t="s">
        <v>31</v>
      </c>
      <c r="AX198" s="13" t="s">
        <v>69</v>
      </c>
      <c r="AY198" s="247" t="s">
        <v>126</v>
      </c>
    </row>
    <row r="199" spans="1:51" s="13" customFormat="1" ht="12">
      <c r="A199" s="13"/>
      <c r="B199" s="237"/>
      <c r="C199" s="238"/>
      <c r="D199" s="232" t="s">
        <v>139</v>
      </c>
      <c r="E199" s="239" t="s">
        <v>19</v>
      </c>
      <c r="F199" s="240" t="s">
        <v>278</v>
      </c>
      <c r="G199" s="238"/>
      <c r="H199" s="241">
        <v>-2.394</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139</v>
      </c>
      <c r="AU199" s="247" t="s">
        <v>79</v>
      </c>
      <c r="AV199" s="13" t="s">
        <v>79</v>
      </c>
      <c r="AW199" s="13" t="s">
        <v>31</v>
      </c>
      <c r="AX199" s="13" t="s">
        <v>69</v>
      </c>
      <c r="AY199" s="247" t="s">
        <v>126</v>
      </c>
    </row>
    <row r="200" spans="1:51" s="13" customFormat="1" ht="12">
      <c r="A200" s="13"/>
      <c r="B200" s="237"/>
      <c r="C200" s="238"/>
      <c r="D200" s="232" t="s">
        <v>139</v>
      </c>
      <c r="E200" s="239" t="s">
        <v>19</v>
      </c>
      <c r="F200" s="240" t="s">
        <v>285</v>
      </c>
      <c r="G200" s="238"/>
      <c r="H200" s="241">
        <v>-3.444</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139</v>
      </c>
      <c r="AU200" s="247" t="s">
        <v>79</v>
      </c>
      <c r="AV200" s="13" t="s">
        <v>79</v>
      </c>
      <c r="AW200" s="13" t="s">
        <v>31</v>
      </c>
      <c r="AX200" s="13" t="s">
        <v>69</v>
      </c>
      <c r="AY200" s="247" t="s">
        <v>126</v>
      </c>
    </row>
    <row r="201" spans="1:51" s="13" customFormat="1" ht="12">
      <c r="A201" s="13"/>
      <c r="B201" s="237"/>
      <c r="C201" s="238"/>
      <c r="D201" s="232" t="s">
        <v>139</v>
      </c>
      <c r="E201" s="239" t="s">
        <v>19</v>
      </c>
      <c r="F201" s="240" t="s">
        <v>283</v>
      </c>
      <c r="G201" s="238"/>
      <c r="H201" s="241">
        <v>-1.2</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139</v>
      </c>
      <c r="AU201" s="247" t="s">
        <v>79</v>
      </c>
      <c r="AV201" s="13" t="s">
        <v>79</v>
      </c>
      <c r="AW201" s="13" t="s">
        <v>31</v>
      </c>
      <c r="AX201" s="13" t="s">
        <v>69</v>
      </c>
      <c r="AY201" s="247" t="s">
        <v>126</v>
      </c>
    </row>
    <row r="202" spans="1:51" s="15" customFormat="1" ht="12">
      <c r="A202" s="15"/>
      <c r="B202" s="259"/>
      <c r="C202" s="260"/>
      <c r="D202" s="232" t="s">
        <v>139</v>
      </c>
      <c r="E202" s="261" t="s">
        <v>19</v>
      </c>
      <c r="F202" s="262" t="s">
        <v>237</v>
      </c>
      <c r="G202" s="260"/>
      <c r="H202" s="263">
        <v>94.828</v>
      </c>
      <c r="I202" s="264"/>
      <c r="J202" s="260"/>
      <c r="K202" s="260"/>
      <c r="L202" s="265"/>
      <c r="M202" s="266"/>
      <c r="N202" s="267"/>
      <c r="O202" s="267"/>
      <c r="P202" s="267"/>
      <c r="Q202" s="267"/>
      <c r="R202" s="267"/>
      <c r="S202" s="267"/>
      <c r="T202" s="268"/>
      <c r="U202" s="15"/>
      <c r="V202" s="15"/>
      <c r="W202" s="15"/>
      <c r="X202" s="15"/>
      <c r="Y202" s="15"/>
      <c r="Z202" s="15"/>
      <c r="AA202" s="15"/>
      <c r="AB202" s="15"/>
      <c r="AC202" s="15"/>
      <c r="AD202" s="15"/>
      <c r="AE202" s="15"/>
      <c r="AT202" s="269" t="s">
        <v>139</v>
      </c>
      <c r="AU202" s="269" t="s">
        <v>79</v>
      </c>
      <c r="AV202" s="15" t="s">
        <v>152</v>
      </c>
      <c r="AW202" s="15" t="s">
        <v>31</v>
      </c>
      <c r="AX202" s="15" t="s">
        <v>69</v>
      </c>
      <c r="AY202" s="269" t="s">
        <v>126</v>
      </c>
    </row>
    <row r="203" spans="1:51" s="13" customFormat="1" ht="12">
      <c r="A203" s="13"/>
      <c r="B203" s="237"/>
      <c r="C203" s="238"/>
      <c r="D203" s="232" t="s">
        <v>139</v>
      </c>
      <c r="E203" s="239" t="s">
        <v>19</v>
      </c>
      <c r="F203" s="240" t="s">
        <v>286</v>
      </c>
      <c r="G203" s="238"/>
      <c r="H203" s="241">
        <v>38.564</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139</v>
      </c>
      <c r="AU203" s="247" t="s">
        <v>79</v>
      </c>
      <c r="AV203" s="13" t="s">
        <v>79</v>
      </c>
      <c r="AW203" s="13" t="s">
        <v>31</v>
      </c>
      <c r="AX203" s="13" t="s">
        <v>69</v>
      </c>
      <c r="AY203" s="247" t="s">
        <v>126</v>
      </c>
    </row>
    <row r="204" spans="1:51" s="13" customFormat="1" ht="12">
      <c r="A204" s="13"/>
      <c r="B204" s="237"/>
      <c r="C204" s="238"/>
      <c r="D204" s="232" t="s">
        <v>139</v>
      </c>
      <c r="E204" s="239" t="s">
        <v>19</v>
      </c>
      <c r="F204" s="240" t="s">
        <v>287</v>
      </c>
      <c r="G204" s="238"/>
      <c r="H204" s="241">
        <v>-4.788</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139</v>
      </c>
      <c r="AU204" s="247" t="s">
        <v>79</v>
      </c>
      <c r="AV204" s="13" t="s">
        <v>79</v>
      </c>
      <c r="AW204" s="13" t="s">
        <v>31</v>
      </c>
      <c r="AX204" s="13" t="s">
        <v>69</v>
      </c>
      <c r="AY204" s="247" t="s">
        <v>126</v>
      </c>
    </row>
    <row r="205" spans="1:51" s="15" customFormat="1" ht="12">
      <c r="A205" s="15"/>
      <c r="B205" s="259"/>
      <c r="C205" s="260"/>
      <c r="D205" s="232" t="s">
        <v>139</v>
      </c>
      <c r="E205" s="261" t="s">
        <v>19</v>
      </c>
      <c r="F205" s="262" t="s">
        <v>237</v>
      </c>
      <c r="G205" s="260"/>
      <c r="H205" s="263">
        <v>33.776</v>
      </c>
      <c r="I205" s="264"/>
      <c r="J205" s="260"/>
      <c r="K205" s="260"/>
      <c r="L205" s="265"/>
      <c r="M205" s="266"/>
      <c r="N205" s="267"/>
      <c r="O205" s="267"/>
      <c r="P205" s="267"/>
      <c r="Q205" s="267"/>
      <c r="R205" s="267"/>
      <c r="S205" s="267"/>
      <c r="T205" s="268"/>
      <c r="U205" s="15"/>
      <c r="V205" s="15"/>
      <c r="W205" s="15"/>
      <c r="X205" s="15"/>
      <c r="Y205" s="15"/>
      <c r="Z205" s="15"/>
      <c r="AA205" s="15"/>
      <c r="AB205" s="15"/>
      <c r="AC205" s="15"/>
      <c r="AD205" s="15"/>
      <c r="AE205" s="15"/>
      <c r="AT205" s="269" t="s">
        <v>139</v>
      </c>
      <c r="AU205" s="269" t="s">
        <v>79</v>
      </c>
      <c r="AV205" s="15" t="s">
        <v>152</v>
      </c>
      <c r="AW205" s="15" t="s">
        <v>31</v>
      </c>
      <c r="AX205" s="15" t="s">
        <v>69</v>
      </c>
      <c r="AY205" s="269" t="s">
        <v>126</v>
      </c>
    </row>
    <row r="206" spans="1:51" s="13" customFormat="1" ht="12">
      <c r="A206" s="13"/>
      <c r="B206" s="237"/>
      <c r="C206" s="238"/>
      <c r="D206" s="232" t="s">
        <v>139</v>
      </c>
      <c r="E206" s="239" t="s">
        <v>19</v>
      </c>
      <c r="F206" s="240" t="s">
        <v>288</v>
      </c>
      <c r="G206" s="238"/>
      <c r="H206" s="241">
        <v>58.9</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139</v>
      </c>
      <c r="AU206" s="247" t="s">
        <v>79</v>
      </c>
      <c r="AV206" s="13" t="s">
        <v>79</v>
      </c>
      <c r="AW206" s="13" t="s">
        <v>31</v>
      </c>
      <c r="AX206" s="13" t="s">
        <v>69</v>
      </c>
      <c r="AY206" s="247" t="s">
        <v>126</v>
      </c>
    </row>
    <row r="207" spans="1:51" s="13" customFormat="1" ht="12">
      <c r="A207" s="13"/>
      <c r="B207" s="237"/>
      <c r="C207" s="238"/>
      <c r="D207" s="232" t="s">
        <v>139</v>
      </c>
      <c r="E207" s="239" t="s">
        <v>19</v>
      </c>
      <c r="F207" s="240" t="s">
        <v>287</v>
      </c>
      <c r="G207" s="238"/>
      <c r="H207" s="241">
        <v>-4.788</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139</v>
      </c>
      <c r="AU207" s="247" t="s">
        <v>79</v>
      </c>
      <c r="AV207" s="13" t="s">
        <v>79</v>
      </c>
      <c r="AW207" s="13" t="s">
        <v>31</v>
      </c>
      <c r="AX207" s="13" t="s">
        <v>69</v>
      </c>
      <c r="AY207" s="247" t="s">
        <v>126</v>
      </c>
    </row>
    <row r="208" spans="1:51" s="13" customFormat="1" ht="12">
      <c r="A208" s="13"/>
      <c r="B208" s="237"/>
      <c r="C208" s="238"/>
      <c r="D208" s="232" t="s">
        <v>139</v>
      </c>
      <c r="E208" s="239" t="s">
        <v>19</v>
      </c>
      <c r="F208" s="240" t="s">
        <v>289</v>
      </c>
      <c r="G208" s="238"/>
      <c r="H208" s="241">
        <v>-1.6</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139</v>
      </c>
      <c r="AU208" s="247" t="s">
        <v>79</v>
      </c>
      <c r="AV208" s="13" t="s">
        <v>79</v>
      </c>
      <c r="AW208" s="13" t="s">
        <v>31</v>
      </c>
      <c r="AX208" s="13" t="s">
        <v>69</v>
      </c>
      <c r="AY208" s="247" t="s">
        <v>126</v>
      </c>
    </row>
    <row r="209" spans="1:51" s="15" customFormat="1" ht="12">
      <c r="A209" s="15"/>
      <c r="B209" s="259"/>
      <c r="C209" s="260"/>
      <c r="D209" s="232" t="s">
        <v>139</v>
      </c>
      <c r="E209" s="261" t="s">
        <v>19</v>
      </c>
      <c r="F209" s="262" t="s">
        <v>237</v>
      </c>
      <c r="G209" s="260"/>
      <c r="H209" s="263">
        <v>52.512</v>
      </c>
      <c r="I209" s="264"/>
      <c r="J209" s="260"/>
      <c r="K209" s="260"/>
      <c r="L209" s="265"/>
      <c r="M209" s="266"/>
      <c r="N209" s="267"/>
      <c r="O209" s="267"/>
      <c r="P209" s="267"/>
      <c r="Q209" s="267"/>
      <c r="R209" s="267"/>
      <c r="S209" s="267"/>
      <c r="T209" s="268"/>
      <c r="U209" s="15"/>
      <c r="V209" s="15"/>
      <c r="W209" s="15"/>
      <c r="X209" s="15"/>
      <c r="Y209" s="15"/>
      <c r="Z209" s="15"/>
      <c r="AA209" s="15"/>
      <c r="AB209" s="15"/>
      <c r="AC209" s="15"/>
      <c r="AD209" s="15"/>
      <c r="AE209" s="15"/>
      <c r="AT209" s="269" t="s">
        <v>139</v>
      </c>
      <c r="AU209" s="269" t="s">
        <v>79</v>
      </c>
      <c r="AV209" s="15" t="s">
        <v>152</v>
      </c>
      <c r="AW209" s="15" t="s">
        <v>31</v>
      </c>
      <c r="AX209" s="15" t="s">
        <v>69</v>
      </c>
      <c r="AY209" s="269" t="s">
        <v>126</v>
      </c>
    </row>
    <row r="210" spans="1:51" s="14" customFormat="1" ht="12">
      <c r="A210" s="14"/>
      <c r="B210" s="248"/>
      <c r="C210" s="249"/>
      <c r="D210" s="232" t="s">
        <v>139</v>
      </c>
      <c r="E210" s="250" t="s">
        <v>19</v>
      </c>
      <c r="F210" s="251" t="s">
        <v>146</v>
      </c>
      <c r="G210" s="249"/>
      <c r="H210" s="252">
        <v>337.919</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139</v>
      </c>
      <c r="AU210" s="258" t="s">
        <v>79</v>
      </c>
      <c r="AV210" s="14" t="s">
        <v>133</v>
      </c>
      <c r="AW210" s="14" t="s">
        <v>31</v>
      </c>
      <c r="AX210" s="14" t="s">
        <v>77</v>
      </c>
      <c r="AY210" s="258" t="s">
        <v>126</v>
      </c>
    </row>
    <row r="211" spans="1:63" s="12" customFormat="1" ht="22.8" customHeight="1">
      <c r="A211" s="12"/>
      <c r="B211" s="203"/>
      <c r="C211" s="204"/>
      <c r="D211" s="205" t="s">
        <v>68</v>
      </c>
      <c r="E211" s="217" t="s">
        <v>290</v>
      </c>
      <c r="F211" s="217" t="s">
        <v>291</v>
      </c>
      <c r="G211" s="204"/>
      <c r="H211" s="204"/>
      <c r="I211" s="207"/>
      <c r="J211" s="218">
        <f>BK211</f>
        <v>0</v>
      </c>
      <c r="K211" s="204"/>
      <c r="L211" s="209"/>
      <c r="M211" s="210"/>
      <c r="N211" s="211"/>
      <c r="O211" s="211"/>
      <c r="P211" s="212">
        <f>SUM(P212:P227)</f>
        <v>0</v>
      </c>
      <c r="Q211" s="211"/>
      <c r="R211" s="212">
        <f>SUM(R212:R227)</f>
        <v>0</v>
      </c>
      <c r="S211" s="211"/>
      <c r="T211" s="213">
        <f>SUM(T212:T227)</f>
        <v>0</v>
      </c>
      <c r="U211" s="12"/>
      <c r="V211" s="12"/>
      <c r="W211" s="12"/>
      <c r="X211" s="12"/>
      <c r="Y211" s="12"/>
      <c r="Z211" s="12"/>
      <c r="AA211" s="12"/>
      <c r="AB211" s="12"/>
      <c r="AC211" s="12"/>
      <c r="AD211" s="12"/>
      <c r="AE211" s="12"/>
      <c r="AR211" s="214" t="s">
        <v>77</v>
      </c>
      <c r="AT211" s="215" t="s">
        <v>68</v>
      </c>
      <c r="AU211" s="215" t="s">
        <v>77</v>
      </c>
      <c r="AY211" s="214" t="s">
        <v>126</v>
      </c>
      <c r="BK211" s="216">
        <f>SUM(BK212:BK227)</f>
        <v>0</v>
      </c>
    </row>
    <row r="212" spans="1:65" s="2" customFormat="1" ht="16.5" customHeight="1">
      <c r="A212" s="39"/>
      <c r="B212" s="40"/>
      <c r="C212" s="219" t="s">
        <v>7</v>
      </c>
      <c r="D212" s="219" t="s">
        <v>128</v>
      </c>
      <c r="E212" s="220" t="s">
        <v>292</v>
      </c>
      <c r="F212" s="221" t="s">
        <v>293</v>
      </c>
      <c r="G212" s="222" t="s">
        <v>171</v>
      </c>
      <c r="H212" s="223">
        <v>82.335</v>
      </c>
      <c r="I212" s="224"/>
      <c r="J212" s="225">
        <f>ROUND(I212*H212,2)</f>
        <v>0</v>
      </c>
      <c r="K212" s="221" t="s">
        <v>132</v>
      </c>
      <c r="L212" s="45"/>
      <c r="M212" s="226" t="s">
        <v>19</v>
      </c>
      <c r="N212" s="227" t="s">
        <v>40</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133</v>
      </c>
      <c r="AT212" s="230" t="s">
        <v>128</v>
      </c>
      <c r="AU212" s="230" t="s">
        <v>79</v>
      </c>
      <c r="AY212" s="18" t="s">
        <v>126</v>
      </c>
      <c r="BE212" s="231">
        <f>IF(N212="základní",J212,0)</f>
        <v>0</v>
      </c>
      <c r="BF212" s="231">
        <f>IF(N212="snížená",J212,0)</f>
        <v>0</v>
      </c>
      <c r="BG212" s="231">
        <f>IF(N212="zákl. přenesená",J212,0)</f>
        <v>0</v>
      </c>
      <c r="BH212" s="231">
        <f>IF(N212="sníž. přenesená",J212,0)</f>
        <v>0</v>
      </c>
      <c r="BI212" s="231">
        <f>IF(N212="nulová",J212,0)</f>
        <v>0</v>
      </c>
      <c r="BJ212" s="18" t="s">
        <v>77</v>
      </c>
      <c r="BK212" s="231">
        <f>ROUND(I212*H212,2)</f>
        <v>0</v>
      </c>
      <c r="BL212" s="18" t="s">
        <v>133</v>
      </c>
      <c r="BM212" s="230" t="s">
        <v>294</v>
      </c>
    </row>
    <row r="213" spans="1:47" s="2" customFormat="1" ht="12">
      <c r="A213" s="39"/>
      <c r="B213" s="40"/>
      <c r="C213" s="41"/>
      <c r="D213" s="232" t="s">
        <v>135</v>
      </c>
      <c r="E213" s="41"/>
      <c r="F213" s="233" t="s">
        <v>295</v>
      </c>
      <c r="G213" s="41"/>
      <c r="H213" s="41"/>
      <c r="I213" s="137"/>
      <c r="J213" s="41"/>
      <c r="K213" s="41"/>
      <c r="L213" s="45"/>
      <c r="M213" s="234"/>
      <c r="N213" s="235"/>
      <c r="O213" s="85"/>
      <c r="P213" s="85"/>
      <c r="Q213" s="85"/>
      <c r="R213" s="85"/>
      <c r="S213" s="85"/>
      <c r="T213" s="86"/>
      <c r="U213" s="39"/>
      <c r="V213" s="39"/>
      <c r="W213" s="39"/>
      <c r="X213" s="39"/>
      <c r="Y213" s="39"/>
      <c r="Z213" s="39"/>
      <c r="AA213" s="39"/>
      <c r="AB213" s="39"/>
      <c r="AC213" s="39"/>
      <c r="AD213" s="39"/>
      <c r="AE213" s="39"/>
      <c r="AT213" s="18" t="s">
        <v>135</v>
      </c>
      <c r="AU213" s="18" t="s">
        <v>79</v>
      </c>
    </row>
    <row r="214" spans="1:47" s="2" customFormat="1" ht="12">
      <c r="A214" s="39"/>
      <c r="B214" s="40"/>
      <c r="C214" s="41"/>
      <c r="D214" s="232" t="s">
        <v>137</v>
      </c>
      <c r="E214" s="41"/>
      <c r="F214" s="236" t="s">
        <v>296</v>
      </c>
      <c r="G214" s="41"/>
      <c r="H214" s="41"/>
      <c r="I214" s="137"/>
      <c r="J214" s="41"/>
      <c r="K214" s="41"/>
      <c r="L214" s="45"/>
      <c r="M214" s="234"/>
      <c r="N214" s="235"/>
      <c r="O214" s="85"/>
      <c r="P214" s="85"/>
      <c r="Q214" s="85"/>
      <c r="R214" s="85"/>
      <c r="S214" s="85"/>
      <c r="T214" s="86"/>
      <c r="U214" s="39"/>
      <c r="V214" s="39"/>
      <c r="W214" s="39"/>
      <c r="X214" s="39"/>
      <c r="Y214" s="39"/>
      <c r="Z214" s="39"/>
      <c r="AA214" s="39"/>
      <c r="AB214" s="39"/>
      <c r="AC214" s="39"/>
      <c r="AD214" s="39"/>
      <c r="AE214" s="39"/>
      <c r="AT214" s="18" t="s">
        <v>137</v>
      </c>
      <c r="AU214" s="18" t="s">
        <v>79</v>
      </c>
    </row>
    <row r="215" spans="1:65" s="2" customFormat="1" ht="16.5" customHeight="1">
      <c r="A215" s="39"/>
      <c r="B215" s="40"/>
      <c r="C215" s="219" t="s">
        <v>297</v>
      </c>
      <c r="D215" s="219" t="s">
        <v>128</v>
      </c>
      <c r="E215" s="220" t="s">
        <v>298</v>
      </c>
      <c r="F215" s="221" t="s">
        <v>299</v>
      </c>
      <c r="G215" s="222" t="s">
        <v>171</v>
      </c>
      <c r="H215" s="223">
        <v>82.335</v>
      </c>
      <c r="I215" s="224"/>
      <c r="J215" s="225">
        <f>ROUND(I215*H215,2)</f>
        <v>0</v>
      </c>
      <c r="K215" s="221" t="s">
        <v>132</v>
      </c>
      <c r="L215" s="45"/>
      <c r="M215" s="226" t="s">
        <v>19</v>
      </c>
      <c r="N215" s="227" t="s">
        <v>40</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133</v>
      </c>
      <c r="AT215" s="230" t="s">
        <v>128</v>
      </c>
      <c r="AU215" s="230" t="s">
        <v>79</v>
      </c>
      <c r="AY215" s="18" t="s">
        <v>126</v>
      </c>
      <c r="BE215" s="231">
        <f>IF(N215="základní",J215,0)</f>
        <v>0</v>
      </c>
      <c r="BF215" s="231">
        <f>IF(N215="snížená",J215,0)</f>
        <v>0</v>
      </c>
      <c r="BG215" s="231">
        <f>IF(N215="zákl. přenesená",J215,0)</f>
        <v>0</v>
      </c>
      <c r="BH215" s="231">
        <f>IF(N215="sníž. přenesená",J215,0)</f>
        <v>0</v>
      </c>
      <c r="BI215" s="231">
        <f>IF(N215="nulová",J215,0)</f>
        <v>0</v>
      </c>
      <c r="BJ215" s="18" t="s">
        <v>77</v>
      </c>
      <c r="BK215" s="231">
        <f>ROUND(I215*H215,2)</f>
        <v>0</v>
      </c>
      <c r="BL215" s="18" t="s">
        <v>133</v>
      </c>
      <c r="BM215" s="230" t="s">
        <v>300</v>
      </c>
    </row>
    <row r="216" spans="1:47" s="2" customFormat="1" ht="12">
      <c r="A216" s="39"/>
      <c r="B216" s="40"/>
      <c r="C216" s="41"/>
      <c r="D216" s="232" t="s">
        <v>135</v>
      </c>
      <c r="E216" s="41"/>
      <c r="F216" s="233" t="s">
        <v>301</v>
      </c>
      <c r="G216" s="41"/>
      <c r="H216" s="41"/>
      <c r="I216" s="137"/>
      <c r="J216" s="41"/>
      <c r="K216" s="41"/>
      <c r="L216" s="45"/>
      <c r="M216" s="234"/>
      <c r="N216" s="235"/>
      <c r="O216" s="85"/>
      <c r="P216" s="85"/>
      <c r="Q216" s="85"/>
      <c r="R216" s="85"/>
      <c r="S216" s="85"/>
      <c r="T216" s="86"/>
      <c r="U216" s="39"/>
      <c r="V216" s="39"/>
      <c r="W216" s="39"/>
      <c r="X216" s="39"/>
      <c r="Y216" s="39"/>
      <c r="Z216" s="39"/>
      <c r="AA216" s="39"/>
      <c r="AB216" s="39"/>
      <c r="AC216" s="39"/>
      <c r="AD216" s="39"/>
      <c r="AE216" s="39"/>
      <c r="AT216" s="18" t="s">
        <v>135</v>
      </c>
      <c r="AU216" s="18" t="s">
        <v>79</v>
      </c>
    </row>
    <row r="217" spans="1:47" s="2" customFormat="1" ht="12">
      <c r="A217" s="39"/>
      <c r="B217" s="40"/>
      <c r="C217" s="41"/>
      <c r="D217" s="232" t="s">
        <v>137</v>
      </c>
      <c r="E217" s="41"/>
      <c r="F217" s="236" t="s">
        <v>302</v>
      </c>
      <c r="G217" s="41"/>
      <c r="H217" s="41"/>
      <c r="I217" s="137"/>
      <c r="J217" s="41"/>
      <c r="K217" s="41"/>
      <c r="L217" s="45"/>
      <c r="M217" s="234"/>
      <c r="N217" s="235"/>
      <c r="O217" s="85"/>
      <c r="P217" s="85"/>
      <c r="Q217" s="85"/>
      <c r="R217" s="85"/>
      <c r="S217" s="85"/>
      <c r="T217" s="86"/>
      <c r="U217" s="39"/>
      <c r="V217" s="39"/>
      <c r="W217" s="39"/>
      <c r="X217" s="39"/>
      <c r="Y217" s="39"/>
      <c r="Z217" s="39"/>
      <c r="AA217" s="39"/>
      <c r="AB217" s="39"/>
      <c r="AC217" s="39"/>
      <c r="AD217" s="39"/>
      <c r="AE217" s="39"/>
      <c r="AT217" s="18" t="s">
        <v>137</v>
      </c>
      <c r="AU217" s="18" t="s">
        <v>79</v>
      </c>
    </row>
    <row r="218" spans="1:65" s="2" customFormat="1" ht="16.5" customHeight="1">
      <c r="A218" s="39"/>
      <c r="B218" s="40"/>
      <c r="C218" s="219" t="s">
        <v>303</v>
      </c>
      <c r="D218" s="219" t="s">
        <v>128</v>
      </c>
      <c r="E218" s="220" t="s">
        <v>304</v>
      </c>
      <c r="F218" s="221" t="s">
        <v>305</v>
      </c>
      <c r="G218" s="222" t="s">
        <v>171</v>
      </c>
      <c r="H218" s="223">
        <v>82.335</v>
      </c>
      <c r="I218" s="224"/>
      <c r="J218" s="225">
        <f>ROUND(I218*H218,2)</f>
        <v>0</v>
      </c>
      <c r="K218" s="221" t="s">
        <v>132</v>
      </c>
      <c r="L218" s="45"/>
      <c r="M218" s="226" t="s">
        <v>19</v>
      </c>
      <c r="N218" s="227" t="s">
        <v>40</v>
      </c>
      <c r="O218" s="85"/>
      <c r="P218" s="228">
        <f>O218*H218</f>
        <v>0</v>
      </c>
      <c r="Q218" s="228">
        <v>0</v>
      </c>
      <c r="R218" s="228">
        <f>Q218*H218</f>
        <v>0</v>
      </c>
      <c r="S218" s="228">
        <v>0</v>
      </c>
      <c r="T218" s="229">
        <f>S218*H218</f>
        <v>0</v>
      </c>
      <c r="U218" s="39"/>
      <c r="V218" s="39"/>
      <c r="W218" s="39"/>
      <c r="X218" s="39"/>
      <c r="Y218" s="39"/>
      <c r="Z218" s="39"/>
      <c r="AA218" s="39"/>
      <c r="AB218" s="39"/>
      <c r="AC218" s="39"/>
      <c r="AD218" s="39"/>
      <c r="AE218" s="39"/>
      <c r="AR218" s="230" t="s">
        <v>133</v>
      </c>
      <c r="AT218" s="230" t="s">
        <v>128</v>
      </c>
      <c r="AU218" s="230" t="s">
        <v>79</v>
      </c>
      <c r="AY218" s="18" t="s">
        <v>126</v>
      </c>
      <c r="BE218" s="231">
        <f>IF(N218="základní",J218,0)</f>
        <v>0</v>
      </c>
      <c r="BF218" s="231">
        <f>IF(N218="snížená",J218,0)</f>
        <v>0</v>
      </c>
      <c r="BG218" s="231">
        <f>IF(N218="zákl. přenesená",J218,0)</f>
        <v>0</v>
      </c>
      <c r="BH218" s="231">
        <f>IF(N218="sníž. přenesená",J218,0)</f>
        <v>0</v>
      </c>
      <c r="BI218" s="231">
        <f>IF(N218="nulová",J218,0)</f>
        <v>0</v>
      </c>
      <c r="BJ218" s="18" t="s">
        <v>77</v>
      </c>
      <c r="BK218" s="231">
        <f>ROUND(I218*H218,2)</f>
        <v>0</v>
      </c>
      <c r="BL218" s="18" t="s">
        <v>133</v>
      </c>
      <c r="BM218" s="230" t="s">
        <v>306</v>
      </c>
    </row>
    <row r="219" spans="1:47" s="2" customFormat="1" ht="12">
      <c r="A219" s="39"/>
      <c r="B219" s="40"/>
      <c r="C219" s="41"/>
      <c r="D219" s="232" t="s">
        <v>135</v>
      </c>
      <c r="E219" s="41"/>
      <c r="F219" s="233" t="s">
        <v>307</v>
      </c>
      <c r="G219" s="41"/>
      <c r="H219" s="41"/>
      <c r="I219" s="137"/>
      <c r="J219" s="41"/>
      <c r="K219" s="41"/>
      <c r="L219" s="45"/>
      <c r="M219" s="234"/>
      <c r="N219" s="235"/>
      <c r="O219" s="85"/>
      <c r="P219" s="85"/>
      <c r="Q219" s="85"/>
      <c r="R219" s="85"/>
      <c r="S219" s="85"/>
      <c r="T219" s="86"/>
      <c r="U219" s="39"/>
      <c r="V219" s="39"/>
      <c r="W219" s="39"/>
      <c r="X219" s="39"/>
      <c r="Y219" s="39"/>
      <c r="Z219" s="39"/>
      <c r="AA219" s="39"/>
      <c r="AB219" s="39"/>
      <c r="AC219" s="39"/>
      <c r="AD219" s="39"/>
      <c r="AE219" s="39"/>
      <c r="AT219" s="18" t="s">
        <v>135</v>
      </c>
      <c r="AU219" s="18" t="s">
        <v>79</v>
      </c>
    </row>
    <row r="220" spans="1:47" s="2" customFormat="1" ht="12">
      <c r="A220" s="39"/>
      <c r="B220" s="40"/>
      <c r="C220" s="41"/>
      <c r="D220" s="232" t="s">
        <v>137</v>
      </c>
      <c r="E220" s="41"/>
      <c r="F220" s="236" t="s">
        <v>308</v>
      </c>
      <c r="G220" s="41"/>
      <c r="H220" s="41"/>
      <c r="I220" s="137"/>
      <c r="J220" s="41"/>
      <c r="K220" s="41"/>
      <c r="L220" s="45"/>
      <c r="M220" s="234"/>
      <c r="N220" s="235"/>
      <c r="O220" s="85"/>
      <c r="P220" s="85"/>
      <c r="Q220" s="85"/>
      <c r="R220" s="85"/>
      <c r="S220" s="85"/>
      <c r="T220" s="86"/>
      <c r="U220" s="39"/>
      <c r="V220" s="39"/>
      <c r="W220" s="39"/>
      <c r="X220" s="39"/>
      <c r="Y220" s="39"/>
      <c r="Z220" s="39"/>
      <c r="AA220" s="39"/>
      <c r="AB220" s="39"/>
      <c r="AC220" s="39"/>
      <c r="AD220" s="39"/>
      <c r="AE220" s="39"/>
      <c r="AT220" s="18" t="s">
        <v>137</v>
      </c>
      <c r="AU220" s="18" t="s">
        <v>79</v>
      </c>
    </row>
    <row r="221" spans="1:65" s="2" customFormat="1" ht="16.5" customHeight="1">
      <c r="A221" s="39"/>
      <c r="B221" s="40"/>
      <c r="C221" s="219" t="s">
        <v>309</v>
      </c>
      <c r="D221" s="219" t="s">
        <v>128</v>
      </c>
      <c r="E221" s="220" t="s">
        <v>310</v>
      </c>
      <c r="F221" s="221" t="s">
        <v>311</v>
      </c>
      <c r="G221" s="222" t="s">
        <v>171</v>
      </c>
      <c r="H221" s="223">
        <v>1152.69</v>
      </c>
      <c r="I221" s="224"/>
      <c r="J221" s="225">
        <f>ROUND(I221*H221,2)</f>
        <v>0</v>
      </c>
      <c r="K221" s="221" t="s">
        <v>132</v>
      </c>
      <c r="L221" s="45"/>
      <c r="M221" s="226" t="s">
        <v>19</v>
      </c>
      <c r="N221" s="227" t="s">
        <v>40</v>
      </c>
      <c r="O221" s="85"/>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133</v>
      </c>
      <c r="AT221" s="230" t="s">
        <v>128</v>
      </c>
      <c r="AU221" s="230" t="s">
        <v>79</v>
      </c>
      <c r="AY221" s="18" t="s">
        <v>126</v>
      </c>
      <c r="BE221" s="231">
        <f>IF(N221="základní",J221,0)</f>
        <v>0</v>
      </c>
      <c r="BF221" s="231">
        <f>IF(N221="snížená",J221,0)</f>
        <v>0</v>
      </c>
      <c r="BG221" s="231">
        <f>IF(N221="zákl. přenesená",J221,0)</f>
        <v>0</v>
      </c>
      <c r="BH221" s="231">
        <f>IF(N221="sníž. přenesená",J221,0)</f>
        <v>0</v>
      </c>
      <c r="BI221" s="231">
        <f>IF(N221="nulová",J221,0)</f>
        <v>0</v>
      </c>
      <c r="BJ221" s="18" t="s">
        <v>77</v>
      </c>
      <c r="BK221" s="231">
        <f>ROUND(I221*H221,2)</f>
        <v>0</v>
      </c>
      <c r="BL221" s="18" t="s">
        <v>133</v>
      </c>
      <c r="BM221" s="230" t="s">
        <v>312</v>
      </c>
    </row>
    <row r="222" spans="1:47" s="2" customFormat="1" ht="12">
      <c r="A222" s="39"/>
      <c r="B222" s="40"/>
      <c r="C222" s="41"/>
      <c r="D222" s="232" t="s">
        <v>135</v>
      </c>
      <c r="E222" s="41"/>
      <c r="F222" s="233" t="s">
        <v>313</v>
      </c>
      <c r="G222" s="41"/>
      <c r="H222" s="41"/>
      <c r="I222" s="137"/>
      <c r="J222" s="41"/>
      <c r="K222" s="41"/>
      <c r="L222" s="45"/>
      <c r="M222" s="234"/>
      <c r="N222" s="235"/>
      <c r="O222" s="85"/>
      <c r="P222" s="85"/>
      <c r="Q222" s="85"/>
      <c r="R222" s="85"/>
      <c r="S222" s="85"/>
      <c r="T222" s="86"/>
      <c r="U222" s="39"/>
      <c r="V222" s="39"/>
      <c r="W222" s="39"/>
      <c r="X222" s="39"/>
      <c r="Y222" s="39"/>
      <c r="Z222" s="39"/>
      <c r="AA222" s="39"/>
      <c r="AB222" s="39"/>
      <c r="AC222" s="39"/>
      <c r="AD222" s="39"/>
      <c r="AE222" s="39"/>
      <c r="AT222" s="18" t="s">
        <v>135</v>
      </c>
      <c r="AU222" s="18" t="s">
        <v>79</v>
      </c>
    </row>
    <row r="223" spans="1:47" s="2" customFormat="1" ht="12">
      <c r="A223" s="39"/>
      <c r="B223" s="40"/>
      <c r="C223" s="41"/>
      <c r="D223" s="232" t="s">
        <v>137</v>
      </c>
      <c r="E223" s="41"/>
      <c r="F223" s="236" t="s">
        <v>308</v>
      </c>
      <c r="G223" s="41"/>
      <c r="H223" s="41"/>
      <c r="I223" s="137"/>
      <c r="J223" s="41"/>
      <c r="K223" s="41"/>
      <c r="L223" s="45"/>
      <c r="M223" s="234"/>
      <c r="N223" s="235"/>
      <c r="O223" s="85"/>
      <c r="P223" s="85"/>
      <c r="Q223" s="85"/>
      <c r="R223" s="85"/>
      <c r="S223" s="85"/>
      <c r="T223" s="86"/>
      <c r="U223" s="39"/>
      <c r="V223" s="39"/>
      <c r="W223" s="39"/>
      <c r="X223" s="39"/>
      <c r="Y223" s="39"/>
      <c r="Z223" s="39"/>
      <c r="AA223" s="39"/>
      <c r="AB223" s="39"/>
      <c r="AC223" s="39"/>
      <c r="AD223" s="39"/>
      <c r="AE223" s="39"/>
      <c r="AT223" s="18" t="s">
        <v>137</v>
      </c>
      <c r="AU223" s="18" t="s">
        <v>79</v>
      </c>
    </row>
    <row r="224" spans="1:51" s="13" customFormat="1" ht="12">
      <c r="A224" s="13"/>
      <c r="B224" s="237"/>
      <c r="C224" s="238"/>
      <c r="D224" s="232" t="s">
        <v>139</v>
      </c>
      <c r="E224" s="238"/>
      <c r="F224" s="240" t="s">
        <v>314</v>
      </c>
      <c r="G224" s="238"/>
      <c r="H224" s="241">
        <v>1152.69</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139</v>
      </c>
      <c r="AU224" s="247" t="s">
        <v>79</v>
      </c>
      <c r="AV224" s="13" t="s">
        <v>79</v>
      </c>
      <c r="AW224" s="13" t="s">
        <v>4</v>
      </c>
      <c r="AX224" s="13" t="s">
        <v>77</v>
      </c>
      <c r="AY224" s="247" t="s">
        <v>126</v>
      </c>
    </row>
    <row r="225" spans="1:65" s="2" customFormat="1" ht="21.75" customHeight="1">
      <c r="A225" s="39"/>
      <c r="B225" s="40"/>
      <c r="C225" s="219" t="s">
        <v>315</v>
      </c>
      <c r="D225" s="219" t="s">
        <v>128</v>
      </c>
      <c r="E225" s="220" t="s">
        <v>316</v>
      </c>
      <c r="F225" s="221" t="s">
        <v>317</v>
      </c>
      <c r="G225" s="222" t="s">
        <v>171</v>
      </c>
      <c r="H225" s="223">
        <v>82.335</v>
      </c>
      <c r="I225" s="224"/>
      <c r="J225" s="225">
        <f>ROUND(I225*H225,2)</f>
        <v>0</v>
      </c>
      <c r="K225" s="221" t="s">
        <v>132</v>
      </c>
      <c r="L225" s="45"/>
      <c r="M225" s="226" t="s">
        <v>19</v>
      </c>
      <c r="N225" s="227" t="s">
        <v>40</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133</v>
      </c>
      <c r="AT225" s="230" t="s">
        <v>128</v>
      </c>
      <c r="AU225" s="230" t="s">
        <v>79</v>
      </c>
      <c r="AY225" s="18" t="s">
        <v>126</v>
      </c>
      <c r="BE225" s="231">
        <f>IF(N225="základní",J225,0)</f>
        <v>0</v>
      </c>
      <c r="BF225" s="231">
        <f>IF(N225="snížená",J225,0)</f>
        <v>0</v>
      </c>
      <c r="BG225" s="231">
        <f>IF(N225="zákl. přenesená",J225,0)</f>
        <v>0</v>
      </c>
      <c r="BH225" s="231">
        <f>IF(N225="sníž. přenesená",J225,0)</f>
        <v>0</v>
      </c>
      <c r="BI225" s="231">
        <f>IF(N225="nulová",J225,0)</f>
        <v>0</v>
      </c>
      <c r="BJ225" s="18" t="s">
        <v>77</v>
      </c>
      <c r="BK225" s="231">
        <f>ROUND(I225*H225,2)</f>
        <v>0</v>
      </c>
      <c r="BL225" s="18" t="s">
        <v>133</v>
      </c>
      <c r="BM225" s="230" t="s">
        <v>318</v>
      </c>
    </row>
    <row r="226" spans="1:47" s="2" customFormat="1" ht="12">
      <c r="A226" s="39"/>
      <c r="B226" s="40"/>
      <c r="C226" s="41"/>
      <c r="D226" s="232" t="s">
        <v>135</v>
      </c>
      <c r="E226" s="41"/>
      <c r="F226" s="233" t="s">
        <v>319</v>
      </c>
      <c r="G226" s="41"/>
      <c r="H226" s="41"/>
      <c r="I226" s="137"/>
      <c r="J226" s="41"/>
      <c r="K226" s="41"/>
      <c r="L226" s="45"/>
      <c r="M226" s="234"/>
      <c r="N226" s="235"/>
      <c r="O226" s="85"/>
      <c r="P226" s="85"/>
      <c r="Q226" s="85"/>
      <c r="R226" s="85"/>
      <c r="S226" s="85"/>
      <c r="T226" s="86"/>
      <c r="U226" s="39"/>
      <c r="V226" s="39"/>
      <c r="W226" s="39"/>
      <c r="X226" s="39"/>
      <c r="Y226" s="39"/>
      <c r="Z226" s="39"/>
      <c r="AA226" s="39"/>
      <c r="AB226" s="39"/>
      <c r="AC226" s="39"/>
      <c r="AD226" s="39"/>
      <c r="AE226" s="39"/>
      <c r="AT226" s="18" t="s">
        <v>135</v>
      </c>
      <c r="AU226" s="18" t="s">
        <v>79</v>
      </c>
    </row>
    <row r="227" spans="1:47" s="2" customFormat="1" ht="12">
      <c r="A227" s="39"/>
      <c r="B227" s="40"/>
      <c r="C227" s="41"/>
      <c r="D227" s="232" t="s">
        <v>137</v>
      </c>
      <c r="E227" s="41"/>
      <c r="F227" s="236" t="s">
        <v>320</v>
      </c>
      <c r="G227" s="41"/>
      <c r="H227" s="41"/>
      <c r="I227" s="137"/>
      <c r="J227" s="41"/>
      <c r="K227" s="41"/>
      <c r="L227" s="45"/>
      <c r="M227" s="270"/>
      <c r="N227" s="271"/>
      <c r="O227" s="272"/>
      <c r="P227" s="272"/>
      <c r="Q227" s="272"/>
      <c r="R227" s="272"/>
      <c r="S227" s="272"/>
      <c r="T227" s="273"/>
      <c r="U227" s="39"/>
      <c r="V227" s="39"/>
      <c r="W227" s="39"/>
      <c r="X227" s="39"/>
      <c r="Y227" s="39"/>
      <c r="Z227" s="39"/>
      <c r="AA227" s="39"/>
      <c r="AB227" s="39"/>
      <c r="AC227" s="39"/>
      <c r="AD227" s="39"/>
      <c r="AE227" s="39"/>
      <c r="AT227" s="18" t="s">
        <v>137</v>
      </c>
      <c r="AU227" s="18" t="s">
        <v>79</v>
      </c>
    </row>
    <row r="228" spans="1:31" s="2" customFormat="1" ht="6.95" customHeight="1">
      <c r="A228" s="39"/>
      <c r="B228" s="60"/>
      <c r="C228" s="61"/>
      <c r="D228" s="61"/>
      <c r="E228" s="61"/>
      <c r="F228" s="61"/>
      <c r="G228" s="61"/>
      <c r="H228" s="61"/>
      <c r="I228" s="167"/>
      <c r="J228" s="61"/>
      <c r="K228" s="61"/>
      <c r="L228" s="45"/>
      <c r="M228" s="39"/>
      <c r="O228" s="39"/>
      <c r="P228" s="39"/>
      <c r="Q228" s="39"/>
      <c r="R228" s="39"/>
      <c r="S228" s="39"/>
      <c r="T228" s="39"/>
      <c r="U228" s="39"/>
      <c r="V228" s="39"/>
      <c r="W228" s="39"/>
      <c r="X228" s="39"/>
      <c r="Y228" s="39"/>
      <c r="Z228" s="39"/>
      <c r="AA228" s="39"/>
      <c r="AB228" s="39"/>
      <c r="AC228" s="39"/>
      <c r="AD228" s="39"/>
      <c r="AE228" s="39"/>
    </row>
  </sheetData>
  <sheetProtection password="CC35" sheet="1" objects="1" scenarios="1" formatColumns="0" formatRows="0" autoFilter="0"/>
  <autoFilter ref="C84:K227"/>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5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82</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objektu ZŠ - část Šatny B (komplet_přípravné práce)</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321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322</v>
      </c>
      <c r="G12" s="39"/>
      <c r="H12" s="39"/>
      <c r="I12" s="141" t="s">
        <v>23</v>
      </c>
      <c r="J12" s="142" t="str">
        <f>'Rekapitulace stavby'!AN8</f>
        <v>17. 2. 2020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323</v>
      </c>
      <c r="F24" s="39"/>
      <c r="G24" s="39"/>
      <c r="H24" s="39"/>
      <c r="I24" s="141" t="s">
        <v>27</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ROUND((SUM(BE87:BE254)),2)</f>
        <v>0</v>
      </c>
      <c r="G33" s="39"/>
      <c r="H33" s="39"/>
      <c r="I33" s="156">
        <v>0.21</v>
      </c>
      <c r="J33" s="155">
        <f>ROUND(((SUM(BE87:BE254))*I33),2)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ROUND((SUM(BF87:BF254)),2)</f>
        <v>0</v>
      </c>
      <c r="G34" s="39"/>
      <c r="H34" s="39"/>
      <c r="I34" s="156">
        <v>0.15</v>
      </c>
      <c r="J34" s="155">
        <f>ROUND(((SUM(BF87:BF254))*I34),2)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ROUND((SUM(BG87:BG254)),2)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ROUND((SUM(BH87:BH254)),2)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ROUND((SUM(BI87:BI254)),2)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objektu ZŠ - část Šatny B (komplet_přípravné práce)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SO-02 - Stavební úpravy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Komenského 540, Kynšperk nad Ohří</v>
      </c>
      <c r="G52" s="41"/>
      <c r="H52" s="41"/>
      <c r="I52" s="141" t="s">
        <v>23</v>
      </c>
      <c r="J52" s="73" t="str">
        <f>IF(J12="","",J12)</f>
        <v>17. 2. 2020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Jiří Bednář</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102</v>
      </c>
      <c r="D57" s="173"/>
      <c r="E57" s="173"/>
      <c r="F57" s="173"/>
      <c r="G57" s="173"/>
      <c r="H57" s="173"/>
      <c r="I57" s="174"/>
      <c r="J57" s="175" t="s">
        <v>103</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104</v>
      </c>
    </row>
    <row r="60" spans="1:31" s="9" customFormat="1" ht="24.95" customHeight="1">
      <c r="A60" s="9"/>
      <c r="B60" s="177"/>
      <c r="C60" s="178"/>
      <c r="D60" s="179" t="s">
        <v>105</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324</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107</v>
      </c>
      <c r="E62" s="187"/>
      <c r="F62" s="187"/>
      <c r="G62" s="187"/>
      <c r="H62" s="187"/>
      <c r="I62" s="188"/>
      <c r="J62" s="189">
        <f>J123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325</v>
      </c>
      <c r="E63" s="187"/>
      <c r="F63" s="187"/>
      <c r="G63" s="187"/>
      <c r="H63" s="187"/>
      <c r="I63" s="188"/>
      <c r="J63" s="189">
        <f>J149</f>
        <v>0</v>
      </c>
      <c r="K63" s="185"/>
      <c r="L63" s="190"/>
      <c r="S63" s="10"/>
      <c r="T63" s="10"/>
      <c r="U63" s="10"/>
      <c r="V63" s="10"/>
      <c r="W63" s="10"/>
      <c r="X63" s="10"/>
      <c r="Y63" s="10"/>
      <c r="Z63" s="10"/>
      <c r="AA63" s="10"/>
      <c r="AB63" s="10"/>
      <c r="AC63" s="10"/>
      <c r="AD63" s="10"/>
      <c r="AE63" s="10"/>
    </row>
    <row r="64" spans="1:31" s="9" customFormat="1" ht="24.95" customHeight="1">
      <c r="A64" s="9"/>
      <c r="B64" s="177"/>
      <c r="C64" s="178"/>
      <c r="D64" s="179" t="s">
        <v>326</v>
      </c>
      <c r="E64" s="180"/>
      <c r="F64" s="180"/>
      <c r="G64" s="180"/>
      <c r="H64" s="180"/>
      <c r="I64" s="181"/>
      <c r="J64" s="182">
        <f>J173</f>
        <v>0</v>
      </c>
      <c r="K64" s="178"/>
      <c r="L64" s="183"/>
      <c r="S64" s="9"/>
      <c r="T64" s="9"/>
      <c r="U64" s="9"/>
      <c r="V64" s="9"/>
      <c r="W64" s="9"/>
      <c r="X64" s="9"/>
      <c r="Y64" s="9"/>
      <c r="Z64" s="9"/>
      <c r="AA64" s="9"/>
      <c r="AB64" s="9"/>
      <c r="AC64" s="9"/>
      <c r="AD64" s="9"/>
      <c r="AE64" s="9"/>
    </row>
    <row r="65" spans="1:31" s="10" customFormat="1" ht="19.9" customHeight="1">
      <c r="A65" s="10"/>
      <c r="B65" s="184"/>
      <c r="C65" s="185"/>
      <c r="D65" s="186" t="s">
        <v>327</v>
      </c>
      <c r="E65" s="187"/>
      <c r="F65" s="187"/>
      <c r="G65" s="187"/>
      <c r="H65" s="187"/>
      <c r="I65" s="188"/>
      <c r="J65" s="189">
        <f>J174</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328</v>
      </c>
      <c r="E66" s="187"/>
      <c r="F66" s="187"/>
      <c r="G66" s="187"/>
      <c r="H66" s="187"/>
      <c r="I66" s="188"/>
      <c r="J66" s="189">
        <f>J240</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329</v>
      </c>
      <c r="E67" s="187"/>
      <c r="F67" s="187"/>
      <c r="G67" s="187"/>
      <c r="H67" s="187"/>
      <c r="I67" s="188"/>
      <c r="J67" s="189">
        <f>J245</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111</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Rekonstrukce objektu ZŠ - část Šatny B (komplet_přípravné práce)</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99</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SO-02 - Stavební úpravy</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Komenského 540, Kynšperk nad Ohří</v>
      </c>
      <c r="G81" s="41"/>
      <c r="H81" s="41"/>
      <c r="I81" s="141" t="s">
        <v>23</v>
      </c>
      <c r="J81" s="73" t="str">
        <f>IF(J12="","",J12)</f>
        <v>17. 2. 2020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 xml:space="preserve"> </v>
      </c>
      <c r="G83" s="41"/>
      <c r="H83" s="41"/>
      <c r="I83" s="141" t="s">
        <v>30</v>
      </c>
      <c r="J83" s="37" t="str">
        <f>E21</f>
        <v xml:space="preserve"> </v>
      </c>
      <c r="K83" s="41"/>
      <c r="L83" s="138"/>
      <c r="S83" s="39"/>
      <c r="T83" s="39"/>
      <c r="U83" s="39"/>
      <c r="V83" s="39"/>
      <c r="W83" s="39"/>
      <c r="X83" s="39"/>
      <c r="Y83" s="39"/>
      <c r="Z83" s="39"/>
      <c r="AA83" s="39"/>
      <c r="AB83" s="39"/>
      <c r="AC83" s="39"/>
      <c r="AD83" s="39"/>
      <c r="AE83" s="39"/>
    </row>
    <row r="84" spans="1:31" s="2" customFormat="1" ht="15.15" customHeight="1">
      <c r="A84" s="39"/>
      <c r="B84" s="40"/>
      <c r="C84" s="33" t="s">
        <v>28</v>
      </c>
      <c r="D84" s="41"/>
      <c r="E84" s="41"/>
      <c r="F84" s="28" t="str">
        <f>IF(E18="","",E18)</f>
        <v>Vyplň údaj</v>
      </c>
      <c r="G84" s="41"/>
      <c r="H84" s="41"/>
      <c r="I84" s="141" t="s">
        <v>32</v>
      </c>
      <c r="J84" s="37" t="str">
        <f>E24</f>
        <v>Jiří Bednář</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112</v>
      </c>
      <c r="D86" s="194" t="s">
        <v>54</v>
      </c>
      <c r="E86" s="194" t="s">
        <v>50</v>
      </c>
      <c r="F86" s="194" t="s">
        <v>51</v>
      </c>
      <c r="G86" s="194" t="s">
        <v>113</v>
      </c>
      <c r="H86" s="194" t="s">
        <v>114</v>
      </c>
      <c r="I86" s="195" t="s">
        <v>115</v>
      </c>
      <c r="J86" s="194" t="s">
        <v>103</v>
      </c>
      <c r="K86" s="196" t="s">
        <v>116</v>
      </c>
      <c r="L86" s="197"/>
      <c r="M86" s="93" t="s">
        <v>19</v>
      </c>
      <c r="N86" s="94" t="s">
        <v>39</v>
      </c>
      <c r="O86" s="94" t="s">
        <v>117</v>
      </c>
      <c r="P86" s="94" t="s">
        <v>118</v>
      </c>
      <c r="Q86" s="94" t="s">
        <v>119</v>
      </c>
      <c r="R86" s="94" t="s">
        <v>120</v>
      </c>
      <c r="S86" s="94" t="s">
        <v>121</v>
      </c>
      <c r="T86" s="95" t="s">
        <v>122</v>
      </c>
      <c r="U86" s="191"/>
      <c r="V86" s="191"/>
      <c r="W86" s="191"/>
      <c r="X86" s="191"/>
      <c r="Y86" s="191"/>
      <c r="Z86" s="191"/>
      <c r="AA86" s="191"/>
      <c r="AB86" s="191"/>
      <c r="AC86" s="191"/>
      <c r="AD86" s="191"/>
      <c r="AE86" s="191"/>
    </row>
    <row r="87" spans="1:63" s="2" customFormat="1" ht="22.8" customHeight="1">
      <c r="A87" s="39"/>
      <c r="B87" s="40"/>
      <c r="C87" s="100" t="s">
        <v>123</v>
      </c>
      <c r="D87" s="41"/>
      <c r="E87" s="41"/>
      <c r="F87" s="41"/>
      <c r="G87" s="41"/>
      <c r="H87" s="41"/>
      <c r="I87" s="137"/>
      <c r="J87" s="198">
        <f>BK87</f>
        <v>0</v>
      </c>
      <c r="K87" s="41"/>
      <c r="L87" s="45"/>
      <c r="M87" s="96"/>
      <c r="N87" s="199"/>
      <c r="O87" s="97"/>
      <c r="P87" s="200">
        <f>P88+P173</f>
        <v>0</v>
      </c>
      <c r="Q87" s="97"/>
      <c r="R87" s="200">
        <f>R88+R173</f>
        <v>146.2431325</v>
      </c>
      <c r="S87" s="97"/>
      <c r="T87" s="201">
        <f>T88+T173</f>
        <v>0.0013428000000000003</v>
      </c>
      <c r="U87" s="39"/>
      <c r="V87" s="39"/>
      <c r="W87" s="39"/>
      <c r="X87" s="39"/>
      <c r="Y87" s="39"/>
      <c r="Z87" s="39"/>
      <c r="AA87" s="39"/>
      <c r="AB87" s="39"/>
      <c r="AC87" s="39"/>
      <c r="AD87" s="39"/>
      <c r="AE87" s="39"/>
      <c r="AT87" s="18" t="s">
        <v>68</v>
      </c>
      <c r="AU87" s="18" t="s">
        <v>104</v>
      </c>
      <c r="BK87" s="202">
        <f>BK88+BK173</f>
        <v>0</v>
      </c>
    </row>
    <row r="88" spans="1:63" s="12" customFormat="1" ht="25.9" customHeight="1">
      <c r="A88" s="12"/>
      <c r="B88" s="203"/>
      <c r="C88" s="204"/>
      <c r="D88" s="205" t="s">
        <v>68</v>
      </c>
      <c r="E88" s="206" t="s">
        <v>124</v>
      </c>
      <c r="F88" s="206" t="s">
        <v>125</v>
      </c>
      <c r="G88" s="204"/>
      <c r="H88" s="204"/>
      <c r="I88" s="207"/>
      <c r="J88" s="208">
        <f>BK88</f>
        <v>0</v>
      </c>
      <c r="K88" s="204"/>
      <c r="L88" s="209"/>
      <c r="M88" s="210"/>
      <c r="N88" s="211"/>
      <c r="O88" s="211"/>
      <c r="P88" s="212">
        <f>P89+P123+P149</f>
        <v>0</v>
      </c>
      <c r="Q88" s="211"/>
      <c r="R88" s="212">
        <f>R89+R123+R149</f>
        <v>144.1110065</v>
      </c>
      <c r="S88" s="211"/>
      <c r="T88" s="213">
        <f>T89+T123+T149</f>
        <v>0.0013428000000000003</v>
      </c>
      <c r="U88" s="12"/>
      <c r="V88" s="12"/>
      <c r="W88" s="12"/>
      <c r="X88" s="12"/>
      <c r="Y88" s="12"/>
      <c r="Z88" s="12"/>
      <c r="AA88" s="12"/>
      <c r="AB88" s="12"/>
      <c r="AC88" s="12"/>
      <c r="AD88" s="12"/>
      <c r="AE88" s="12"/>
      <c r="AR88" s="214" t="s">
        <v>77</v>
      </c>
      <c r="AT88" s="215" t="s">
        <v>68</v>
      </c>
      <c r="AU88" s="215" t="s">
        <v>69</v>
      </c>
      <c r="AY88" s="214" t="s">
        <v>126</v>
      </c>
      <c r="BK88" s="216">
        <f>BK89+BK123+BK149</f>
        <v>0</v>
      </c>
    </row>
    <row r="89" spans="1:63" s="12" customFormat="1" ht="22.8" customHeight="1">
      <c r="A89" s="12"/>
      <c r="B89" s="203"/>
      <c r="C89" s="204"/>
      <c r="D89" s="205" t="s">
        <v>68</v>
      </c>
      <c r="E89" s="217" t="s">
        <v>79</v>
      </c>
      <c r="F89" s="217" t="s">
        <v>330</v>
      </c>
      <c r="G89" s="204"/>
      <c r="H89" s="204"/>
      <c r="I89" s="207"/>
      <c r="J89" s="218">
        <f>BK89</f>
        <v>0</v>
      </c>
      <c r="K89" s="204"/>
      <c r="L89" s="209"/>
      <c r="M89" s="210"/>
      <c r="N89" s="211"/>
      <c r="O89" s="211"/>
      <c r="P89" s="212">
        <f>SUM(P90:P122)</f>
        <v>0</v>
      </c>
      <c r="Q89" s="211"/>
      <c r="R89" s="212">
        <f>SUM(R90:R122)</f>
        <v>133.59876894</v>
      </c>
      <c r="S89" s="211"/>
      <c r="T89" s="213">
        <f>SUM(T90:T122)</f>
        <v>0</v>
      </c>
      <c r="U89" s="12"/>
      <c r="V89" s="12"/>
      <c r="W89" s="12"/>
      <c r="X89" s="12"/>
      <c r="Y89" s="12"/>
      <c r="Z89" s="12"/>
      <c r="AA89" s="12"/>
      <c r="AB89" s="12"/>
      <c r="AC89" s="12"/>
      <c r="AD89" s="12"/>
      <c r="AE89" s="12"/>
      <c r="AR89" s="214" t="s">
        <v>77</v>
      </c>
      <c r="AT89" s="215" t="s">
        <v>68</v>
      </c>
      <c r="AU89" s="215" t="s">
        <v>77</v>
      </c>
      <c r="AY89" s="214" t="s">
        <v>126</v>
      </c>
      <c r="BK89" s="216">
        <f>SUM(BK90:BK122)</f>
        <v>0</v>
      </c>
    </row>
    <row r="90" spans="1:65" s="2" customFormat="1" ht="16.5" customHeight="1">
      <c r="A90" s="39"/>
      <c r="B90" s="40"/>
      <c r="C90" s="219" t="s">
        <v>77</v>
      </c>
      <c r="D90" s="219" t="s">
        <v>128</v>
      </c>
      <c r="E90" s="220" t="s">
        <v>331</v>
      </c>
      <c r="F90" s="221" t="s">
        <v>332</v>
      </c>
      <c r="G90" s="222" t="s">
        <v>131</v>
      </c>
      <c r="H90" s="223">
        <v>33.202</v>
      </c>
      <c r="I90" s="224"/>
      <c r="J90" s="225">
        <f>ROUND(I90*H90,2)</f>
        <v>0</v>
      </c>
      <c r="K90" s="221" t="s">
        <v>132</v>
      </c>
      <c r="L90" s="45"/>
      <c r="M90" s="226" t="s">
        <v>19</v>
      </c>
      <c r="N90" s="227" t="s">
        <v>40</v>
      </c>
      <c r="O90" s="85"/>
      <c r="P90" s="228">
        <f>O90*H90</f>
        <v>0</v>
      </c>
      <c r="Q90" s="228">
        <v>2.16</v>
      </c>
      <c r="R90" s="228">
        <f>Q90*H90</f>
        <v>71.71632</v>
      </c>
      <c r="S90" s="228">
        <v>0</v>
      </c>
      <c r="T90" s="229">
        <f>S90*H90</f>
        <v>0</v>
      </c>
      <c r="U90" s="39"/>
      <c r="V90" s="39"/>
      <c r="W90" s="39"/>
      <c r="X90" s="39"/>
      <c r="Y90" s="39"/>
      <c r="Z90" s="39"/>
      <c r="AA90" s="39"/>
      <c r="AB90" s="39"/>
      <c r="AC90" s="39"/>
      <c r="AD90" s="39"/>
      <c r="AE90" s="39"/>
      <c r="AR90" s="230" t="s">
        <v>133</v>
      </c>
      <c r="AT90" s="230" t="s">
        <v>128</v>
      </c>
      <c r="AU90" s="230" t="s">
        <v>79</v>
      </c>
      <c r="AY90" s="18" t="s">
        <v>126</v>
      </c>
      <c r="BE90" s="231">
        <f>IF(N90="základní",J90,0)</f>
        <v>0</v>
      </c>
      <c r="BF90" s="231">
        <f>IF(N90="snížená",J90,0)</f>
        <v>0</v>
      </c>
      <c r="BG90" s="231">
        <f>IF(N90="zákl. přenesená",J90,0)</f>
        <v>0</v>
      </c>
      <c r="BH90" s="231">
        <f>IF(N90="sníž. přenesená",J90,0)</f>
        <v>0</v>
      </c>
      <c r="BI90" s="231">
        <f>IF(N90="nulová",J90,0)</f>
        <v>0</v>
      </c>
      <c r="BJ90" s="18" t="s">
        <v>77</v>
      </c>
      <c r="BK90" s="231">
        <f>ROUND(I90*H90,2)</f>
        <v>0</v>
      </c>
      <c r="BL90" s="18" t="s">
        <v>133</v>
      </c>
      <c r="BM90" s="230" t="s">
        <v>333</v>
      </c>
    </row>
    <row r="91" spans="1:47" s="2" customFormat="1" ht="12">
      <c r="A91" s="39"/>
      <c r="B91" s="40"/>
      <c r="C91" s="41"/>
      <c r="D91" s="232" t="s">
        <v>135</v>
      </c>
      <c r="E91" s="41"/>
      <c r="F91" s="233" t="s">
        <v>334</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135</v>
      </c>
      <c r="AU91" s="18" t="s">
        <v>79</v>
      </c>
    </row>
    <row r="92" spans="1:47" s="2" customFormat="1" ht="12">
      <c r="A92" s="39"/>
      <c r="B92" s="40"/>
      <c r="C92" s="41"/>
      <c r="D92" s="232" t="s">
        <v>137</v>
      </c>
      <c r="E92" s="41"/>
      <c r="F92" s="236" t="s">
        <v>335</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137</v>
      </c>
      <c r="AU92" s="18" t="s">
        <v>79</v>
      </c>
    </row>
    <row r="93" spans="1:51" s="13" customFormat="1" ht="12">
      <c r="A93" s="13"/>
      <c r="B93" s="237"/>
      <c r="C93" s="238"/>
      <c r="D93" s="232" t="s">
        <v>139</v>
      </c>
      <c r="E93" s="239" t="s">
        <v>19</v>
      </c>
      <c r="F93" s="240" t="s">
        <v>336</v>
      </c>
      <c r="G93" s="238"/>
      <c r="H93" s="241">
        <v>6.738</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139</v>
      </c>
      <c r="AU93" s="247" t="s">
        <v>79</v>
      </c>
      <c r="AV93" s="13" t="s">
        <v>79</v>
      </c>
      <c r="AW93" s="13" t="s">
        <v>31</v>
      </c>
      <c r="AX93" s="13" t="s">
        <v>69</v>
      </c>
      <c r="AY93" s="247" t="s">
        <v>126</v>
      </c>
    </row>
    <row r="94" spans="1:51" s="13" customFormat="1" ht="12">
      <c r="A94" s="13"/>
      <c r="B94" s="237"/>
      <c r="C94" s="238"/>
      <c r="D94" s="232" t="s">
        <v>139</v>
      </c>
      <c r="E94" s="239" t="s">
        <v>19</v>
      </c>
      <c r="F94" s="240" t="s">
        <v>337</v>
      </c>
      <c r="G94" s="238"/>
      <c r="H94" s="241">
        <v>6.67</v>
      </c>
      <c r="I94" s="242"/>
      <c r="J94" s="238"/>
      <c r="K94" s="238"/>
      <c r="L94" s="243"/>
      <c r="M94" s="244"/>
      <c r="N94" s="245"/>
      <c r="O94" s="245"/>
      <c r="P94" s="245"/>
      <c r="Q94" s="245"/>
      <c r="R94" s="245"/>
      <c r="S94" s="245"/>
      <c r="T94" s="246"/>
      <c r="U94" s="13"/>
      <c r="V94" s="13"/>
      <c r="W94" s="13"/>
      <c r="X94" s="13"/>
      <c r="Y94" s="13"/>
      <c r="Z94" s="13"/>
      <c r="AA94" s="13"/>
      <c r="AB94" s="13"/>
      <c r="AC94" s="13"/>
      <c r="AD94" s="13"/>
      <c r="AE94" s="13"/>
      <c r="AT94" s="247" t="s">
        <v>139</v>
      </c>
      <c r="AU94" s="247" t="s">
        <v>79</v>
      </c>
      <c r="AV94" s="13" t="s">
        <v>79</v>
      </c>
      <c r="AW94" s="13" t="s">
        <v>31</v>
      </c>
      <c r="AX94" s="13" t="s">
        <v>69</v>
      </c>
      <c r="AY94" s="247" t="s">
        <v>126</v>
      </c>
    </row>
    <row r="95" spans="1:51" s="13" customFormat="1" ht="12">
      <c r="A95" s="13"/>
      <c r="B95" s="237"/>
      <c r="C95" s="238"/>
      <c r="D95" s="232" t="s">
        <v>139</v>
      </c>
      <c r="E95" s="239" t="s">
        <v>19</v>
      </c>
      <c r="F95" s="240" t="s">
        <v>338</v>
      </c>
      <c r="G95" s="238"/>
      <c r="H95" s="241">
        <v>2.554</v>
      </c>
      <c r="I95" s="242"/>
      <c r="J95" s="238"/>
      <c r="K95" s="238"/>
      <c r="L95" s="243"/>
      <c r="M95" s="244"/>
      <c r="N95" s="245"/>
      <c r="O95" s="245"/>
      <c r="P95" s="245"/>
      <c r="Q95" s="245"/>
      <c r="R95" s="245"/>
      <c r="S95" s="245"/>
      <c r="T95" s="246"/>
      <c r="U95" s="13"/>
      <c r="V95" s="13"/>
      <c r="W95" s="13"/>
      <c r="X95" s="13"/>
      <c r="Y95" s="13"/>
      <c r="Z95" s="13"/>
      <c r="AA95" s="13"/>
      <c r="AB95" s="13"/>
      <c r="AC95" s="13"/>
      <c r="AD95" s="13"/>
      <c r="AE95" s="13"/>
      <c r="AT95" s="247" t="s">
        <v>139</v>
      </c>
      <c r="AU95" s="247" t="s">
        <v>79</v>
      </c>
      <c r="AV95" s="13" t="s">
        <v>79</v>
      </c>
      <c r="AW95" s="13" t="s">
        <v>31</v>
      </c>
      <c r="AX95" s="13" t="s">
        <v>69</v>
      </c>
      <c r="AY95" s="247" t="s">
        <v>126</v>
      </c>
    </row>
    <row r="96" spans="1:51" s="13" customFormat="1" ht="12">
      <c r="A96" s="13"/>
      <c r="B96" s="237"/>
      <c r="C96" s="238"/>
      <c r="D96" s="232" t="s">
        <v>139</v>
      </c>
      <c r="E96" s="239" t="s">
        <v>19</v>
      </c>
      <c r="F96" s="240" t="s">
        <v>339</v>
      </c>
      <c r="G96" s="238"/>
      <c r="H96" s="241">
        <v>10.084</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139</v>
      </c>
      <c r="AU96" s="247" t="s">
        <v>79</v>
      </c>
      <c r="AV96" s="13" t="s">
        <v>79</v>
      </c>
      <c r="AW96" s="13" t="s">
        <v>31</v>
      </c>
      <c r="AX96" s="13" t="s">
        <v>69</v>
      </c>
      <c r="AY96" s="247" t="s">
        <v>126</v>
      </c>
    </row>
    <row r="97" spans="1:51" s="13" customFormat="1" ht="12">
      <c r="A97" s="13"/>
      <c r="B97" s="237"/>
      <c r="C97" s="238"/>
      <c r="D97" s="232" t="s">
        <v>139</v>
      </c>
      <c r="E97" s="239" t="s">
        <v>19</v>
      </c>
      <c r="F97" s="240" t="s">
        <v>340</v>
      </c>
      <c r="G97" s="238"/>
      <c r="H97" s="241">
        <v>3.302</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139</v>
      </c>
      <c r="AU97" s="247" t="s">
        <v>79</v>
      </c>
      <c r="AV97" s="13" t="s">
        <v>79</v>
      </c>
      <c r="AW97" s="13" t="s">
        <v>31</v>
      </c>
      <c r="AX97" s="13" t="s">
        <v>69</v>
      </c>
      <c r="AY97" s="247" t="s">
        <v>126</v>
      </c>
    </row>
    <row r="98" spans="1:51" s="13" customFormat="1" ht="12">
      <c r="A98" s="13"/>
      <c r="B98" s="237"/>
      <c r="C98" s="238"/>
      <c r="D98" s="232" t="s">
        <v>139</v>
      </c>
      <c r="E98" s="239" t="s">
        <v>19</v>
      </c>
      <c r="F98" s="240" t="s">
        <v>341</v>
      </c>
      <c r="G98" s="238"/>
      <c r="H98" s="241">
        <v>3.854</v>
      </c>
      <c r="I98" s="242"/>
      <c r="J98" s="238"/>
      <c r="K98" s="238"/>
      <c r="L98" s="243"/>
      <c r="M98" s="244"/>
      <c r="N98" s="245"/>
      <c r="O98" s="245"/>
      <c r="P98" s="245"/>
      <c r="Q98" s="245"/>
      <c r="R98" s="245"/>
      <c r="S98" s="245"/>
      <c r="T98" s="246"/>
      <c r="U98" s="13"/>
      <c r="V98" s="13"/>
      <c r="W98" s="13"/>
      <c r="X98" s="13"/>
      <c r="Y98" s="13"/>
      <c r="Z98" s="13"/>
      <c r="AA98" s="13"/>
      <c r="AB98" s="13"/>
      <c r="AC98" s="13"/>
      <c r="AD98" s="13"/>
      <c r="AE98" s="13"/>
      <c r="AT98" s="247" t="s">
        <v>139</v>
      </c>
      <c r="AU98" s="247" t="s">
        <v>79</v>
      </c>
      <c r="AV98" s="13" t="s">
        <v>79</v>
      </c>
      <c r="AW98" s="13" t="s">
        <v>31</v>
      </c>
      <c r="AX98" s="13" t="s">
        <v>69</v>
      </c>
      <c r="AY98" s="247" t="s">
        <v>126</v>
      </c>
    </row>
    <row r="99" spans="1:51" s="14" customFormat="1" ht="12">
      <c r="A99" s="14"/>
      <c r="B99" s="248"/>
      <c r="C99" s="249"/>
      <c r="D99" s="232" t="s">
        <v>139</v>
      </c>
      <c r="E99" s="250" t="s">
        <v>19</v>
      </c>
      <c r="F99" s="251" t="s">
        <v>146</v>
      </c>
      <c r="G99" s="249"/>
      <c r="H99" s="252">
        <v>33.202</v>
      </c>
      <c r="I99" s="253"/>
      <c r="J99" s="249"/>
      <c r="K99" s="249"/>
      <c r="L99" s="254"/>
      <c r="M99" s="255"/>
      <c r="N99" s="256"/>
      <c r="O99" s="256"/>
      <c r="P99" s="256"/>
      <c r="Q99" s="256"/>
      <c r="R99" s="256"/>
      <c r="S99" s="256"/>
      <c r="T99" s="257"/>
      <c r="U99" s="14"/>
      <c r="V99" s="14"/>
      <c r="W99" s="14"/>
      <c r="X99" s="14"/>
      <c r="Y99" s="14"/>
      <c r="Z99" s="14"/>
      <c r="AA99" s="14"/>
      <c r="AB99" s="14"/>
      <c r="AC99" s="14"/>
      <c r="AD99" s="14"/>
      <c r="AE99" s="14"/>
      <c r="AT99" s="258" t="s">
        <v>139</v>
      </c>
      <c r="AU99" s="258" t="s">
        <v>79</v>
      </c>
      <c r="AV99" s="14" t="s">
        <v>133</v>
      </c>
      <c r="AW99" s="14" t="s">
        <v>31</v>
      </c>
      <c r="AX99" s="14" t="s">
        <v>77</v>
      </c>
      <c r="AY99" s="258" t="s">
        <v>126</v>
      </c>
    </row>
    <row r="100" spans="1:65" s="2" customFormat="1" ht="16.5" customHeight="1">
      <c r="A100" s="39"/>
      <c r="B100" s="40"/>
      <c r="C100" s="219" t="s">
        <v>79</v>
      </c>
      <c r="D100" s="219" t="s">
        <v>128</v>
      </c>
      <c r="E100" s="220" t="s">
        <v>342</v>
      </c>
      <c r="F100" s="221" t="s">
        <v>343</v>
      </c>
      <c r="G100" s="222" t="s">
        <v>131</v>
      </c>
      <c r="H100" s="223">
        <v>24.905</v>
      </c>
      <c r="I100" s="224"/>
      <c r="J100" s="225">
        <f>ROUND(I100*H100,2)</f>
        <v>0</v>
      </c>
      <c r="K100" s="221" t="s">
        <v>132</v>
      </c>
      <c r="L100" s="45"/>
      <c r="M100" s="226" t="s">
        <v>19</v>
      </c>
      <c r="N100" s="227" t="s">
        <v>40</v>
      </c>
      <c r="O100" s="85"/>
      <c r="P100" s="228">
        <f>O100*H100</f>
        <v>0</v>
      </c>
      <c r="Q100" s="228">
        <v>2.45329</v>
      </c>
      <c r="R100" s="228">
        <f>Q100*H100</f>
        <v>61.09918745</v>
      </c>
      <c r="S100" s="228">
        <v>0</v>
      </c>
      <c r="T100" s="229">
        <f>S100*H100</f>
        <v>0</v>
      </c>
      <c r="U100" s="39"/>
      <c r="V100" s="39"/>
      <c r="W100" s="39"/>
      <c r="X100" s="39"/>
      <c r="Y100" s="39"/>
      <c r="Z100" s="39"/>
      <c r="AA100" s="39"/>
      <c r="AB100" s="39"/>
      <c r="AC100" s="39"/>
      <c r="AD100" s="39"/>
      <c r="AE100" s="39"/>
      <c r="AR100" s="230" t="s">
        <v>133</v>
      </c>
      <c r="AT100" s="230" t="s">
        <v>128</v>
      </c>
      <c r="AU100" s="230" t="s">
        <v>79</v>
      </c>
      <c r="AY100" s="18" t="s">
        <v>126</v>
      </c>
      <c r="BE100" s="231">
        <f>IF(N100="základní",J100,0)</f>
        <v>0</v>
      </c>
      <c r="BF100" s="231">
        <f>IF(N100="snížená",J100,0)</f>
        <v>0</v>
      </c>
      <c r="BG100" s="231">
        <f>IF(N100="zákl. přenesená",J100,0)</f>
        <v>0</v>
      </c>
      <c r="BH100" s="231">
        <f>IF(N100="sníž. přenesená",J100,0)</f>
        <v>0</v>
      </c>
      <c r="BI100" s="231">
        <f>IF(N100="nulová",J100,0)</f>
        <v>0</v>
      </c>
      <c r="BJ100" s="18" t="s">
        <v>77</v>
      </c>
      <c r="BK100" s="231">
        <f>ROUND(I100*H100,2)</f>
        <v>0</v>
      </c>
      <c r="BL100" s="18" t="s">
        <v>133</v>
      </c>
      <c r="BM100" s="230" t="s">
        <v>344</v>
      </c>
    </row>
    <row r="101" spans="1:47" s="2" customFormat="1" ht="12">
      <c r="A101" s="39"/>
      <c r="B101" s="40"/>
      <c r="C101" s="41"/>
      <c r="D101" s="232" t="s">
        <v>135</v>
      </c>
      <c r="E101" s="41"/>
      <c r="F101" s="233" t="s">
        <v>345</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135</v>
      </c>
      <c r="AU101" s="18" t="s">
        <v>79</v>
      </c>
    </row>
    <row r="102" spans="1:47" s="2" customFormat="1" ht="12">
      <c r="A102" s="39"/>
      <c r="B102" s="40"/>
      <c r="C102" s="41"/>
      <c r="D102" s="232" t="s">
        <v>137</v>
      </c>
      <c r="E102" s="41"/>
      <c r="F102" s="236" t="s">
        <v>346</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137</v>
      </c>
      <c r="AU102" s="18" t="s">
        <v>79</v>
      </c>
    </row>
    <row r="103" spans="1:51" s="13" customFormat="1" ht="12">
      <c r="A103" s="13"/>
      <c r="B103" s="237"/>
      <c r="C103" s="238"/>
      <c r="D103" s="232" t="s">
        <v>139</v>
      </c>
      <c r="E103" s="239" t="s">
        <v>19</v>
      </c>
      <c r="F103" s="240" t="s">
        <v>347</v>
      </c>
      <c r="G103" s="238"/>
      <c r="H103" s="241">
        <v>5.054</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139</v>
      </c>
      <c r="AU103" s="247" t="s">
        <v>79</v>
      </c>
      <c r="AV103" s="13" t="s">
        <v>79</v>
      </c>
      <c r="AW103" s="13" t="s">
        <v>31</v>
      </c>
      <c r="AX103" s="13" t="s">
        <v>69</v>
      </c>
      <c r="AY103" s="247" t="s">
        <v>126</v>
      </c>
    </row>
    <row r="104" spans="1:51" s="13" customFormat="1" ht="12">
      <c r="A104" s="13"/>
      <c r="B104" s="237"/>
      <c r="C104" s="238"/>
      <c r="D104" s="232" t="s">
        <v>139</v>
      </c>
      <c r="E104" s="239" t="s">
        <v>19</v>
      </c>
      <c r="F104" s="240" t="s">
        <v>348</v>
      </c>
      <c r="G104" s="238"/>
      <c r="H104" s="241">
        <v>5.003</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139</v>
      </c>
      <c r="AU104" s="247" t="s">
        <v>79</v>
      </c>
      <c r="AV104" s="13" t="s">
        <v>79</v>
      </c>
      <c r="AW104" s="13" t="s">
        <v>31</v>
      </c>
      <c r="AX104" s="13" t="s">
        <v>69</v>
      </c>
      <c r="AY104" s="247" t="s">
        <v>126</v>
      </c>
    </row>
    <row r="105" spans="1:51" s="13" customFormat="1" ht="12">
      <c r="A105" s="13"/>
      <c r="B105" s="237"/>
      <c r="C105" s="238"/>
      <c r="D105" s="232" t="s">
        <v>139</v>
      </c>
      <c r="E105" s="239" t="s">
        <v>19</v>
      </c>
      <c r="F105" s="240" t="s">
        <v>349</v>
      </c>
      <c r="G105" s="238"/>
      <c r="H105" s="241">
        <v>1.916</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139</v>
      </c>
      <c r="AU105" s="247" t="s">
        <v>79</v>
      </c>
      <c r="AV105" s="13" t="s">
        <v>79</v>
      </c>
      <c r="AW105" s="13" t="s">
        <v>31</v>
      </c>
      <c r="AX105" s="13" t="s">
        <v>69</v>
      </c>
      <c r="AY105" s="247" t="s">
        <v>126</v>
      </c>
    </row>
    <row r="106" spans="1:51" s="13" customFormat="1" ht="12">
      <c r="A106" s="13"/>
      <c r="B106" s="237"/>
      <c r="C106" s="238"/>
      <c r="D106" s="232" t="s">
        <v>139</v>
      </c>
      <c r="E106" s="239" t="s">
        <v>19</v>
      </c>
      <c r="F106" s="240" t="s">
        <v>350</v>
      </c>
      <c r="G106" s="238"/>
      <c r="H106" s="241">
        <v>7.563</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139</v>
      </c>
      <c r="AU106" s="247" t="s">
        <v>79</v>
      </c>
      <c r="AV106" s="13" t="s">
        <v>79</v>
      </c>
      <c r="AW106" s="13" t="s">
        <v>31</v>
      </c>
      <c r="AX106" s="13" t="s">
        <v>69</v>
      </c>
      <c r="AY106" s="247" t="s">
        <v>126</v>
      </c>
    </row>
    <row r="107" spans="1:51" s="13" customFormat="1" ht="12">
      <c r="A107" s="13"/>
      <c r="B107" s="237"/>
      <c r="C107" s="238"/>
      <c r="D107" s="232" t="s">
        <v>139</v>
      </c>
      <c r="E107" s="239" t="s">
        <v>19</v>
      </c>
      <c r="F107" s="240" t="s">
        <v>351</v>
      </c>
      <c r="G107" s="238"/>
      <c r="H107" s="241">
        <v>2.477</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139</v>
      </c>
      <c r="AU107" s="247" t="s">
        <v>79</v>
      </c>
      <c r="AV107" s="13" t="s">
        <v>79</v>
      </c>
      <c r="AW107" s="13" t="s">
        <v>31</v>
      </c>
      <c r="AX107" s="13" t="s">
        <v>69</v>
      </c>
      <c r="AY107" s="247" t="s">
        <v>126</v>
      </c>
    </row>
    <row r="108" spans="1:51" s="13" customFormat="1" ht="12">
      <c r="A108" s="13"/>
      <c r="B108" s="237"/>
      <c r="C108" s="238"/>
      <c r="D108" s="232" t="s">
        <v>139</v>
      </c>
      <c r="E108" s="239" t="s">
        <v>19</v>
      </c>
      <c r="F108" s="240" t="s">
        <v>352</v>
      </c>
      <c r="G108" s="238"/>
      <c r="H108" s="241">
        <v>2.892</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139</v>
      </c>
      <c r="AU108" s="247" t="s">
        <v>79</v>
      </c>
      <c r="AV108" s="13" t="s">
        <v>79</v>
      </c>
      <c r="AW108" s="13" t="s">
        <v>31</v>
      </c>
      <c r="AX108" s="13" t="s">
        <v>69</v>
      </c>
      <c r="AY108" s="247" t="s">
        <v>126</v>
      </c>
    </row>
    <row r="109" spans="1:51" s="14" customFormat="1" ht="12">
      <c r="A109" s="14"/>
      <c r="B109" s="248"/>
      <c r="C109" s="249"/>
      <c r="D109" s="232" t="s">
        <v>139</v>
      </c>
      <c r="E109" s="250" t="s">
        <v>19</v>
      </c>
      <c r="F109" s="251" t="s">
        <v>146</v>
      </c>
      <c r="G109" s="249"/>
      <c r="H109" s="252">
        <v>24.905</v>
      </c>
      <c r="I109" s="253"/>
      <c r="J109" s="249"/>
      <c r="K109" s="249"/>
      <c r="L109" s="254"/>
      <c r="M109" s="255"/>
      <c r="N109" s="256"/>
      <c r="O109" s="256"/>
      <c r="P109" s="256"/>
      <c r="Q109" s="256"/>
      <c r="R109" s="256"/>
      <c r="S109" s="256"/>
      <c r="T109" s="257"/>
      <c r="U109" s="14"/>
      <c r="V109" s="14"/>
      <c r="W109" s="14"/>
      <c r="X109" s="14"/>
      <c r="Y109" s="14"/>
      <c r="Z109" s="14"/>
      <c r="AA109" s="14"/>
      <c r="AB109" s="14"/>
      <c r="AC109" s="14"/>
      <c r="AD109" s="14"/>
      <c r="AE109" s="14"/>
      <c r="AT109" s="258" t="s">
        <v>139</v>
      </c>
      <c r="AU109" s="258" t="s">
        <v>79</v>
      </c>
      <c r="AV109" s="14" t="s">
        <v>133</v>
      </c>
      <c r="AW109" s="14" t="s">
        <v>31</v>
      </c>
      <c r="AX109" s="14" t="s">
        <v>77</v>
      </c>
      <c r="AY109" s="258" t="s">
        <v>126</v>
      </c>
    </row>
    <row r="110" spans="1:65" s="2" customFormat="1" ht="16.5" customHeight="1">
      <c r="A110" s="39"/>
      <c r="B110" s="40"/>
      <c r="C110" s="219" t="s">
        <v>152</v>
      </c>
      <c r="D110" s="219" t="s">
        <v>128</v>
      </c>
      <c r="E110" s="220" t="s">
        <v>353</v>
      </c>
      <c r="F110" s="221" t="s">
        <v>354</v>
      </c>
      <c r="G110" s="222" t="s">
        <v>171</v>
      </c>
      <c r="H110" s="223">
        <v>0.737</v>
      </c>
      <c r="I110" s="224"/>
      <c r="J110" s="225">
        <f>ROUND(I110*H110,2)</f>
        <v>0</v>
      </c>
      <c r="K110" s="221" t="s">
        <v>132</v>
      </c>
      <c r="L110" s="45"/>
      <c r="M110" s="226" t="s">
        <v>19</v>
      </c>
      <c r="N110" s="227" t="s">
        <v>40</v>
      </c>
      <c r="O110" s="85"/>
      <c r="P110" s="228">
        <f>O110*H110</f>
        <v>0</v>
      </c>
      <c r="Q110" s="228">
        <v>1.06277</v>
      </c>
      <c r="R110" s="228">
        <f>Q110*H110</f>
        <v>0.78326149</v>
      </c>
      <c r="S110" s="228">
        <v>0</v>
      </c>
      <c r="T110" s="229">
        <f>S110*H110</f>
        <v>0</v>
      </c>
      <c r="U110" s="39"/>
      <c r="V110" s="39"/>
      <c r="W110" s="39"/>
      <c r="X110" s="39"/>
      <c r="Y110" s="39"/>
      <c r="Z110" s="39"/>
      <c r="AA110" s="39"/>
      <c r="AB110" s="39"/>
      <c r="AC110" s="39"/>
      <c r="AD110" s="39"/>
      <c r="AE110" s="39"/>
      <c r="AR110" s="230" t="s">
        <v>133</v>
      </c>
      <c r="AT110" s="230" t="s">
        <v>128</v>
      </c>
      <c r="AU110" s="230" t="s">
        <v>79</v>
      </c>
      <c r="AY110" s="18" t="s">
        <v>126</v>
      </c>
      <c r="BE110" s="231">
        <f>IF(N110="základní",J110,0)</f>
        <v>0</v>
      </c>
      <c r="BF110" s="231">
        <f>IF(N110="snížená",J110,0)</f>
        <v>0</v>
      </c>
      <c r="BG110" s="231">
        <f>IF(N110="zákl. přenesená",J110,0)</f>
        <v>0</v>
      </c>
      <c r="BH110" s="231">
        <f>IF(N110="sníž. přenesená",J110,0)</f>
        <v>0</v>
      </c>
      <c r="BI110" s="231">
        <f>IF(N110="nulová",J110,0)</f>
        <v>0</v>
      </c>
      <c r="BJ110" s="18" t="s">
        <v>77</v>
      </c>
      <c r="BK110" s="231">
        <f>ROUND(I110*H110,2)</f>
        <v>0</v>
      </c>
      <c r="BL110" s="18" t="s">
        <v>133</v>
      </c>
      <c r="BM110" s="230" t="s">
        <v>355</v>
      </c>
    </row>
    <row r="111" spans="1:47" s="2" customFormat="1" ht="12">
      <c r="A111" s="39"/>
      <c r="B111" s="40"/>
      <c r="C111" s="41"/>
      <c r="D111" s="232" t="s">
        <v>135</v>
      </c>
      <c r="E111" s="41"/>
      <c r="F111" s="233" t="s">
        <v>356</v>
      </c>
      <c r="G111" s="41"/>
      <c r="H111" s="41"/>
      <c r="I111" s="137"/>
      <c r="J111" s="41"/>
      <c r="K111" s="41"/>
      <c r="L111" s="45"/>
      <c r="M111" s="234"/>
      <c r="N111" s="235"/>
      <c r="O111" s="85"/>
      <c r="P111" s="85"/>
      <c r="Q111" s="85"/>
      <c r="R111" s="85"/>
      <c r="S111" s="85"/>
      <c r="T111" s="86"/>
      <c r="U111" s="39"/>
      <c r="V111" s="39"/>
      <c r="W111" s="39"/>
      <c r="X111" s="39"/>
      <c r="Y111" s="39"/>
      <c r="Z111" s="39"/>
      <c r="AA111" s="39"/>
      <c r="AB111" s="39"/>
      <c r="AC111" s="39"/>
      <c r="AD111" s="39"/>
      <c r="AE111" s="39"/>
      <c r="AT111" s="18" t="s">
        <v>135</v>
      </c>
      <c r="AU111" s="18" t="s">
        <v>79</v>
      </c>
    </row>
    <row r="112" spans="1:47" s="2" customFormat="1" ht="12">
      <c r="A112" s="39"/>
      <c r="B112" s="40"/>
      <c r="C112" s="41"/>
      <c r="D112" s="232" t="s">
        <v>137</v>
      </c>
      <c r="E112" s="41"/>
      <c r="F112" s="236" t="s">
        <v>357</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137</v>
      </c>
      <c r="AU112" s="18" t="s">
        <v>79</v>
      </c>
    </row>
    <row r="113" spans="1:47" s="2" customFormat="1" ht="12">
      <c r="A113" s="39"/>
      <c r="B113" s="40"/>
      <c r="C113" s="41"/>
      <c r="D113" s="232" t="s">
        <v>358</v>
      </c>
      <c r="E113" s="41"/>
      <c r="F113" s="236" t="s">
        <v>359</v>
      </c>
      <c r="G113" s="41"/>
      <c r="H113" s="41"/>
      <c r="I113" s="137"/>
      <c r="J113" s="41"/>
      <c r="K113" s="41"/>
      <c r="L113" s="45"/>
      <c r="M113" s="234"/>
      <c r="N113" s="235"/>
      <c r="O113" s="85"/>
      <c r="P113" s="85"/>
      <c r="Q113" s="85"/>
      <c r="R113" s="85"/>
      <c r="S113" s="85"/>
      <c r="T113" s="86"/>
      <c r="U113" s="39"/>
      <c r="V113" s="39"/>
      <c r="W113" s="39"/>
      <c r="X113" s="39"/>
      <c r="Y113" s="39"/>
      <c r="Z113" s="39"/>
      <c r="AA113" s="39"/>
      <c r="AB113" s="39"/>
      <c r="AC113" s="39"/>
      <c r="AD113" s="39"/>
      <c r="AE113" s="39"/>
      <c r="AT113" s="18" t="s">
        <v>358</v>
      </c>
      <c r="AU113" s="18" t="s">
        <v>79</v>
      </c>
    </row>
    <row r="114" spans="1:51" s="13" customFormat="1" ht="12">
      <c r="A114" s="13"/>
      <c r="B114" s="237"/>
      <c r="C114" s="238"/>
      <c r="D114" s="232" t="s">
        <v>139</v>
      </c>
      <c r="E114" s="239" t="s">
        <v>19</v>
      </c>
      <c r="F114" s="240" t="s">
        <v>360</v>
      </c>
      <c r="G114" s="238"/>
      <c r="H114" s="241">
        <v>33.69</v>
      </c>
      <c r="I114" s="242"/>
      <c r="J114" s="238"/>
      <c r="K114" s="238"/>
      <c r="L114" s="243"/>
      <c r="M114" s="244"/>
      <c r="N114" s="245"/>
      <c r="O114" s="245"/>
      <c r="P114" s="245"/>
      <c r="Q114" s="245"/>
      <c r="R114" s="245"/>
      <c r="S114" s="245"/>
      <c r="T114" s="246"/>
      <c r="U114" s="13"/>
      <c r="V114" s="13"/>
      <c r="W114" s="13"/>
      <c r="X114" s="13"/>
      <c r="Y114" s="13"/>
      <c r="Z114" s="13"/>
      <c r="AA114" s="13"/>
      <c r="AB114" s="13"/>
      <c r="AC114" s="13"/>
      <c r="AD114" s="13"/>
      <c r="AE114" s="13"/>
      <c r="AT114" s="247" t="s">
        <v>139</v>
      </c>
      <c r="AU114" s="247" t="s">
        <v>79</v>
      </c>
      <c r="AV114" s="13" t="s">
        <v>79</v>
      </c>
      <c r="AW114" s="13" t="s">
        <v>31</v>
      </c>
      <c r="AX114" s="13" t="s">
        <v>69</v>
      </c>
      <c r="AY114" s="247" t="s">
        <v>126</v>
      </c>
    </row>
    <row r="115" spans="1:51" s="13" customFormat="1" ht="12">
      <c r="A115" s="13"/>
      <c r="B115" s="237"/>
      <c r="C115" s="238"/>
      <c r="D115" s="232" t="s">
        <v>139</v>
      </c>
      <c r="E115" s="239" t="s">
        <v>19</v>
      </c>
      <c r="F115" s="240" t="s">
        <v>361</v>
      </c>
      <c r="G115" s="238"/>
      <c r="H115" s="241">
        <v>33.35</v>
      </c>
      <c r="I115" s="242"/>
      <c r="J115" s="238"/>
      <c r="K115" s="238"/>
      <c r="L115" s="243"/>
      <c r="M115" s="244"/>
      <c r="N115" s="245"/>
      <c r="O115" s="245"/>
      <c r="P115" s="245"/>
      <c r="Q115" s="245"/>
      <c r="R115" s="245"/>
      <c r="S115" s="245"/>
      <c r="T115" s="246"/>
      <c r="U115" s="13"/>
      <c r="V115" s="13"/>
      <c r="W115" s="13"/>
      <c r="X115" s="13"/>
      <c r="Y115" s="13"/>
      <c r="Z115" s="13"/>
      <c r="AA115" s="13"/>
      <c r="AB115" s="13"/>
      <c r="AC115" s="13"/>
      <c r="AD115" s="13"/>
      <c r="AE115" s="13"/>
      <c r="AT115" s="247" t="s">
        <v>139</v>
      </c>
      <c r="AU115" s="247" t="s">
        <v>79</v>
      </c>
      <c r="AV115" s="13" t="s">
        <v>79</v>
      </c>
      <c r="AW115" s="13" t="s">
        <v>31</v>
      </c>
      <c r="AX115" s="13" t="s">
        <v>69</v>
      </c>
      <c r="AY115" s="247" t="s">
        <v>126</v>
      </c>
    </row>
    <row r="116" spans="1:51" s="13" customFormat="1" ht="12">
      <c r="A116" s="13"/>
      <c r="B116" s="237"/>
      <c r="C116" s="238"/>
      <c r="D116" s="232" t="s">
        <v>139</v>
      </c>
      <c r="E116" s="239" t="s">
        <v>19</v>
      </c>
      <c r="F116" s="240" t="s">
        <v>362</v>
      </c>
      <c r="G116" s="238"/>
      <c r="H116" s="241">
        <v>12.77</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139</v>
      </c>
      <c r="AU116" s="247" t="s">
        <v>79</v>
      </c>
      <c r="AV116" s="13" t="s">
        <v>79</v>
      </c>
      <c r="AW116" s="13" t="s">
        <v>31</v>
      </c>
      <c r="AX116" s="13" t="s">
        <v>69</v>
      </c>
      <c r="AY116" s="247" t="s">
        <v>126</v>
      </c>
    </row>
    <row r="117" spans="1:51" s="13" customFormat="1" ht="12">
      <c r="A117" s="13"/>
      <c r="B117" s="237"/>
      <c r="C117" s="238"/>
      <c r="D117" s="232" t="s">
        <v>139</v>
      </c>
      <c r="E117" s="239" t="s">
        <v>19</v>
      </c>
      <c r="F117" s="240" t="s">
        <v>363</v>
      </c>
      <c r="G117" s="238"/>
      <c r="H117" s="241">
        <v>50.42</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139</v>
      </c>
      <c r="AU117" s="247" t="s">
        <v>79</v>
      </c>
      <c r="AV117" s="13" t="s">
        <v>79</v>
      </c>
      <c r="AW117" s="13" t="s">
        <v>31</v>
      </c>
      <c r="AX117" s="13" t="s">
        <v>69</v>
      </c>
      <c r="AY117" s="247" t="s">
        <v>126</v>
      </c>
    </row>
    <row r="118" spans="1:51" s="13" customFormat="1" ht="12">
      <c r="A118" s="13"/>
      <c r="B118" s="237"/>
      <c r="C118" s="238"/>
      <c r="D118" s="232" t="s">
        <v>139</v>
      </c>
      <c r="E118" s="239" t="s">
        <v>19</v>
      </c>
      <c r="F118" s="240" t="s">
        <v>364</v>
      </c>
      <c r="G118" s="238"/>
      <c r="H118" s="241">
        <v>16.51</v>
      </c>
      <c r="I118" s="242"/>
      <c r="J118" s="238"/>
      <c r="K118" s="238"/>
      <c r="L118" s="243"/>
      <c r="M118" s="244"/>
      <c r="N118" s="245"/>
      <c r="O118" s="245"/>
      <c r="P118" s="245"/>
      <c r="Q118" s="245"/>
      <c r="R118" s="245"/>
      <c r="S118" s="245"/>
      <c r="T118" s="246"/>
      <c r="U118" s="13"/>
      <c r="V118" s="13"/>
      <c r="W118" s="13"/>
      <c r="X118" s="13"/>
      <c r="Y118" s="13"/>
      <c r="Z118" s="13"/>
      <c r="AA118" s="13"/>
      <c r="AB118" s="13"/>
      <c r="AC118" s="13"/>
      <c r="AD118" s="13"/>
      <c r="AE118" s="13"/>
      <c r="AT118" s="247" t="s">
        <v>139</v>
      </c>
      <c r="AU118" s="247" t="s">
        <v>79</v>
      </c>
      <c r="AV118" s="13" t="s">
        <v>79</v>
      </c>
      <c r="AW118" s="13" t="s">
        <v>31</v>
      </c>
      <c r="AX118" s="13" t="s">
        <v>69</v>
      </c>
      <c r="AY118" s="247" t="s">
        <v>126</v>
      </c>
    </row>
    <row r="119" spans="1:51" s="13" customFormat="1" ht="12">
      <c r="A119" s="13"/>
      <c r="B119" s="237"/>
      <c r="C119" s="238"/>
      <c r="D119" s="232" t="s">
        <v>139</v>
      </c>
      <c r="E119" s="239" t="s">
        <v>19</v>
      </c>
      <c r="F119" s="240" t="s">
        <v>365</v>
      </c>
      <c r="G119" s="238"/>
      <c r="H119" s="241">
        <v>19.28</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139</v>
      </c>
      <c r="AU119" s="247" t="s">
        <v>79</v>
      </c>
      <c r="AV119" s="13" t="s">
        <v>79</v>
      </c>
      <c r="AW119" s="13" t="s">
        <v>31</v>
      </c>
      <c r="AX119" s="13" t="s">
        <v>69</v>
      </c>
      <c r="AY119" s="247" t="s">
        <v>126</v>
      </c>
    </row>
    <row r="120" spans="1:51" s="14" customFormat="1" ht="12">
      <c r="A120" s="14"/>
      <c r="B120" s="248"/>
      <c r="C120" s="249"/>
      <c r="D120" s="232" t="s">
        <v>139</v>
      </c>
      <c r="E120" s="250" t="s">
        <v>19</v>
      </c>
      <c r="F120" s="251" t="s">
        <v>146</v>
      </c>
      <c r="G120" s="249"/>
      <c r="H120" s="252">
        <v>166.02</v>
      </c>
      <c r="I120" s="253"/>
      <c r="J120" s="249"/>
      <c r="K120" s="249"/>
      <c r="L120" s="254"/>
      <c r="M120" s="255"/>
      <c r="N120" s="256"/>
      <c r="O120" s="256"/>
      <c r="P120" s="256"/>
      <c r="Q120" s="256"/>
      <c r="R120" s="256"/>
      <c r="S120" s="256"/>
      <c r="T120" s="257"/>
      <c r="U120" s="14"/>
      <c r="V120" s="14"/>
      <c r="W120" s="14"/>
      <c r="X120" s="14"/>
      <c r="Y120" s="14"/>
      <c r="Z120" s="14"/>
      <c r="AA120" s="14"/>
      <c r="AB120" s="14"/>
      <c r="AC120" s="14"/>
      <c r="AD120" s="14"/>
      <c r="AE120" s="14"/>
      <c r="AT120" s="258" t="s">
        <v>139</v>
      </c>
      <c r="AU120" s="258" t="s">
        <v>79</v>
      </c>
      <c r="AV120" s="14" t="s">
        <v>133</v>
      </c>
      <c r="AW120" s="14" t="s">
        <v>31</v>
      </c>
      <c r="AX120" s="14" t="s">
        <v>69</v>
      </c>
      <c r="AY120" s="258" t="s">
        <v>126</v>
      </c>
    </row>
    <row r="121" spans="1:51" s="13" customFormat="1" ht="12">
      <c r="A121" s="13"/>
      <c r="B121" s="237"/>
      <c r="C121" s="238"/>
      <c r="D121" s="232" t="s">
        <v>139</v>
      </c>
      <c r="E121" s="239" t="s">
        <v>19</v>
      </c>
      <c r="F121" s="240" t="s">
        <v>366</v>
      </c>
      <c r="G121" s="238"/>
      <c r="H121" s="241">
        <v>0.737</v>
      </c>
      <c r="I121" s="242"/>
      <c r="J121" s="238"/>
      <c r="K121" s="238"/>
      <c r="L121" s="243"/>
      <c r="M121" s="244"/>
      <c r="N121" s="245"/>
      <c r="O121" s="245"/>
      <c r="P121" s="245"/>
      <c r="Q121" s="245"/>
      <c r="R121" s="245"/>
      <c r="S121" s="245"/>
      <c r="T121" s="246"/>
      <c r="U121" s="13"/>
      <c r="V121" s="13"/>
      <c r="W121" s="13"/>
      <c r="X121" s="13"/>
      <c r="Y121" s="13"/>
      <c r="Z121" s="13"/>
      <c r="AA121" s="13"/>
      <c r="AB121" s="13"/>
      <c r="AC121" s="13"/>
      <c r="AD121" s="13"/>
      <c r="AE121" s="13"/>
      <c r="AT121" s="247" t="s">
        <v>139</v>
      </c>
      <c r="AU121" s="247" t="s">
        <v>79</v>
      </c>
      <c r="AV121" s="13" t="s">
        <v>79</v>
      </c>
      <c r="AW121" s="13" t="s">
        <v>31</v>
      </c>
      <c r="AX121" s="13" t="s">
        <v>69</v>
      </c>
      <c r="AY121" s="247" t="s">
        <v>126</v>
      </c>
    </row>
    <row r="122" spans="1:51" s="14" customFormat="1" ht="12">
      <c r="A122" s="14"/>
      <c r="B122" s="248"/>
      <c r="C122" s="249"/>
      <c r="D122" s="232" t="s">
        <v>139</v>
      </c>
      <c r="E122" s="250" t="s">
        <v>19</v>
      </c>
      <c r="F122" s="251" t="s">
        <v>146</v>
      </c>
      <c r="G122" s="249"/>
      <c r="H122" s="252">
        <v>0.737</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139</v>
      </c>
      <c r="AU122" s="258" t="s">
        <v>79</v>
      </c>
      <c r="AV122" s="14" t="s">
        <v>133</v>
      </c>
      <c r="AW122" s="14" t="s">
        <v>31</v>
      </c>
      <c r="AX122" s="14" t="s">
        <v>77</v>
      </c>
      <c r="AY122" s="258" t="s">
        <v>126</v>
      </c>
    </row>
    <row r="123" spans="1:63" s="12" customFormat="1" ht="22.8" customHeight="1">
      <c r="A123" s="12"/>
      <c r="B123" s="203"/>
      <c r="C123" s="204"/>
      <c r="D123" s="205" t="s">
        <v>68</v>
      </c>
      <c r="E123" s="217" t="s">
        <v>152</v>
      </c>
      <c r="F123" s="217" t="s">
        <v>175</v>
      </c>
      <c r="G123" s="204"/>
      <c r="H123" s="204"/>
      <c r="I123" s="207"/>
      <c r="J123" s="218">
        <f>BK123</f>
        <v>0</v>
      </c>
      <c r="K123" s="204"/>
      <c r="L123" s="209"/>
      <c r="M123" s="210"/>
      <c r="N123" s="211"/>
      <c r="O123" s="211"/>
      <c r="P123" s="212">
        <f>SUM(P124:P148)</f>
        <v>0</v>
      </c>
      <c r="Q123" s="211"/>
      <c r="R123" s="212">
        <f>SUM(R124:R148)</f>
        <v>3.63915756</v>
      </c>
      <c r="S123" s="211"/>
      <c r="T123" s="213">
        <f>SUM(T124:T148)</f>
        <v>0.0013428000000000003</v>
      </c>
      <c r="U123" s="12"/>
      <c r="V123" s="12"/>
      <c r="W123" s="12"/>
      <c r="X123" s="12"/>
      <c r="Y123" s="12"/>
      <c r="Z123" s="12"/>
      <c r="AA123" s="12"/>
      <c r="AB123" s="12"/>
      <c r="AC123" s="12"/>
      <c r="AD123" s="12"/>
      <c r="AE123" s="12"/>
      <c r="AR123" s="214" t="s">
        <v>77</v>
      </c>
      <c r="AT123" s="215" t="s">
        <v>68</v>
      </c>
      <c r="AU123" s="215" t="s">
        <v>77</v>
      </c>
      <c r="AY123" s="214" t="s">
        <v>126</v>
      </c>
      <c r="BK123" s="216">
        <f>SUM(BK124:BK148)</f>
        <v>0</v>
      </c>
    </row>
    <row r="124" spans="1:65" s="2" customFormat="1" ht="16.5" customHeight="1">
      <c r="A124" s="39"/>
      <c r="B124" s="40"/>
      <c r="C124" s="219" t="s">
        <v>133</v>
      </c>
      <c r="D124" s="219" t="s">
        <v>128</v>
      </c>
      <c r="E124" s="220" t="s">
        <v>367</v>
      </c>
      <c r="F124" s="221" t="s">
        <v>368</v>
      </c>
      <c r="G124" s="222" t="s">
        <v>131</v>
      </c>
      <c r="H124" s="223">
        <v>0.774</v>
      </c>
      <c r="I124" s="224"/>
      <c r="J124" s="225">
        <f>ROUND(I124*H124,2)</f>
        <v>0</v>
      </c>
      <c r="K124" s="221" t="s">
        <v>132</v>
      </c>
      <c r="L124" s="45"/>
      <c r="M124" s="226" t="s">
        <v>19</v>
      </c>
      <c r="N124" s="227" t="s">
        <v>40</v>
      </c>
      <c r="O124" s="85"/>
      <c r="P124" s="228">
        <f>O124*H124</f>
        <v>0</v>
      </c>
      <c r="Q124" s="228">
        <v>1.8775</v>
      </c>
      <c r="R124" s="228">
        <f>Q124*H124</f>
        <v>1.453185</v>
      </c>
      <c r="S124" s="228">
        <v>0</v>
      </c>
      <c r="T124" s="229">
        <f>S124*H124</f>
        <v>0</v>
      </c>
      <c r="U124" s="39"/>
      <c r="V124" s="39"/>
      <c r="W124" s="39"/>
      <c r="X124" s="39"/>
      <c r="Y124" s="39"/>
      <c r="Z124" s="39"/>
      <c r="AA124" s="39"/>
      <c r="AB124" s="39"/>
      <c r="AC124" s="39"/>
      <c r="AD124" s="39"/>
      <c r="AE124" s="39"/>
      <c r="AR124" s="230" t="s">
        <v>133</v>
      </c>
      <c r="AT124" s="230" t="s">
        <v>128</v>
      </c>
      <c r="AU124" s="230" t="s">
        <v>79</v>
      </c>
      <c r="AY124" s="18" t="s">
        <v>126</v>
      </c>
      <c r="BE124" s="231">
        <f>IF(N124="základní",J124,0)</f>
        <v>0</v>
      </c>
      <c r="BF124" s="231">
        <f>IF(N124="snížená",J124,0)</f>
        <v>0</v>
      </c>
      <c r="BG124" s="231">
        <f>IF(N124="zákl. přenesená",J124,0)</f>
        <v>0</v>
      </c>
      <c r="BH124" s="231">
        <f>IF(N124="sníž. přenesená",J124,0)</f>
        <v>0</v>
      </c>
      <c r="BI124" s="231">
        <f>IF(N124="nulová",J124,0)</f>
        <v>0</v>
      </c>
      <c r="BJ124" s="18" t="s">
        <v>77</v>
      </c>
      <c r="BK124" s="231">
        <f>ROUND(I124*H124,2)</f>
        <v>0</v>
      </c>
      <c r="BL124" s="18" t="s">
        <v>133</v>
      </c>
      <c r="BM124" s="230" t="s">
        <v>369</v>
      </c>
    </row>
    <row r="125" spans="1:47" s="2" customFormat="1" ht="12">
      <c r="A125" s="39"/>
      <c r="B125" s="40"/>
      <c r="C125" s="41"/>
      <c r="D125" s="232" t="s">
        <v>135</v>
      </c>
      <c r="E125" s="41"/>
      <c r="F125" s="233" t="s">
        <v>370</v>
      </c>
      <c r="G125" s="41"/>
      <c r="H125" s="41"/>
      <c r="I125" s="137"/>
      <c r="J125" s="41"/>
      <c r="K125" s="41"/>
      <c r="L125" s="45"/>
      <c r="M125" s="234"/>
      <c r="N125" s="235"/>
      <c r="O125" s="85"/>
      <c r="P125" s="85"/>
      <c r="Q125" s="85"/>
      <c r="R125" s="85"/>
      <c r="S125" s="85"/>
      <c r="T125" s="86"/>
      <c r="U125" s="39"/>
      <c r="V125" s="39"/>
      <c r="W125" s="39"/>
      <c r="X125" s="39"/>
      <c r="Y125" s="39"/>
      <c r="Z125" s="39"/>
      <c r="AA125" s="39"/>
      <c r="AB125" s="39"/>
      <c r="AC125" s="39"/>
      <c r="AD125" s="39"/>
      <c r="AE125" s="39"/>
      <c r="AT125" s="18" t="s">
        <v>135</v>
      </c>
      <c r="AU125" s="18" t="s">
        <v>79</v>
      </c>
    </row>
    <row r="126" spans="1:51" s="13" customFormat="1" ht="12">
      <c r="A126" s="13"/>
      <c r="B126" s="237"/>
      <c r="C126" s="238"/>
      <c r="D126" s="232" t="s">
        <v>139</v>
      </c>
      <c r="E126" s="239" t="s">
        <v>19</v>
      </c>
      <c r="F126" s="240" t="s">
        <v>371</v>
      </c>
      <c r="G126" s="238"/>
      <c r="H126" s="241">
        <v>0.774</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139</v>
      </c>
      <c r="AU126" s="247" t="s">
        <v>79</v>
      </c>
      <c r="AV126" s="13" t="s">
        <v>79</v>
      </c>
      <c r="AW126" s="13" t="s">
        <v>31</v>
      </c>
      <c r="AX126" s="13" t="s">
        <v>77</v>
      </c>
      <c r="AY126" s="247" t="s">
        <v>126</v>
      </c>
    </row>
    <row r="127" spans="1:65" s="2" customFormat="1" ht="16.5" customHeight="1">
      <c r="A127" s="39"/>
      <c r="B127" s="40"/>
      <c r="C127" s="219" t="s">
        <v>162</v>
      </c>
      <c r="D127" s="219" t="s">
        <v>128</v>
      </c>
      <c r="E127" s="220" t="s">
        <v>372</v>
      </c>
      <c r="F127" s="221" t="s">
        <v>373</v>
      </c>
      <c r="G127" s="222" t="s">
        <v>255</v>
      </c>
      <c r="H127" s="223">
        <v>27.36</v>
      </c>
      <c r="I127" s="224"/>
      <c r="J127" s="225">
        <f>ROUND(I127*H127,2)</f>
        <v>0</v>
      </c>
      <c r="K127" s="221" t="s">
        <v>132</v>
      </c>
      <c r="L127" s="45"/>
      <c r="M127" s="226" t="s">
        <v>19</v>
      </c>
      <c r="N127" s="227" t="s">
        <v>40</v>
      </c>
      <c r="O127" s="85"/>
      <c r="P127" s="228">
        <f>O127*H127</f>
        <v>0</v>
      </c>
      <c r="Q127" s="228">
        <v>0.00452</v>
      </c>
      <c r="R127" s="228">
        <f>Q127*H127</f>
        <v>0.12366719999999999</v>
      </c>
      <c r="S127" s="228">
        <v>1E-05</v>
      </c>
      <c r="T127" s="229">
        <f>S127*H127</f>
        <v>0.00027360000000000004</v>
      </c>
      <c r="U127" s="39"/>
      <c r="V127" s="39"/>
      <c r="W127" s="39"/>
      <c r="X127" s="39"/>
      <c r="Y127" s="39"/>
      <c r="Z127" s="39"/>
      <c r="AA127" s="39"/>
      <c r="AB127" s="39"/>
      <c r="AC127" s="39"/>
      <c r="AD127" s="39"/>
      <c r="AE127" s="39"/>
      <c r="AR127" s="230" t="s">
        <v>133</v>
      </c>
      <c r="AT127" s="230" t="s">
        <v>128</v>
      </c>
      <c r="AU127" s="230" t="s">
        <v>79</v>
      </c>
      <c r="AY127" s="18" t="s">
        <v>126</v>
      </c>
      <c r="BE127" s="231">
        <f>IF(N127="základní",J127,0)</f>
        <v>0</v>
      </c>
      <c r="BF127" s="231">
        <f>IF(N127="snížená",J127,0)</f>
        <v>0</v>
      </c>
      <c r="BG127" s="231">
        <f>IF(N127="zákl. přenesená",J127,0)</f>
        <v>0</v>
      </c>
      <c r="BH127" s="231">
        <f>IF(N127="sníž. přenesená",J127,0)</f>
        <v>0</v>
      </c>
      <c r="BI127" s="231">
        <f>IF(N127="nulová",J127,0)</f>
        <v>0</v>
      </c>
      <c r="BJ127" s="18" t="s">
        <v>77</v>
      </c>
      <c r="BK127" s="231">
        <f>ROUND(I127*H127,2)</f>
        <v>0</v>
      </c>
      <c r="BL127" s="18" t="s">
        <v>133</v>
      </c>
      <c r="BM127" s="230" t="s">
        <v>374</v>
      </c>
    </row>
    <row r="128" spans="1:47" s="2" customFormat="1" ht="12">
      <c r="A128" s="39"/>
      <c r="B128" s="40"/>
      <c r="C128" s="41"/>
      <c r="D128" s="232" t="s">
        <v>135</v>
      </c>
      <c r="E128" s="41"/>
      <c r="F128" s="233" t="s">
        <v>375</v>
      </c>
      <c r="G128" s="41"/>
      <c r="H128" s="41"/>
      <c r="I128" s="137"/>
      <c r="J128" s="41"/>
      <c r="K128" s="41"/>
      <c r="L128" s="45"/>
      <c r="M128" s="234"/>
      <c r="N128" s="235"/>
      <c r="O128" s="85"/>
      <c r="P128" s="85"/>
      <c r="Q128" s="85"/>
      <c r="R128" s="85"/>
      <c r="S128" s="85"/>
      <c r="T128" s="86"/>
      <c r="U128" s="39"/>
      <c r="V128" s="39"/>
      <c r="W128" s="39"/>
      <c r="X128" s="39"/>
      <c r="Y128" s="39"/>
      <c r="Z128" s="39"/>
      <c r="AA128" s="39"/>
      <c r="AB128" s="39"/>
      <c r="AC128" s="39"/>
      <c r="AD128" s="39"/>
      <c r="AE128" s="39"/>
      <c r="AT128" s="18" t="s">
        <v>135</v>
      </c>
      <c r="AU128" s="18" t="s">
        <v>79</v>
      </c>
    </row>
    <row r="129" spans="1:47" s="2" customFormat="1" ht="12">
      <c r="A129" s="39"/>
      <c r="B129" s="40"/>
      <c r="C129" s="41"/>
      <c r="D129" s="232" t="s">
        <v>137</v>
      </c>
      <c r="E129" s="41"/>
      <c r="F129" s="236" t="s">
        <v>376</v>
      </c>
      <c r="G129" s="41"/>
      <c r="H129" s="41"/>
      <c r="I129" s="137"/>
      <c r="J129" s="41"/>
      <c r="K129" s="41"/>
      <c r="L129" s="45"/>
      <c r="M129" s="234"/>
      <c r="N129" s="235"/>
      <c r="O129" s="85"/>
      <c r="P129" s="85"/>
      <c r="Q129" s="85"/>
      <c r="R129" s="85"/>
      <c r="S129" s="85"/>
      <c r="T129" s="86"/>
      <c r="U129" s="39"/>
      <c r="V129" s="39"/>
      <c r="W129" s="39"/>
      <c r="X129" s="39"/>
      <c r="Y129" s="39"/>
      <c r="Z129" s="39"/>
      <c r="AA129" s="39"/>
      <c r="AB129" s="39"/>
      <c r="AC129" s="39"/>
      <c r="AD129" s="39"/>
      <c r="AE129" s="39"/>
      <c r="AT129" s="18" t="s">
        <v>137</v>
      </c>
      <c r="AU129" s="18" t="s">
        <v>79</v>
      </c>
    </row>
    <row r="130" spans="1:51" s="13" customFormat="1" ht="12">
      <c r="A130" s="13"/>
      <c r="B130" s="237"/>
      <c r="C130" s="238"/>
      <c r="D130" s="232" t="s">
        <v>139</v>
      </c>
      <c r="E130" s="239" t="s">
        <v>19</v>
      </c>
      <c r="F130" s="240" t="s">
        <v>377</v>
      </c>
      <c r="G130" s="238"/>
      <c r="H130" s="241">
        <v>6.84</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139</v>
      </c>
      <c r="AU130" s="247" t="s">
        <v>79</v>
      </c>
      <c r="AV130" s="13" t="s">
        <v>79</v>
      </c>
      <c r="AW130" s="13" t="s">
        <v>31</v>
      </c>
      <c r="AX130" s="13" t="s">
        <v>69</v>
      </c>
      <c r="AY130" s="247" t="s">
        <v>126</v>
      </c>
    </row>
    <row r="131" spans="1:51" s="13" customFormat="1" ht="12">
      <c r="A131" s="13"/>
      <c r="B131" s="237"/>
      <c r="C131" s="238"/>
      <c r="D131" s="232" t="s">
        <v>139</v>
      </c>
      <c r="E131" s="239" t="s">
        <v>19</v>
      </c>
      <c r="F131" s="240" t="s">
        <v>378</v>
      </c>
      <c r="G131" s="238"/>
      <c r="H131" s="241">
        <v>6.84</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139</v>
      </c>
      <c r="AU131" s="247" t="s">
        <v>79</v>
      </c>
      <c r="AV131" s="13" t="s">
        <v>79</v>
      </c>
      <c r="AW131" s="13" t="s">
        <v>31</v>
      </c>
      <c r="AX131" s="13" t="s">
        <v>69</v>
      </c>
      <c r="AY131" s="247" t="s">
        <v>126</v>
      </c>
    </row>
    <row r="132" spans="1:51" s="13" customFormat="1" ht="12">
      <c r="A132" s="13"/>
      <c r="B132" s="237"/>
      <c r="C132" s="238"/>
      <c r="D132" s="232" t="s">
        <v>139</v>
      </c>
      <c r="E132" s="239" t="s">
        <v>19</v>
      </c>
      <c r="F132" s="240" t="s">
        <v>379</v>
      </c>
      <c r="G132" s="238"/>
      <c r="H132" s="241">
        <v>7.93</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139</v>
      </c>
      <c r="AU132" s="247" t="s">
        <v>79</v>
      </c>
      <c r="AV132" s="13" t="s">
        <v>79</v>
      </c>
      <c r="AW132" s="13" t="s">
        <v>31</v>
      </c>
      <c r="AX132" s="13" t="s">
        <v>69</v>
      </c>
      <c r="AY132" s="247" t="s">
        <v>126</v>
      </c>
    </row>
    <row r="133" spans="1:51" s="13" customFormat="1" ht="12">
      <c r="A133" s="13"/>
      <c r="B133" s="237"/>
      <c r="C133" s="238"/>
      <c r="D133" s="232" t="s">
        <v>139</v>
      </c>
      <c r="E133" s="239" t="s">
        <v>19</v>
      </c>
      <c r="F133" s="240" t="s">
        <v>380</v>
      </c>
      <c r="G133" s="238"/>
      <c r="H133" s="241">
        <v>5.75</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139</v>
      </c>
      <c r="AU133" s="247" t="s">
        <v>79</v>
      </c>
      <c r="AV133" s="13" t="s">
        <v>79</v>
      </c>
      <c r="AW133" s="13" t="s">
        <v>31</v>
      </c>
      <c r="AX133" s="13" t="s">
        <v>69</v>
      </c>
      <c r="AY133" s="247" t="s">
        <v>126</v>
      </c>
    </row>
    <row r="134" spans="1:51" s="14" customFormat="1" ht="12">
      <c r="A134" s="14"/>
      <c r="B134" s="248"/>
      <c r="C134" s="249"/>
      <c r="D134" s="232" t="s">
        <v>139</v>
      </c>
      <c r="E134" s="250" t="s">
        <v>19</v>
      </c>
      <c r="F134" s="251" t="s">
        <v>146</v>
      </c>
      <c r="G134" s="249"/>
      <c r="H134" s="252">
        <v>27.36</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139</v>
      </c>
      <c r="AU134" s="258" t="s">
        <v>79</v>
      </c>
      <c r="AV134" s="14" t="s">
        <v>133</v>
      </c>
      <c r="AW134" s="14" t="s">
        <v>31</v>
      </c>
      <c r="AX134" s="14" t="s">
        <v>77</v>
      </c>
      <c r="AY134" s="258" t="s">
        <v>126</v>
      </c>
    </row>
    <row r="135" spans="1:65" s="2" customFormat="1" ht="16.5" customHeight="1">
      <c r="A135" s="39"/>
      <c r="B135" s="40"/>
      <c r="C135" s="219" t="s">
        <v>168</v>
      </c>
      <c r="D135" s="219" t="s">
        <v>128</v>
      </c>
      <c r="E135" s="220" t="s">
        <v>381</v>
      </c>
      <c r="F135" s="221" t="s">
        <v>382</v>
      </c>
      <c r="G135" s="222" t="s">
        <v>255</v>
      </c>
      <c r="H135" s="223">
        <v>106.92</v>
      </c>
      <c r="I135" s="224"/>
      <c r="J135" s="225">
        <f>ROUND(I135*H135,2)</f>
        <v>0</v>
      </c>
      <c r="K135" s="221" t="s">
        <v>132</v>
      </c>
      <c r="L135" s="45"/>
      <c r="M135" s="226" t="s">
        <v>19</v>
      </c>
      <c r="N135" s="227" t="s">
        <v>40</v>
      </c>
      <c r="O135" s="85"/>
      <c r="P135" s="228">
        <f>O135*H135</f>
        <v>0</v>
      </c>
      <c r="Q135" s="228">
        <v>0.01357</v>
      </c>
      <c r="R135" s="228">
        <f>Q135*H135</f>
        <v>1.4509044</v>
      </c>
      <c r="S135" s="228">
        <v>1E-05</v>
      </c>
      <c r="T135" s="229">
        <f>S135*H135</f>
        <v>0.0010692000000000002</v>
      </c>
      <c r="U135" s="39"/>
      <c r="V135" s="39"/>
      <c r="W135" s="39"/>
      <c r="X135" s="39"/>
      <c r="Y135" s="39"/>
      <c r="Z135" s="39"/>
      <c r="AA135" s="39"/>
      <c r="AB135" s="39"/>
      <c r="AC135" s="39"/>
      <c r="AD135" s="39"/>
      <c r="AE135" s="39"/>
      <c r="AR135" s="230" t="s">
        <v>133</v>
      </c>
      <c r="AT135" s="230" t="s">
        <v>128</v>
      </c>
      <c r="AU135" s="230" t="s">
        <v>79</v>
      </c>
      <c r="AY135" s="18" t="s">
        <v>126</v>
      </c>
      <c r="BE135" s="231">
        <f>IF(N135="základní",J135,0)</f>
        <v>0</v>
      </c>
      <c r="BF135" s="231">
        <f>IF(N135="snížená",J135,0)</f>
        <v>0</v>
      </c>
      <c r="BG135" s="231">
        <f>IF(N135="zákl. přenesená",J135,0)</f>
        <v>0</v>
      </c>
      <c r="BH135" s="231">
        <f>IF(N135="sníž. přenesená",J135,0)</f>
        <v>0</v>
      </c>
      <c r="BI135" s="231">
        <f>IF(N135="nulová",J135,0)</f>
        <v>0</v>
      </c>
      <c r="BJ135" s="18" t="s">
        <v>77</v>
      </c>
      <c r="BK135" s="231">
        <f>ROUND(I135*H135,2)</f>
        <v>0</v>
      </c>
      <c r="BL135" s="18" t="s">
        <v>133</v>
      </c>
      <c r="BM135" s="230" t="s">
        <v>383</v>
      </c>
    </row>
    <row r="136" spans="1:47" s="2" customFormat="1" ht="12">
      <c r="A136" s="39"/>
      <c r="B136" s="40"/>
      <c r="C136" s="41"/>
      <c r="D136" s="232" t="s">
        <v>135</v>
      </c>
      <c r="E136" s="41"/>
      <c r="F136" s="233" t="s">
        <v>384</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135</v>
      </c>
      <c r="AU136" s="18" t="s">
        <v>79</v>
      </c>
    </row>
    <row r="137" spans="1:47" s="2" customFormat="1" ht="12">
      <c r="A137" s="39"/>
      <c r="B137" s="40"/>
      <c r="C137" s="41"/>
      <c r="D137" s="232" t="s">
        <v>137</v>
      </c>
      <c r="E137" s="41"/>
      <c r="F137" s="236" t="s">
        <v>376</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137</v>
      </c>
      <c r="AU137" s="18" t="s">
        <v>79</v>
      </c>
    </row>
    <row r="138" spans="1:51" s="13" customFormat="1" ht="12">
      <c r="A138" s="13"/>
      <c r="B138" s="237"/>
      <c r="C138" s="238"/>
      <c r="D138" s="232" t="s">
        <v>139</v>
      </c>
      <c r="E138" s="239" t="s">
        <v>19</v>
      </c>
      <c r="F138" s="240" t="s">
        <v>385</v>
      </c>
      <c r="G138" s="238"/>
      <c r="H138" s="241">
        <v>13.74</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139</v>
      </c>
      <c r="AU138" s="247" t="s">
        <v>79</v>
      </c>
      <c r="AV138" s="13" t="s">
        <v>79</v>
      </c>
      <c r="AW138" s="13" t="s">
        <v>31</v>
      </c>
      <c r="AX138" s="13" t="s">
        <v>69</v>
      </c>
      <c r="AY138" s="247" t="s">
        <v>126</v>
      </c>
    </row>
    <row r="139" spans="1:51" s="13" customFormat="1" ht="12">
      <c r="A139" s="13"/>
      <c r="B139" s="237"/>
      <c r="C139" s="238"/>
      <c r="D139" s="232" t="s">
        <v>139</v>
      </c>
      <c r="E139" s="239" t="s">
        <v>19</v>
      </c>
      <c r="F139" s="240" t="s">
        <v>386</v>
      </c>
      <c r="G139" s="238"/>
      <c r="H139" s="241">
        <v>15.33</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139</v>
      </c>
      <c r="AU139" s="247" t="s">
        <v>79</v>
      </c>
      <c r="AV139" s="13" t="s">
        <v>79</v>
      </c>
      <c r="AW139" s="13" t="s">
        <v>31</v>
      </c>
      <c r="AX139" s="13" t="s">
        <v>69</v>
      </c>
      <c r="AY139" s="247" t="s">
        <v>126</v>
      </c>
    </row>
    <row r="140" spans="1:51" s="13" customFormat="1" ht="12">
      <c r="A140" s="13"/>
      <c r="B140" s="237"/>
      <c r="C140" s="238"/>
      <c r="D140" s="232" t="s">
        <v>139</v>
      </c>
      <c r="E140" s="239" t="s">
        <v>19</v>
      </c>
      <c r="F140" s="240" t="s">
        <v>387</v>
      </c>
      <c r="G140" s="238"/>
      <c r="H140" s="241">
        <v>15.23</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139</v>
      </c>
      <c r="AU140" s="247" t="s">
        <v>79</v>
      </c>
      <c r="AV140" s="13" t="s">
        <v>79</v>
      </c>
      <c r="AW140" s="13" t="s">
        <v>31</v>
      </c>
      <c r="AX140" s="13" t="s">
        <v>69</v>
      </c>
      <c r="AY140" s="247" t="s">
        <v>126</v>
      </c>
    </row>
    <row r="141" spans="1:51" s="13" customFormat="1" ht="12">
      <c r="A141" s="13"/>
      <c r="B141" s="237"/>
      <c r="C141" s="238"/>
      <c r="D141" s="232" t="s">
        <v>139</v>
      </c>
      <c r="E141" s="239" t="s">
        <v>19</v>
      </c>
      <c r="F141" s="240" t="s">
        <v>388</v>
      </c>
      <c r="G141" s="238"/>
      <c r="H141" s="241">
        <v>8.83</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139</v>
      </c>
      <c r="AU141" s="247" t="s">
        <v>79</v>
      </c>
      <c r="AV141" s="13" t="s">
        <v>79</v>
      </c>
      <c r="AW141" s="13" t="s">
        <v>31</v>
      </c>
      <c r="AX141" s="13" t="s">
        <v>69</v>
      </c>
      <c r="AY141" s="247" t="s">
        <v>126</v>
      </c>
    </row>
    <row r="142" spans="1:51" s="13" customFormat="1" ht="12">
      <c r="A142" s="13"/>
      <c r="B142" s="237"/>
      <c r="C142" s="238"/>
      <c r="D142" s="232" t="s">
        <v>139</v>
      </c>
      <c r="E142" s="239" t="s">
        <v>19</v>
      </c>
      <c r="F142" s="240" t="s">
        <v>389</v>
      </c>
      <c r="G142" s="238"/>
      <c r="H142" s="241">
        <v>29.14</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139</v>
      </c>
      <c r="AU142" s="247" t="s">
        <v>79</v>
      </c>
      <c r="AV142" s="13" t="s">
        <v>79</v>
      </c>
      <c r="AW142" s="13" t="s">
        <v>31</v>
      </c>
      <c r="AX142" s="13" t="s">
        <v>69</v>
      </c>
      <c r="AY142" s="247" t="s">
        <v>126</v>
      </c>
    </row>
    <row r="143" spans="1:51" s="13" customFormat="1" ht="12">
      <c r="A143" s="13"/>
      <c r="B143" s="237"/>
      <c r="C143" s="238"/>
      <c r="D143" s="232" t="s">
        <v>139</v>
      </c>
      <c r="E143" s="239" t="s">
        <v>19</v>
      </c>
      <c r="F143" s="240" t="s">
        <v>390</v>
      </c>
      <c r="G143" s="238"/>
      <c r="H143" s="241">
        <v>14.5</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139</v>
      </c>
      <c r="AU143" s="247" t="s">
        <v>79</v>
      </c>
      <c r="AV143" s="13" t="s">
        <v>79</v>
      </c>
      <c r="AW143" s="13" t="s">
        <v>31</v>
      </c>
      <c r="AX143" s="13" t="s">
        <v>69</v>
      </c>
      <c r="AY143" s="247" t="s">
        <v>126</v>
      </c>
    </row>
    <row r="144" spans="1:51" s="13" customFormat="1" ht="12">
      <c r="A144" s="13"/>
      <c r="B144" s="237"/>
      <c r="C144" s="238"/>
      <c r="D144" s="232" t="s">
        <v>139</v>
      </c>
      <c r="E144" s="239" t="s">
        <v>19</v>
      </c>
      <c r="F144" s="240" t="s">
        <v>391</v>
      </c>
      <c r="G144" s="238"/>
      <c r="H144" s="241">
        <v>10.15</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139</v>
      </c>
      <c r="AU144" s="247" t="s">
        <v>79</v>
      </c>
      <c r="AV144" s="13" t="s">
        <v>79</v>
      </c>
      <c r="AW144" s="13" t="s">
        <v>31</v>
      </c>
      <c r="AX144" s="13" t="s">
        <v>69</v>
      </c>
      <c r="AY144" s="247" t="s">
        <v>126</v>
      </c>
    </row>
    <row r="145" spans="1:51" s="14" customFormat="1" ht="12">
      <c r="A145" s="14"/>
      <c r="B145" s="248"/>
      <c r="C145" s="249"/>
      <c r="D145" s="232" t="s">
        <v>139</v>
      </c>
      <c r="E145" s="250" t="s">
        <v>19</v>
      </c>
      <c r="F145" s="251" t="s">
        <v>146</v>
      </c>
      <c r="G145" s="249"/>
      <c r="H145" s="252">
        <v>106.92</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139</v>
      </c>
      <c r="AU145" s="258" t="s">
        <v>79</v>
      </c>
      <c r="AV145" s="14" t="s">
        <v>133</v>
      </c>
      <c r="AW145" s="14" t="s">
        <v>31</v>
      </c>
      <c r="AX145" s="14" t="s">
        <v>77</v>
      </c>
      <c r="AY145" s="258" t="s">
        <v>126</v>
      </c>
    </row>
    <row r="146" spans="1:65" s="2" customFormat="1" ht="16.5" customHeight="1">
      <c r="A146" s="39"/>
      <c r="B146" s="40"/>
      <c r="C146" s="219" t="s">
        <v>176</v>
      </c>
      <c r="D146" s="219" t="s">
        <v>128</v>
      </c>
      <c r="E146" s="220" t="s">
        <v>392</v>
      </c>
      <c r="F146" s="221" t="s">
        <v>393</v>
      </c>
      <c r="G146" s="222" t="s">
        <v>199</v>
      </c>
      <c r="H146" s="223">
        <v>10.368</v>
      </c>
      <c r="I146" s="224"/>
      <c r="J146" s="225">
        <f>ROUND(I146*H146,2)</f>
        <v>0</v>
      </c>
      <c r="K146" s="221" t="s">
        <v>132</v>
      </c>
      <c r="L146" s="45"/>
      <c r="M146" s="226" t="s">
        <v>19</v>
      </c>
      <c r="N146" s="227" t="s">
        <v>40</v>
      </c>
      <c r="O146" s="85"/>
      <c r="P146" s="228">
        <f>O146*H146</f>
        <v>0</v>
      </c>
      <c r="Q146" s="228">
        <v>0.05897</v>
      </c>
      <c r="R146" s="228">
        <f>Q146*H146</f>
        <v>0.61140096</v>
      </c>
      <c r="S146" s="228">
        <v>0</v>
      </c>
      <c r="T146" s="229">
        <f>S146*H146</f>
        <v>0</v>
      </c>
      <c r="U146" s="39"/>
      <c r="V146" s="39"/>
      <c r="W146" s="39"/>
      <c r="X146" s="39"/>
      <c r="Y146" s="39"/>
      <c r="Z146" s="39"/>
      <c r="AA146" s="39"/>
      <c r="AB146" s="39"/>
      <c r="AC146" s="39"/>
      <c r="AD146" s="39"/>
      <c r="AE146" s="39"/>
      <c r="AR146" s="230" t="s">
        <v>133</v>
      </c>
      <c r="AT146" s="230" t="s">
        <v>128</v>
      </c>
      <c r="AU146" s="230" t="s">
        <v>79</v>
      </c>
      <c r="AY146" s="18" t="s">
        <v>126</v>
      </c>
      <c r="BE146" s="231">
        <f>IF(N146="základní",J146,0)</f>
        <v>0</v>
      </c>
      <c r="BF146" s="231">
        <f>IF(N146="snížená",J146,0)</f>
        <v>0</v>
      </c>
      <c r="BG146" s="231">
        <f>IF(N146="zákl. přenesená",J146,0)</f>
        <v>0</v>
      </c>
      <c r="BH146" s="231">
        <f>IF(N146="sníž. přenesená",J146,0)</f>
        <v>0</v>
      </c>
      <c r="BI146" s="231">
        <f>IF(N146="nulová",J146,0)</f>
        <v>0</v>
      </c>
      <c r="BJ146" s="18" t="s">
        <v>77</v>
      </c>
      <c r="BK146" s="231">
        <f>ROUND(I146*H146,2)</f>
        <v>0</v>
      </c>
      <c r="BL146" s="18" t="s">
        <v>133</v>
      </c>
      <c r="BM146" s="230" t="s">
        <v>394</v>
      </c>
    </row>
    <row r="147" spans="1:47" s="2" customFormat="1" ht="12">
      <c r="A147" s="39"/>
      <c r="B147" s="40"/>
      <c r="C147" s="41"/>
      <c r="D147" s="232" t="s">
        <v>135</v>
      </c>
      <c r="E147" s="41"/>
      <c r="F147" s="233" t="s">
        <v>395</v>
      </c>
      <c r="G147" s="41"/>
      <c r="H147" s="41"/>
      <c r="I147" s="137"/>
      <c r="J147" s="41"/>
      <c r="K147" s="41"/>
      <c r="L147" s="45"/>
      <c r="M147" s="234"/>
      <c r="N147" s="235"/>
      <c r="O147" s="85"/>
      <c r="P147" s="85"/>
      <c r="Q147" s="85"/>
      <c r="R147" s="85"/>
      <c r="S147" s="85"/>
      <c r="T147" s="86"/>
      <c r="U147" s="39"/>
      <c r="V147" s="39"/>
      <c r="W147" s="39"/>
      <c r="X147" s="39"/>
      <c r="Y147" s="39"/>
      <c r="Z147" s="39"/>
      <c r="AA147" s="39"/>
      <c r="AB147" s="39"/>
      <c r="AC147" s="39"/>
      <c r="AD147" s="39"/>
      <c r="AE147" s="39"/>
      <c r="AT147" s="18" t="s">
        <v>135</v>
      </c>
      <c r="AU147" s="18" t="s">
        <v>79</v>
      </c>
    </row>
    <row r="148" spans="1:51" s="13" customFormat="1" ht="12">
      <c r="A148" s="13"/>
      <c r="B148" s="237"/>
      <c r="C148" s="238"/>
      <c r="D148" s="232" t="s">
        <v>139</v>
      </c>
      <c r="E148" s="239" t="s">
        <v>19</v>
      </c>
      <c r="F148" s="240" t="s">
        <v>396</v>
      </c>
      <c r="G148" s="238"/>
      <c r="H148" s="241">
        <v>10.368</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139</v>
      </c>
      <c r="AU148" s="247" t="s">
        <v>79</v>
      </c>
      <c r="AV148" s="13" t="s">
        <v>79</v>
      </c>
      <c r="AW148" s="13" t="s">
        <v>31</v>
      </c>
      <c r="AX148" s="13" t="s">
        <v>77</v>
      </c>
      <c r="AY148" s="247" t="s">
        <v>126</v>
      </c>
    </row>
    <row r="149" spans="1:63" s="12" customFormat="1" ht="22.8" customHeight="1">
      <c r="A149" s="12"/>
      <c r="B149" s="203"/>
      <c r="C149" s="204"/>
      <c r="D149" s="205" t="s">
        <v>68</v>
      </c>
      <c r="E149" s="217" t="s">
        <v>168</v>
      </c>
      <c r="F149" s="217" t="s">
        <v>397</v>
      </c>
      <c r="G149" s="204"/>
      <c r="H149" s="204"/>
      <c r="I149" s="207"/>
      <c r="J149" s="218">
        <f>BK149</f>
        <v>0</v>
      </c>
      <c r="K149" s="204"/>
      <c r="L149" s="209"/>
      <c r="M149" s="210"/>
      <c r="N149" s="211"/>
      <c r="O149" s="211"/>
      <c r="P149" s="212">
        <f>SUM(P150:P172)</f>
        <v>0</v>
      </c>
      <c r="Q149" s="211"/>
      <c r="R149" s="212">
        <f>SUM(R150:R172)</f>
        <v>6.873080000000001</v>
      </c>
      <c r="S149" s="211"/>
      <c r="T149" s="213">
        <f>SUM(T150:T172)</f>
        <v>0</v>
      </c>
      <c r="U149" s="12"/>
      <c r="V149" s="12"/>
      <c r="W149" s="12"/>
      <c r="X149" s="12"/>
      <c r="Y149" s="12"/>
      <c r="Z149" s="12"/>
      <c r="AA149" s="12"/>
      <c r="AB149" s="12"/>
      <c r="AC149" s="12"/>
      <c r="AD149" s="12"/>
      <c r="AE149" s="12"/>
      <c r="AR149" s="214" t="s">
        <v>77</v>
      </c>
      <c r="AT149" s="215" t="s">
        <v>68</v>
      </c>
      <c r="AU149" s="215" t="s">
        <v>77</v>
      </c>
      <c r="AY149" s="214" t="s">
        <v>126</v>
      </c>
      <c r="BK149" s="216">
        <f>SUM(BK150:BK172)</f>
        <v>0</v>
      </c>
    </row>
    <row r="150" spans="1:65" s="2" customFormat="1" ht="16.5" customHeight="1">
      <c r="A150" s="39"/>
      <c r="B150" s="40"/>
      <c r="C150" s="219" t="s">
        <v>189</v>
      </c>
      <c r="D150" s="219" t="s">
        <v>128</v>
      </c>
      <c r="E150" s="220" t="s">
        <v>398</v>
      </c>
      <c r="F150" s="221" t="s">
        <v>399</v>
      </c>
      <c r="G150" s="222" t="s">
        <v>199</v>
      </c>
      <c r="H150" s="223">
        <v>367.91</v>
      </c>
      <c r="I150" s="224"/>
      <c r="J150" s="225">
        <f>ROUND(I150*H150,2)</f>
        <v>0</v>
      </c>
      <c r="K150" s="221" t="s">
        <v>132</v>
      </c>
      <c r="L150" s="45"/>
      <c r="M150" s="226" t="s">
        <v>19</v>
      </c>
      <c r="N150" s="227" t="s">
        <v>40</v>
      </c>
      <c r="O150" s="85"/>
      <c r="P150" s="228">
        <f>O150*H150</f>
        <v>0</v>
      </c>
      <c r="Q150" s="228">
        <v>0.016</v>
      </c>
      <c r="R150" s="228">
        <f>Q150*H150</f>
        <v>5.88656</v>
      </c>
      <c r="S150" s="228">
        <v>0</v>
      </c>
      <c r="T150" s="229">
        <f>S150*H150</f>
        <v>0</v>
      </c>
      <c r="U150" s="39"/>
      <c r="V150" s="39"/>
      <c r="W150" s="39"/>
      <c r="X150" s="39"/>
      <c r="Y150" s="39"/>
      <c r="Z150" s="39"/>
      <c r="AA150" s="39"/>
      <c r="AB150" s="39"/>
      <c r="AC150" s="39"/>
      <c r="AD150" s="39"/>
      <c r="AE150" s="39"/>
      <c r="AR150" s="230" t="s">
        <v>133</v>
      </c>
      <c r="AT150" s="230" t="s">
        <v>128</v>
      </c>
      <c r="AU150" s="230" t="s">
        <v>79</v>
      </c>
      <c r="AY150" s="18" t="s">
        <v>126</v>
      </c>
      <c r="BE150" s="231">
        <f>IF(N150="základní",J150,0)</f>
        <v>0</v>
      </c>
      <c r="BF150" s="231">
        <f>IF(N150="snížená",J150,0)</f>
        <v>0</v>
      </c>
      <c r="BG150" s="231">
        <f>IF(N150="zákl. přenesená",J150,0)</f>
        <v>0</v>
      </c>
      <c r="BH150" s="231">
        <f>IF(N150="sníž. přenesená",J150,0)</f>
        <v>0</v>
      </c>
      <c r="BI150" s="231">
        <f>IF(N150="nulová",J150,0)</f>
        <v>0</v>
      </c>
      <c r="BJ150" s="18" t="s">
        <v>77</v>
      </c>
      <c r="BK150" s="231">
        <f>ROUND(I150*H150,2)</f>
        <v>0</v>
      </c>
      <c r="BL150" s="18" t="s">
        <v>133</v>
      </c>
      <c r="BM150" s="230" t="s">
        <v>400</v>
      </c>
    </row>
    <row r="151" spans="1:47" s="2" customFormat="1" ht="12">
      <c r="A151" s="39"/>
      <c r="B151" s="40"/>
      <c r="C151" s="41"/>
      <c r="D151" s="232" t="s">
        <v>135</v>
      </c>
      <c r="E151" s="41"/>
      <c r="F151" s="233" t="s">
        <v>401</v>
      </c>
      <c r="G151" s="41"/>
      <c r="H151" s="41"/>
      <c r="I151" s="137"/>
      <c r="J151" s="41"/>
      <c r="K151" s="41"/>
      <c r="L151" s="45"/>
      <c r="M151" s="234"/>
      <c r="N151" s="235"/>
      <c r="O151" s="85"/>
      <c r="P151" s="85"/>
      <c r="Q151" s="85"/>
      <c r="R151" s="85"/>
      <c r="S151" s="85"/>
      <c r="T151" s="86"/>
      <c r="U151" s="39"/>
      <c r="V151" s="39"/>
      <c r="W151" s="39"/>
      <c r="X151" s="39"/>
      <c r="Y151" s="39"/>
      <c r="Z151" s="39"/>
      <c r="AA151" s="39"/>
      <c r="AB151" s="39"/>
      <c r="AC151" s="39"/>
      <c r="AD151" s="39"/>
      <c r="AE151" s="39"/>
      <c r="AT151" s="18" t="s">
        <v>135</v>
      </c>
      <c r="AU151" s="18" t="s">
        <v>79</v>
      </c>
    </row>
    <row r="152" spans="1:47" s="2" customFormat="1" ht="12">
      <c r="A152" s="39"/>
      <c r="B152" s="40"/>
      <c r="C152" s="41"/>
      <c r="D152" s="232" t="s">
        <v>137</v>
      </c>
      <c r="E152" s="41"/>
      <c r="F152" s="236" t="s">
        <v>402</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137</v>
      </c>
      <c r="AU152" s="18" t="s">
        <v>79</v>
      </c>
    </row>
    <row r="153" spans="1:51" s="13" customFormat="1" ht="12">
      <c r="A153" s="13"/>
      <c r="B153" s="237"/>
      <c r="C153" s="238"/>
      <c r="D153" s="232" t="s">
        <v>139</v>
      </c>
      <c r="E153" s="239" t="s">
        <v>19</v>
      </c>
      <c r="F153" s="240" t="s">
        <v>403</v>
      </c>
      <c r="G153" s="238"/>
      <c r="H153" s="241">
        <v>38.472</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139</v>
      </c>
      <c r="AU153" s="247" t="s">
        <v>79</v>
      </c>
      <c r="AV153" s="13" t="s">
        <v>79</v>
      </c>
      <c r="AW153" s="13" t="s">
        <v>31</v>
      </c>
      <c r="AX153" s="13" t="s">
        <v>69</v>
      </c>
      <c r="AY153" s="247" t="s">
        <v>126</v>
      </c>
    </row>
    <row r="154" spans="1:51" s="13" customFormat="1" ht="12">
      <c r="A154" s="13"/>
      <c r="B154" s="237"/>
      <c r="C154" s="238"/>
      <c r="D154" s="232" t="s">
        <v>139</v>
      </c>
      <c r="E154" s="239" t="s">
        <v>19</v>
      </c>
      <c r="F154" s="240" t="s">
        <v>404</v>
      </c>
      <c r="G154" s="238"/>
      <c r="H154" s="241">
        <v>62.076</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139</v>
      </c>
      <c r="AU154" s="247" t="s">
        <v>79</v>
      </c>
      <c r="AV154" s="13" t="s">
        <v>79</v>
      </c>
      <c r="AW154" s="13" t="s">
        <v>31</v>
      </c>
      <c r="AX154" s="13" t="s">
        <v>69</v>
      </c>
      <c r="AY154" s="247" t="s">
        <v>126</v>
      </c>
    </row>
    <row r="155" spans="1:51" s="13" customFormat="1" ht="12">
      <c r="A155" s="13"/>
      <c r="B155" s="237"/>
      <c r="C155" s="238"/>
      <c r="D155" s="232" t="s">
        <v>139</v>
      </c>
      <c r="E155" s="239" t="s">
        <v>19</v>
      </c>
      <c r="F155" s="240" t="s">
        <v>405</v>
      </c>
      <c r="G155" s="238"/>
      <c r="H155" s="241">
        <v>61.796</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139</v>
      </c>
      <c r="AU155" s="247" t="s">
        <v>79</v>
      </c>
      <c r="AV155" s="13" t="s">
        <v>79</v>
      </c>
      <c r="AW155" s="13" t="s">
        <v>31</v>
      </c>
      <c r="AX155" s="13" t="s">
        <v>69</v>
      </c>
      <c r="AY155" s="247" t="s">
        <v>126</v>
      </c>
    </row>
    <row r="156" spans="1:51" s="13" customFormat="1" ht="12">
      <c r="A156" s="13"/>
      <c r="B156" s="237"/>
      <c r="C156" s="238"/>
      <c r="D156" s="232" t="s">
        <v>139</v>
      </c>
      <c r="E156" s="239" t="s">
        <v>19</v>
      </c>
      <c r="F156" s="240" t="s">
        <v>406</v>
      </c>
      <c r="G156" s="238"/>
      <c r="H156" s="241">
        <v>27.654</v>
      </c>
      <c r="I156" s="242"/>
      <c r="J156" s="238"/>
      <c r="K156" s="238"/>
      <c r="L156" s="243"/>
      <c r="M156" s="244"/>
      <c r="N156" s="245"/>
      <c r="O156" s="245"/>
      <c r="P156" s="245"/>
      <c r="Q156" s="245"/>
      <c r="R156" s="245"/>
      <c r="S156" s="245"/>
      <c r="T156" s="246"/>
      <c r="U156" s="13"/>
      <c r="V156" s="13"/>
      <c r="W156" s="13"/>
      <c r="X156" s="13"/>
      <c r="Y156" s="13"/>
      <c r="Z156" s="13"/>
      <c r="AA156" s="13"/>
      <c r="AB156" s="13"/>
      <c r="AC156" s="13"/>
      <c r="AD156" s="13"/>
      <c r="AE156" s="13"/>
      <c r="AT156" s="247" t="s">
        <v>139</v>
      </c>
      <c r="AU156" s="247" t="s">
        <v>79</v>
      </c>
      <c r="AV156" s="13" t="s">
        <v>79</v>
      </c>
      <c r="AW156" s="13" t="s">
        <v>31</v>
      </c>
      <c r="AX156" s="13" t="s">
        <v>69</v>
      </c>
      <c r="AY156" s="247" t="s">
        <v>126</v>
      </c>
    </row>
    <row r="157" spans="1:51" s="13" customFormat="1" ht="12">
      <c r="A157" s="13"/>
      <c r="B157" s="237"/>
      <c r="C157" s="238"/>
      <c r="D157" s="232" t="s">
        <v>139</v>
      </c>
      <c r="E157" s="239" t="s">
        <v>19</v>
      </c>
      <c r="F157" s="240" t="s">
        <v>407</v>
      </c>
      <c r="G157" s="238"/>
      <c r="H157" s="241">
        <v>81.592</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139</v>
      </c>
      <c r="AU157" s="247" t="s">
        <v>79</v>
      </c>
      <c r="AV157" s="13" t="s">
        <v>79</v>
      </c>
      <c r="AW157" s="13" t="s">
        <v>31</v>
      </c>
      <c r="AX157" s="13" t="s">
        <v>69</v>
      </c>
      <c r="AY157" s="247" t="s">
        <v>126</v>
      </c>
    </row>
    <row r="158" spans="1:51" s="13" customFormat="1" ht="12">
      <c r="A158" s="13"/>
      <c r="B158" s="237"/>
      <c r="C158" s="238"/>
      <c r="D158" s="232" t="s">
        <v>139</v>
      </c>
      <c r="E158" s="239" t="s">
        <v>19</v>
      </c>
      <c r="F158" s="240" t="s">
        <v>408</v>
      </c>
      <c r="G158" s="238"/>
      <c r="H158" s="241">
        <v>51.8</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139</v>
      </c>
      <c r="AU158" s="247" t="s">
        <v>79</v>
      </c>
      <c r="AV158" s="13" t="s">
        <v>79</v>
      </c>
      <c r="AW158" s="13" t="s">
        <v>31</v>
      </c>
      <c r="AX158" s="13" t="s">
        <v>69</v>
      </c>
      <c r="AY158" s="247" t="s">
        <v>126</v>
      </c>
    </row>
    <row r="159" spans="1:51" s="13" customFormat="1" ht="12">
      <c r="A159" s="13"/>
      <c r="B159" s="237"/>
      <c r="C159" s="238"/>
      <c r="D159" s="232" t="s">
        <v>139</v>
      </c>
      <c r="E159" s="239" t="s">
        <v>19</v>
      </c>
      <c r="F159" s="240" t="s">
        <v>409</v>
      </c>
      <c r="G159" s="238"/>
      <c r="H159" s="241">
        <v>44.52</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139</v>
      </c>
      <c r="AU159" s="247" t="s">
        <v>79</v>
      </c>
      <c r="AV159" s="13" t="s">
        <v>79</v>
      </c>
      <c r="AW159" s="13" t="s">
        <v>31</v>
      </c>
      <c r="AX159" s="13" t="s">
        <v>69</v>
      </c>
      <c r="AY159" s="247" t="s">
        <v>126</v>
      </c>
    </row>
    <row r="160" spans="1:51" s="14" customFormat="1" ht="12">
      <c r="A160" s="14"/>
      <c r="B160" s="248"/>
      <c r="C160" s="249"/>
      <c r="D160" s="232" t="s">
        <v>139</v>
      </c>
      <c r="E160" s="250" t="s">
        <v>19</v>
      </c>
      <c r="F160" s="251" t="s">
        <v>146</v>
      </c>
      <c r="G160" s="249"/>
      <c r="H160" s="252">
        <v>367.91</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139</v>
      </c>
      <c r="AU160" s="258" t="s">
        <v>79</v>
      </c>
      <c r="AV160" s="14" t="s">
        <v>133</v>
      </c>
      <c r="AW160" s="14" t="s">
        <v>31</v>
      </c>
      <c r="AX160" s="14" t="s">
        <v>77</v>
      </c>
      <c r="AY160" s="258" t="s">
        <v>126</v>
      </c>
    </row>
    <row r="161" spans="1:65" s="2" customFormat="1" ht="16.5" customHeight="1">
      <c r="A161" s="39"/>
      <c r="B161" s="40"/>
      <c r="C161" s="219" t="s">
        <v>219</v>
      </c>
      <c r="D161" s="219" t="s">
        <v>128</v>
      </c>
      <c r="E161" s="220" t="s">
        <v>410</v>
      </c>
      <c r="F161" s="221" t="s">
        <v>411</v>
      </c>
      <c r="G161" s="222" t="s">
        <v>214</v>
      </c>
      <c r="H161" s="223">
        <v>1</v>
      </c>
      <c r="I161" s="224"/>
      <c r="J161" s="225">
        <f>ROUND(I161*H161,2)</f>
        <v>0</v>
      </c>
      <c r="K161" s="221" t="s">
        <v>132</v>
      </c>
      <c r="L161" s="45"/>
      <c r="M161" s="226" t="s">
        <v>19</v>
      </c>
      <c r="N161" s="227" t="s">
        <v>40</v>
      </c>
      <c r="O161" s="85"/>
      <c r="P161" s="228">
        <f>O161*H161</f>
        <v>0</v>
      </c>
      <c r="Q161" s="228">
        <v>0.04684</v>
      </c>
      <c r="R161" s="228">
        <f>Q161*H161</f>
        <v>0.04684</v>
      </c>
      <c r="S161" s="228">
        <v>0</v>
      </c>
      <c r="T161" s="229">
        <f>S161*H161</f>
        <v>0</v>
      </c>
      <c r="U161" s="39"/>
      <c r="V161" s="39"/>
      <c r="W161" s="39"/>
      <c r="X161" s="39"/>
      <c r="Y161" s="39"/>
      <c r="Z161" s="39"/>
      <c r="AA161" s="39"/>
      <c r="AB161" s="39"/>
      <c r="AC161" s="39"/>
      <c r="AD161" s="39"/>
      <c r="AE161" s="39"/>
      <c r="AR161" s="230" t="s">
        <v>133</v>
      </c>
      <c r="AT161" s="230" t="s">
        <v>128</v>
      </c>
      <c r="AU161" s="230" t="s">
        <v>79</v>
      </c>
      <c r="AY161" s="18" t="s">
        <v>126</v>
      </c>
      <c r="BE161" s="231">
        <f>IF(N161="základní",J161,0)</f>
        <v>0</v>
      </c>
      <c r="BF161" s="231">
        <f>IF(N161="snížená",J161,0)</f>
        <v>0</v>
      </c>
      <c r="BG161" s="231">
        <f>IF(N161="zákl. přenesená",J161,0)</f>
        <v>0</v>
      </c>
      <c r="BH161" s="231">
        <f>IF(N161="sníž. přenesená",J161,0)</f>
        <v>0</v>
      </c>
      <c r="BI161" s="231">
        <f>IF(N161="nulová",J161,0)</f>
        <v>0</v>
      </c>
      <c r="BJ161" s="18" t="s">
        <v>77</v>
      </c>
      <c r="BK161" s="231">
        <f>ROUND(I161*H161,2)</f>
        <v>0</v>
      </c>
      <c r="BL161" s="18" t="s">
        <v>133</v>
      </c>
      <c r="BM161" s="230" t="s">
        <v>412</v>
      </c>
    </row>
    <row r="162" spans="1:47" s="2" customFormat="1" ht="12">
      <c r="A162" s="39"/>
      <c r="B162" s="40"/>
      <c r="C162" s="41"/>
      <c r="D162" s="232" t="s">
        <v>135</v>
      </c>
      <c r="E162" s="41"/>
      <c r="F162" s="233" t="s">
        <v>413</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135</v>
      </c>
      <c r="AU162" s="18" t="s">
        <v>79</v>
      </c>
    </row>
    <row r="163" spans="1:47" s="2" customFormat="1" ht="12">
      <c r="A163" s="39"/>
      <c r="B163" s="40"/>
      <c r="C163" s="41"/>
      <c r="D163" s="232" t="s">
        <v>137</v>
      </c>
      <c r="E163" s="41"/>
      <c r="F163" s="236" t="s">
        <v>414</v>
      </c>
      <c r="G163" s="41"/>
      <c r="H163" s="41"/>
      <c r="I163" s="137"/>
      <c r="J163" s="41"/>
      <c r="K163" s="41"/>
      <c r="L163" s="45"/>
      <c r="M163" s="234"/>
      <c r="N163" s="235"/>
      <c r="O163" s="85"/>
      <c r="P163" s="85"/>
      <c r="Q163" s="85"/>
      <c r="R163" s="85"/>
      <c r="S163" s="85"/>
      <c r="T163" s="86"/>
      <c r="U163" s="39"/>
      <c r="V163" s="39"/>
      <c r="W163" s="39"/>
      <c r="X163" s="39"/>
      <c r="Y163" s="39"/>
      <c r="Z163" s="39"/>
      <c r="AA163" s="39"/>
      <c r="AB163" s="39"/>
      <c r="AC163" s="39"/>
      <c r="AD163" s="39"/>
      <c r="AE163" s="39"/>
      <c r="AT163" s="18" t="s">
        <v>137</v>
      </c>
      <c r="AU163" s="18" t="s">
        <v>79</v>
      </c>
    </row>
    <row r="164" spans="1:51" s="13" customFormat="1" ht="12">
      <c r="A164" s="13"/>
      <c r="B164" s="237"/>
      <c r="C164" s="238"/>
      <c r="D164" s="232" t="s">
        <v>139</v>
      </c>
      <c r="E164" s="239" t="s">
        <v>19</v>
      </c>
      <c r="F164" s="240" t="s">
        <v>415</v>
      </c>
      <c r="G164" s="238"/>
      <c r="H164" s="241">
        <v>1</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139</v>
      </c>
      <c r="AU164" s="247" t="s">
        <v>79</v>
      </c>
      <c r="AV164" s="13" t="s">
        <v>79</v>
      </c>
      <c r="AW164" s="13" t="s">
        <v>31</v>
      </c>
      <c r="AX164" s="13" t="s">
        <v>77</v>
      </c>
      <c r="AY164" s="247" t="s">
        <v>126</v>
      </c>
    </row>
    <row r="165" spans="1:65" s="2" customFormat="1" ht="16.5" customHeight="1">
      <c r="A165" s="39"/>
      <c r="B165" s="40"/>
      <c r="C165" s="219" t="s">
        <v>231</v>
      </c>
      <c r="D165" s="219" t="s">
        <v>128</v>
      </c>
      <c r="E165" s="220" t="s">
        <v>416</v>
      </c>
      <c r="F165" s="221" t="s">
        <v>417</v>
      </c>
      <c r="G165" s="222" t="s">
        <v>214</v>
      </c>
      <c r="H165" s="223">
        <v>2</v>
      </c>
      <c r="I165" s="224"/>
      <c r="J165" s="225">
        <f>ROUND(I165*H165,2)</f>
        <v>0</v>
      </c>
      <c r="K165" s="221" t="s">
        <v>132</v>
      </c>
      <c r="L165" s="45"/>
      <c r="M165" s="226" t="s">
        <v>19</v>
      </c>
      <c r="N165" s="227" t="s">
        <v>40</v>
      </c>
      <c r="O165" s="85"/>
      <c r="P165" s="228">
        <f>O165*H165</f>
        <v>0</v>
      </c>
      <c r="Q165" s="228">
        <v>0.4417</v>
      </c>
      <c r="R165" s="228">
        <f>Q165*H165</f>
        <v>0.8834</v>
      </c>
      <c r="S165" s="228">
        <v>0</v>
      </c>
      <c r="T165" s="229">
        <f>S165*H165</f>
        <v>0</v>
      </c>
      <c r="U165" s="39"/>
      <c r="V165" s="39"/>
      <c r="W165" s="39"/>
      <c r="X165" s="39"/>
      <c r="Y165" s="39"/>
      <c r="Z165" s="39"/>
      <c r="AA165" s="39"/>
      <c r="AB165" s="39"/>
      <c r="AC165" s="39"/>
      <c r="AD165" s="39"/>
      <c r="AE165" s="39"/>
      <c r="AR165" s="230" t="s">
        <v>133</v>
      </c>
      <c r="AT165" s="230" t="s">
        <v>128</v>
      </c>
      <c r="AU165" s="230" t="s">
        <v>79</v>
      </c>
      <c r="AY165" s="18" t="s">
        <v>126</v>
      </c>
      <c r="BE165" s="231">
        <f>IF(N165="základní",J165,0)</f>
        <v>0</v>
      </c>
      <c r="BF165" s="231">
        <f>IF(N165="snížená",J165,0)</f>
        <v>0</v>
      </c>
      <c r="BG165" s="231">
        <f>IF(N165="zákl. přenesená",J165,0)</f>
        <v>0</v>
      </c>
      <c r="BH165" s="231">
        <f>IF(N165="sníž. přenesená",J165,0)</f>
        <v>0</v>
      </c>
      <c r="BI165" s="231">
        <f>IF(N165="nulová",J165,0)</f>
        <v>0</v>
      </c>
      <c r="BJ165" s="18" t="s">
        <v>77</v>
      </c>
      <c r="BK165" s="231">
        <f>ROUND(I165*H165,2)</f>
        <v>0</v>
      </c>
      <c r="BL165" s="18" t="s">
        <v>133</v>
      </c>
      <c r="BM165" s="230" t="s">
        <v>418</v>
      </c>
    </row>
    <row r="166" spans="1:47" s="2" customFormat="1" ht="12">
      <c r="A166" s="39"/>
      <c r="B166" s="40"/>
      <c r="C166" s="41"/>
      <c r="D166" s="232" t="s">
        <v>135</v>
      </c>
      <c r="E166" s="41"/>
      <c r="F166" s="233" t="s">
        <v>419</v>
      </c>
      <c r="G166" s="41"/>
      <c r="H166" s="41"/>
      <c r="I166" s="137"/>
      <c r="J166" s="41"/>
      <c r="K166" s="41"/>
      <c r="L166" s="45"/>
      <c r="M166" s="234"/>
      <c r="N166" s="235"/>
      <c r="O166" s="85"/>
      <c r="P166" s="85"/>
      <c r="Q166" s="85"/>
      <c r="R166" s="85"/>
      <c r="S166" s="85"/>
      <c r="T166" s="86"/>
      <c r="U166" s="39"/>
      <c r="V166" s="39"/>
      <c r="W166" s="39"/>
      <c r="X166" s="39"/>
      <c r="Y166" s="39"/>
      <c r="Z166" s="39"/>
      <c r="AA166" s="39"/>
      <c r="AB166" s="39"/>
      <c r="AC166" s="39"/>
      <c r="AD166" s="39"/>
      <c r="AE166" s="39"/>
      <c r="AT166" s="18" t="s">
        <v>135</v>
      </c>
      <c r="AU166" s="18" t="s">
        <v>79</v>
      </c>
    </row>
    <row r="167" spans="1:47" s="2" customFormat="1" ht="12">
      <c r="A167" s="39"/>
      <c r="B167" s="40"/>
      <c r="C167" s="41"/>
      <c r="D167" s="232" t="s">
        <v>137</v>
      </c>
      <c r="E167" s="41"/>
      <c r="F167" s="236" t="s">
        <v>420</v>
      </c>
      <c r="G167" s="41"/>
      <c r="H167" s="41"/>
      <c r="I167" s="137"/>
      <c r="J167" s="41"/>
      <c r="K167" s="41"/>
      <c r="L167" s="45"/>
      <c r="M167" s="234"/>
      <c r="N167" s="235"/>
      <c r="O167" s="85"/>
      <c r="P167" s="85"/>
      <c r="Q167" s="85"/>
      <c r="R167" s="85"/>
      <c r="S167" s="85"/>
      <c r="T167" s="86"/>
      <c r="U167" s="39"/>
      <c r="V167" s="39"/>
      <c r="W167" s="39"/>
      <c r="X167" s="39"/>
      <c r="Y167" s="39"/>
      <c r="Z167" s="39"/>
      <c r="AA167" s="39"/>
      <c r="AB167" s="39"/>
      <c r="AC167" s="39"/>
      <c r="AD167" s="39"/>
      <c r="AE167" s="39"/>
      <c r="AT167" s="18" t="s">
        <v>137</v>
      </c>
      <c r="AU167" s="18" t="s">
        <v>79</v>
      </c>
    </row>
    <row r="168" spans="1:51" s="13" customFormat="1" ht="12">
      <c r="A168" s="13"/>
      <c r="B168" s="237"/>
      <c r="C168" s="238"/>
      <c r="D168" s="232" t="s">
        <v>139</v>
      </c>
      <c r="E168" s="239" t="s">
        <v>19</v>
      </c>
      <c r="F168" s="240" t="s">
        <v>421</v>
      </c>
      <c r="G168" s="238"/>
      <c r="H168" s="241">
        <v>1</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139</v>
      </c>
      <c r="AU168" s="247" t="s">
        <v>79</v>
      </c>
      <c r="AV168" s="13" t="s">
        <v>79</v>
      </c>
      <c r="AW168" s="13" t="s">
        <v>31</v>
      </c>
      <c r="AX168" s="13" t="s">
        <v>69</v>
      </c>
      <c r="AY168" s="247" t="s">
        <v>126</v>
      </c>
    </row>
    <row r="169" spans="1:51" s="13" customFormat="1" ht="12">
      <c r="A169" s="13"/>
      <c r="B169" s="237"/>
      <c r="C169" s="238"/>
      <c r="D169" s="232" t="s">
        <v>139</v>
      </c>
      <c r="E169" s="239" t="s">
        <v>19</v>
      </c>
      <c r="F169" s="240" t="s">
        <v>422</v>
      </c>
      <c r="G169" s="238"/>
      <c r="H169" s="241">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139</v>
      </c>
      <c r="AU169" s="247" t="s">
        <v>79</v>
      </c>
      <c r="AV169" s="13" t="s">
        <v>79</v>
      </c>
      <c r="AW169" s="13" t="s">
        <v>31</v>
      </c>
      <c r="AX169" s="13" t="s">
        <v>69</v>
      </c>
      <c r="AY169" s="247" t="s">
        <v>126</v>
      </c>
    </row>
    <row r="170" spans="1:51" s="14" customFormat="1" ht="12">
      <c r="A170" s="14"/>
      <c r="B170" s="248"/>
      <c r="C170" s="249"/>
      <c r="D170" s="232" t="s">
        <v>139</v>
      </c>
      <c r="E170" s="250" t="s">
        <v>19</v>
      </c>
      <c r="F170" s="251" t="s">
        <v>146</v>
      </c>
      <c r="G170" s="249"/>
      <c r="H170" s="252">
        <v>2</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139</v>
      </c>
      <c r="AU170" s="258" t="s">
        <v>79</v>
      </c>
      <c r="AV170" s="14" t="s">
        <v>133</v>
      </c>
      <c r="AW170" s="14" t="s">
        <v>31</v>
      </c>
      <c r="AX170" s="14" t="s">
        <v>77</v>
      </c>
      <c r="AY170" s="258" t="s">
        <v>126</v>
      </c>
    </row>
    <row r="171" spans="1:65" s="2" customFormat="1" ht="16.5" customHeight="1">
      <c r="A171" s="39"/>
      <c r="B171" s="40"/>
      <c r="C171" s="274" t="s">
        <v>8</v>
      </c>
      <c r="D171" s="274" t="s">
        <v>423</v>
      </c>
      <c r="E171" s="275" t="s">
        <v>424</v>
      </c>
      <c r="F171" s="276" t="s">
        <v>425</v>
      </c>
      <c r="G171" s="277" t="s">
        <v>214</v>
      </c>
      <c r="H171" s="278">
        <v>3</v>
      </c>
      <c r="I171" s="279"/>
      <c r="J171" s="280">
        <f>ROUND(I171*H171,2)</f>
        <v>0</v>
      </c>
      <c r="K171" s="276" t="s">
        <v>132</v>
      </c>
      <c r="L171" s="281"/>
      <c r="M171" s="282" t="s">
        <v>19</v>
      </c>
      <c r="N171" s="283" t="s">
        <v>40</v>
      </c>
      <c r="O171" s="85"/>
      <c r="P171" s="228">
        <f>O171*H171</f>
        <v>0</v>
      </c>
      <c r="Q171" s="228">
        <v>0.01876</v>
      </c>
      <c r="R171" s="228">
        <f>Q171*H171</f>
        <v>0.05628</v>
      </c>
      <c r="S171" s="228">
        <v>0</v>
      </c>
      <c r="T171" s="229">
        <f>S171*H171</f>
        <v>0</v>
      </c>
      <c r="U171" s="39"/>
      <c r="V171" s="39"/>
      <c r="W171" s="39"/>
      <c r="X171" s="39"/>
      <c r="Y171" s="39"/>
      <c r="Z171" s="39"/>
      <c r="AA171" s="39"/>
      <c r="AB171" s="39"/>
      <c r="AC171" s="39"/>
      <c r="AD171" s="39"/>
      <c r="AE171" s="39"/>
      <c r="AR171" s="230" t="s">
        <v>182</v>
      </c>
      <c r="AT171" s="230" t="s">
        <v>423</v>
      </c>
      <c r="AU171" s="230" t="s">
        <v>79</v>
      </c>
      <c r="AY171" s="18" t="s">
        <v>126</v>
      </c>
      <c r="BE171" s="231">
        <f>IF(N171="základní",J171,0)</f>
        <v>0</v>
      </c>
      <c r="BF171" s="231">
        <f>IF(N171="snížená",J171,0)</f>
        <v>0</v>
      </c>
      <c r="BG171" s="231">
        <f>IF(N171="zákl. přenesená",J171,0)</f>
        <v>0</v>
      </c>
      <c r="BH171" s="231">
        <f>IF(N171="sníž. přenesená",J171,0)</f>
        <v>0</v>
      </c>
      <c r="BI171" s="231">
        <f>IF(N171="nulová",J171,0)</f>
        <v>0</v>
      </c>
      <c r="BJ171" s="18" t="s">
        <v>77</v>
      </c>
      <c r="BK171" s="231">
        <f>ROUND(I171*H171,2)</f>
        <v>0</v>
      </c>
      <c r="BL171" s="18" t="s">
        <v>133</v>
      </c>
      <c r="BM171" s="230" t="s">
        <v>426</v>
      </c>
    </row>
    <row r="172" spans="1:47" s="2" customFormat="1" ht="12">
      <c r="A172" s="39"/>
      <c r="B172" s="40"/>
      <c r="C172" s="41"/>
      <c r="D172" s="232" t="s">
        <v>135</v>
      </c>
      <c r="E172" s="41"/>
      <c r="F172" s="233" t="s">
        <v>425</v>
      </c>
      <c r="G172" s="41"/>
      <c r="H172" s="41"/>
      <c r="I172" s="137"/>
      <c r="J172" s="41"/>
      <c r="K172" s="41"/>
      <c r="L172" s="45"/>
      <c r="M172" s="234"/>
      <c r="N172" s="235"/>
      <c r="O172" s="85"/>
      <c r="P172" s="85"/>
      <c r="Q172" s="85"/>
      <c r="R172" s="85"/>
      <c r="S172" s="85"/>
      <c r="T172" s="86"/>
      <c r="U172" s="39"/>
      <c r="V172" s="39"/>
      <c r="W172" s="39"/>
      <c r="X172" s="39"/>
      <c r="Y172" s="39"/>
      <c r="Z172" s="39"/>
      <c r="AA172" s="39"/>
      <c r="AB172" s="39"/>
      <c r="AC172" s="39"/>
      <c r="AD172" s="39"/>
      <c r="AE172" s="39"/>
      <c r="AT172" s="18" t="s">
        <v>135</v>
      </c>
      <c r="AU172" s="18" t="s">
        <v>79</v>
      </c>
    </row>
    <row r="173" spans="1:63" s="12" customFormat="1" ht="25.9" customHeight="1">
      <c r="A173" s="12"/>
      <c r="B173" s="203"/>
      <c r="C173" s="204"/>
      <c r="D173" s="205" t="s">
        <v>68</v>
      </c>
      <c r="E173" s="206" t="s">
        <v>427</v>
      </c>
      <c r="F173" s="206" t="s">
        <v>428</v>
      </c>
      <c r="G173" s="204"/>
      <c r="H173" s="204"/>
      <c r="I173" s="207"/>
      <c r="J173" s="208">
        <f>BK173</f>
        <v>0</v>
      </c>
      <c r="K173" s="204"/>
      <c r="L173" s="209"/>
      <c r="M173" s="210"/>
      <c r="N173" s="211"/>
      <c r="O173" s="211"/>
      <c r="P173" s="212">
        <f>P174+P240+P245</f>
        <v>0</v>
      </c>
      <c r="Q173" s="211"/>
      <c r="R173" s="212">
        <f>R174+R240+R245</f>
        <v>2.132126</v>
      </c>
      <c r="S173" s="211"/>
      <c r="T173" s="213">
        <f>T174+T240+T245</f>
        <v>0</v>
      </c>
      <c r="U173" s="12"/>
      <c r="V173" s="12"/>
      <c r="W173" s="12"/>
      <c r="X173" s="12"/>
      <c r="Y173" s="12"/>
      <c r="Z173" s="12"/>
      <c r="AA173" s="12"/>
      <c r="AB173" s="12"/>
      <c r="AC173" s="12"/>
      <c r="AD173" s="12"/>
      <c r="AE173" s="12"/>
      <c r="AR173" s="214" t="s">
        <v>79</v>
      </c>
      <c r="AT173" s="215" t="s">
        <v>68</v>
      </c>
      <c r="AU173" s="215" t="s">
        <v>69</v>
      </c>
      <c r="AY173" s="214" t="s">
        <v>126</v>
      </c>
      <c r="BK173" s="216">
        <f>BK174+BK240+BK245</f>
        <v>0</v>
      </c>
    </row>
    <row r="174" spans="1:63" s="12" customFormat="1" ht="22.8" customHeight="1">
      <c r="A174" s="12"/>
      <c r="B174" s="203"/>
      <c r="C174" s="204"/>
      <c r="D174" s="205" t="s">
        <v>68</v>
      </c>
      <c r="E174" s="217" t="s">
        <v>429</v>
      </c>
      <c r="F174" s="217" t="s">
        <v>430</v>
      </c>
      <c r="G174" s="204"/>
      <c r="H174" s="204"/>
      <c r="I174" s="207"/>
      <c r="J174" s="218">
        <f>BK174</f>
        <v>0</v>
      </c>
      <c r="K174" s="204"/>
      <c r="L174" s="209"/>
      <c r="M174" s="210"/>
      <c r="N174" s="211"/>
      <c r="O174" s="211"/>
      <c r="P174" s="212">
        <f>SUM(P175:P239)</f>
        <v>0</v>
      </c>
      <c r="Q174" s="211"/>
      <c r="R174" s="212">
        <f>SUM(R175:R239)</f>
        <v>1.924976</v>
      </c>
      <c r="S174" s="211"/>
      <c r="T174" s="213">
        <f>SUM(T175:T239)</f>
        <v>0</v>
      </c>
      <c r="U174" s="12"/>
      <c r="V174" s="12"/>
      <c r="W174" s="12"/>
      <c r="X174" s="12"/>
      <c r="Y174" s="12"/>
      <c r="Z174" s="12"/>
      <c r="AA174" s="12"/>
      <c r="AB174" s="12"/>
      <c r="AC174" s="12"/>
      <c r="AD174" s="12"/>
      <c r="AE174" s="12"/>
      <c r="AR174" s="214" t="s">
        <v>79</v>
      </c>
      <c r="AT174" s="215" t="s">
        <v>68</v>
      </c>
      <c r="AU174" s="215" t="s">
        <v>77</v>
      </c>
      <c r="AY174" s="214" t="s">
        <v>126</v>
      </c>
      <c r="BK174" s="216">
        <f>SUM(BK175:BK239)</f>
        <v>0</v>
      </c>
    </row>
    <row r="175" spans="1:65" s="2" customFormat="1" ht="16.5" customHeight="1">
      <c r="A175" s="39"/>
      <c r="B175" s="40"/>
      <c r="C175" s="219" t="s">
        <v>265</v>
      </c>
      <c r="D175" s="219" t="s">
        <v>128</v>
      </c>
      <c r="E175" s="220" t="s">
        <v>431</v>
      </c>
      <c r="F175" s="221" t="s">
        <v>432</v>
      </c>
      <c r="G175" s="222" t="s">
        <v>199</v>
      </c>
      <c r="H175" s="223">
        <v>178.41</v>
      </c>
      <c r="I175" s="224"/>
      <c r="J175" s="225">
        <f>ROUND(I175*H175,2)</f>
        <v>0</v>
      </c>
      <c r="K175" s="221" t="s">
        <v>132</v>
      </c>
      <c r="L175" s="45"/>
      <c r="M175" s="226" t="s">
        <v>19</v>
      </c>
      <c r="N175" s="227" t="s">
        <v>40</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246</v>
      </c>
      <c r="AT175" s="230" t="s">
        <v>128</v>
      </c>
      <c r="AU175" s="230" t="s">
        <v>79</v>
      </c>
      <c r="AY175" s="18" t="s">
        <v>126</v>
      </c>
      <c r="BE175" s="231">
        <f>IF(N175="základní",J175,0)</f>
        <v>0</v>
      </c>
      <c r="BF175" s="231">
        <f>IF(N175="snížená",J175,0)</f>
        <v>0</v>
      </c>
      <c r="BG175" s="231">
        <f>IF(N175="zákl. přenesená",J175,0)</f>
        <v>0</v>
      </c>
      <c r="BH175" s="231">
        <f>IF(N175="sníž. přenesená",J175,0)</f>
        <v>0</v>
      </c>
      <c r="BI175" s="231">
        <f>IF(N175="nulová",J175,0)</f>
        <v>0</v>
      </c>
      <c r="BJ175" s="18" t="s">
        <v>77</v>
      </c>
      <c r="BK175" s="231">
        <f>ROUND(I175*H175,2)</f>
        <v>0</v>
      </c>
      <c r="BL175" s="18" t="s">
        <v>246</v>
      </c>
      <c r="BM175" s="230" t="s">
        <v>433</v>
      </c>
    </row>
    <row r="176" spans="1:47" s="2" customFormat="1" ht="12">
      <c r="A176" s="39"/>
      <c r="B176" s="40"/>
      <c r="C176" s="41"/>
      <c r="D176" s="232" t="s">
        <v>135</v>
      </c>
      <c r="E176" s="41"/>
      <c r="F176" s="233" t="s">
        <v>434</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135</v>
      </c>
      <c r="AU176" s="18" t="s">
        <v>79</v>
      </c>
    </row>
    <row r="177" spans="1:47" s="2" customFormat="1" ht="12">
      <c r="A177" s="39"/>
      <c r="B177" s="40"/>
      <c r="C177" s="41"/>
      <c r="D177" s="232" t="s">
        <v>137</v>
      </c>
      <c r="E177" s="41"/>
      <c r="F177" s="236" t="s">
        <v>435</v>
      </c>
      <c r="G177" s="41"/>
      <c r="H177" s="41"/>
      <c r="I177" s="137"/>
      <c r="J177" s="41"/>
      <c r="K177" s="41"/>
      <c r="L177" s="45"/>
      <c r="M177" s="234"/>
      <c r="N177" s="235"/>
      <c r="O177" s="85"/>
      <c r="P177" s="85"/>
      <c r="Q177" s="85"/>
      <c r="R177" s="85"/>
      <c r="S177" s="85"/>
      <c r="T177" s="86"/>
      <c r="U177" s="39"/>
      <c r="V177" s="39"/>
      <c r="W177" s="39"/>
      <c r="X177" s="39"/>
      <c r="Y177" s="39"/>
      <c r="Z177" s="39"/>
      <c r="AA177" s="39"/>
      <c r="AB177" s="39"/>
      <c r="AC177" s="39"/>
      <c r="AD177" s="39"/>
      <c r="AE177" s="39"/>
      <c r="AT177" s="18" t="s">
        <v>137</v>
      </c>
      <c r="AU177" s="18" t="s">
        <v>79</v>
      </c>
    </row>
    <row r="178" spans="1:51" s="13" customFormat="1" ht="12">
      <c r="A178" s="13"/>
      <c r="B178" s="237"/>
      <c r="C178" s="238"/>
      <c r="D178" s="232" t="s">
        <v>139</v>
      </c>
      <c r="E178" s="239" t="s">
        <v>19</v>
      </c>
      <c r="F178" s="240" t="s">
        <v>436</v>
      </c>
      <c r="G178" s="238"/>
      <c r="H178" s="241">
        <v>12.39</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139</v>
      </c>
      <c r="AU178" s="247" t="s">
        <v>79</v>
      </c>
      <c r="AV178" s="13" t="s">
        <v>79</v>
      </c>
      <c r="AW178" s="13" t="s">
        <v>31</v>
      </c>
      <c r="AX178" s="13" t="s">
        <v>69</v>
      </c>
      <c r="AY178" s="247" t="s">
        <v>126</v>
      </c>
    </row>
    <row r="179" spans="1:51" s="13" customFormat="1" ht="12">
      <c r="A179" s="13"/>
      <c r="B179" s="237"/>
      <c r="C179" s="238"/>
      <c r="D179" s="232" t="s">
        <v>139</v>
      </c>
      <c r="E179" s="239" t="s">
        <v>19</v>
      </c>
      <c r="F179" s="240" t="s">
        <v>360</v>
      </c>
      <c r="G179" s="238"/>
      <c r="H179" s="241">
        <v>33.69</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139</v>
      </c>
      <c r="AU179" s="247" t="s">
        <v>79</v>
      </c>
      <c r="AV179" s="13" t="s">
        <v>79</v>
      </c>
      <c r="AW179" s="13" t="s">
        <v>31</v>
      </c>
      <c r="AX179" s="13" t="s">
        <v>69</v>
      </c>
      <c r="AY179" s="247" t="s">
        <v>126</v>
      </c>
    </row>
    <row r="180" spans="1:51" s="13" customFormat="1" ht="12">
      <c r="A180" s="13"/>
      <c r="B180" s="237"/>
      <c r="C180" s="238"/>
      <c r="D180" s="232" t="s">
        <v>139</v>
      </c>
      <c r="E180" s="239" t="s">
        <v>19</v>
      </c>
      <c r="F180" s="240" t="s">
        <v>361</v>
      </c>
      <c r="G180" s="238"/>
      <c r="H180" s="241">
        <v>33.35</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139</v>
      </c>
      <c r="AU180" s="247" t="s">
        <v>79</v>
      </c>
      <c r="AV180" s="13" t="s">
        <v>79</v>
      </c>
      <c r="AW180" s="13" t="s">
        <v>31</v>
      </c>
      <c r="AX180" s="13" t="s">
        <v>69</v>
      </c>
      <c r="AY180" s="247" t="s">
        <v>126</v>
      </c>
    </row>
    <row r="181" spans="1:51" s="13" customFormat="1" ht="12">
      <c r="A181" s="13"/>
      <c r="B181" s="237"/>
      <c r="C181" s="238"/>
      <c r="D181" s="232" t="s">
        <v>139</v>
      </c>
      <c r="E181" s="239" t="s">
        <v>19</v>
      </c>
      <c r="F181" s="240" t="s">
        <v>362</v>
      </c>
      <c r="G181" s="238"/>
      <c r="H181" s="241">
        <v>12.77</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139</v>
      </c>
      <c r="AU181" s="247" t="s">
        <v>79</v>
      </c>
      <c r="AV181" s="13" t="s">
        <v>79</v>
      </c>
      <c r="AW181" s="13" t="s">
        <v>31</v>
      </c>
      <c r="AX181" s="13" t="s">
        <v>69</v>
      </c>
      <c r="AY181" s="247" t="s">
        <v>126</v>
      </c>
    </row>
    <row r="182" spans="1:51" s="13" customFormat="1" ht="12">
      <c r="A182" s="13"/>
      <c r="B182" s="237"/>
      <c r="C182" s="238"/>
      <c r="D182" s="232" t="s">
        <v>139</v>
      </c>
      <c r="E182" s="239" t="s">
        <v>19</v>
      </c>
      <c r="F182" s="240" t="s">
        <v>363</v>
      </c>
      <c r="G182" s="238"/>
      <c r="H182" s="241">
        <v>50.42</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139</v>
      </c>
      <c r="AU182" s="247" t="s">
        <v>79</v>
      </c>
      <c r="AV182" s="13" t="s">
        <v>79</v>
      </c>
      <c r="AW182" s="13" t="s">
        <v>31</v>
      </c>
      <c r="AX182" s="13" t="s">
        <v>69</v>
      </c>
      <c r="AY182" s="247" t="s">
        <v>126</v>
      </c>
    </row>
    <row r="183" spans="1:51" s="13" customFormat="1" ht="12">
      <c r="A183" s="13"/>
      <c r="B183" s="237"/>
      <c r="C183" s="238"/>
      <c r="D183" s="232" t="s">
        <v>139</v>
      </c>
      <c r="E183" s="239" t="s">
        <v>19</v>
      </c>
      <c r="F183" s="240" t="s">
        <v>364</v>
      </c>
      <c r="G183" s="238"/>
      <c r="H183" s="241">
        <v>16.51</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139</v>
      </c>
      <c r="AU183" s="247" t="s">
        <v>79</v>
      </c>
      <c r="AV183" s="13" t="s">
        <v>79</v>
      </c>
      <c r="AW183" s="13" t="s">
        <v>31</v>
      </c>
      <c r="AX183" s="13" t="s">
        <v>69</v>
      </c>
      <c r="AY183" s="247" t="s">
        <v>126</v>
      </c>
    </row>
    <row r="184" spans="1:51" s="13" customFormat="1" ht="12">
      <c r="A184" s="13"/>
      <c r="B184" s="237"/>
      <c r="C184" s="238"/>
      <c r="D184" s="232" t="s">
        <v>139</v>
      </c>
      <c r="E184" s="239" t="s">
        <v>19</v>
      </c>
      <c r="F184" s="240" t="s">
        <v>365</v>
      </c>
      <c r="G184" s="238"/>
      <c r="H184" s="241">
        <v>19.28</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139</v>
      </c>
      <c r="AU184" s="247" t="s">
        <v>79</v>
      </c>
      <c r="AV184" s="13" t="s">
        <v>79</v>
      </c>
      <c r="AW184" s="13" t="s">
        <v>31</v>
      </c>
      <c r="AX184" s="13" t="s">
        <v>69</v>
      </c>
      <c r="AY184" s="247" t="s">
        <v>126</v>
      </c>
    </row>
    <row r="185" spans="1:51" s="14" customFormat="1" ht="12">
      <c r="A185" s="14"/>
      <c r="B185" s="248"/>
      <c r="C185" s="249"/>
      <c r="D185" s="232" t="s">
        <v>139</v>
      </c>
      <c r="E185" s="250" t="s">
        <v>19</v>
      </c>
      <c r="F185" s="251" t="s">
        <v>146</v>
      </c>
      <c r="G185" s="249"/>
      <c r="H185" s="252">
        <v>178.41</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139</v>
      </c>
      <c r="AU185" s="258" t="s">
        <v>79</v>
      </c>
      <c r="AV185" s="14" t="s">
        <v>133</v>
      </c>
      <c r="AW185" s="14" t="s">
        <v>31</v>
      </c>
      <c r="AX185" s="14" t="s">
        <v>77</v>
      </c>
      <c r="AY185" s="258" t="s">
        <v>126</v>
      </c>
    </row>
    <row r="186" spans="1:65" s="2" customFormat="1" ht="16.5" customHeight="1">
      <c r="A186" s="39"/>
      <c r="B186" s="40"/>
      <c r="C186" s="219" t="s">
        <v>271</v>
      </c>
      <c r="D186" s="219" t="s">
        <v>128</v>
      </c>
      <c r="E186" s="220" t="s">
        <v>437</v>
      </c>
      <c r="F186" s="221" t="s">
        <v>438</v>
      </c>
      <c r="G186" s="222" t="s">
        <v>199</v>
      </c>
      <c r="H186" s="223">
        <v>41.484</v>
      </c>
      <c r="I186" s="224"/>
      <c r="J186" s="225">
        <f>ROUND(I186*H186,2)</f>
        <v>0</v>
      </c>
      <c r="K186" s="221" t="s">
        <v>132</v>
      </c>
      <c r="L186" s="45"/>
      <c r="M186" s="226" t="s">
        <v>19</v>
      </c>
      <c r="N186" s="227" t="s">
        <v>40</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246</v>
      </c>
      <c r="AT186" s="230" t="s">
        <v>128</v>
      </c>
      <c r="AU186" s="230" t="s">
        <v>79</v>
      </c>
      <c r="AY186" s="18" t="s">
        <v>126</v>
      </c>
      <c r="BE186" s="231">
        <f>IF(N186="základní",J186,0)</f>
        <v>0</v>
      </c>
      <c r="BF186" s="231">
        <f>IF(N186="snížená",J186,0)</f>
        <v>0</v>
      </c>
      <c r="BG186" s="231">
        <f>IF(N186="zákl. přenesená",J186,0)</f>
        <v>0</v>
      </c>
      <c r="BH186" s="231">
        <f>IF(N186="sníž. přenesená",J186,0)</f>
        <v>0</v>
      </c>
      <c r="BI186" s="231">
        <f>IF(N186="nulová",J186,0)</f>
        <v>0</v>
      </c>
      <c r="BJ186" s="18" t="s">
        <v>77</v>
      </c>
      <c r="BK186" s="231">
        <f>ROUND(I186*H186,2)</f>
        <v>0</v>
      </c>
      <c r="BL186" s="18" t="s">
        <v>246</v>
      </c>
      <c r="BM186" s="230" t="s">
        <v>439</v>
      </c>
    </row>
    <row r="187" spans="1:47" s="2" customFormat="1" ht="12">
      <c r="A187" s="39"/>
      <c r="B187" s="40"/>
      <c r="C187" s="41"/>
      <c r="D187" s="232" t="s">
        <v>135</v>
      </c>
      <c r="E187" s="41"/>
      <c r="F187" s="233" t="s">
        <v>440</v>
      </c>
      <c r="G187" s="41"/>
      <c r="H187" s="41"/>
      <c r="I187" s="137"/>
      <c r="J187" s="41"/>
      <c r="K187" s="41"/>
      <c r="L187" s="45"/>
      <c r="M187" s="234"/>
      <c r="N187" s="235"/>
      <c r="O187" s="85"/>
      <c r="P187" s="85"/>
      <c r="Q187" s="85"/>
      <c r="R187" s="85"/>
      <c r="S187" s="85"/>
      <c r="T187" s="86"/>
      <c r="U187" s="39"/>
      <c r="V187" s="39"/>
      <c r="W187" s="39"/>
      <c r="X187" s="39"/>
      <c r="Y187" s="39"/>
      <c r="Z187" s="39"/>
      <c r="AA187" s="39"/>
      <c r="AB187" s="39"/>
      <c r="AC187" s="39"/>
      <c r="AD187" s="39"/>
      <c r="AE187" s="39"/>
      <c r="AT187" s="18" t="s">
        <v>135</v>
      </c>
      <c r="AU187" s="18" t="s">
        <v>79</v>
      </c>
    </row>
    <row r="188" spans="1:47" s="2" customFormat="1" ht="12">
      <c r="A188" s="39"/>
      <c r="B188" s="40"/>
      <c r="C188" s="41"/>
      <c r="D188" s="232" t="s">
        <v>137</v>
      </c>
      <c r="E188" s="41"/>
      <c r="F188" s="236" t="s">
        <v>435</v>
      </c>
      <c r="G188" s="41"/>
      <c r="H188" s="41"/>
      <c r="I188" s="137"/>
      <c r="J188" s="41"/>
      <c r="K188" s="41"/>
      <c r="L188" s="45"/>
      <c r="M188" s="234"/>
      <c r="N188" s="235"/>
      <c r="O188" s="85"/>
      <c r="P188" s="85"/>
      <c r="Q188" s="85"/>
      <c r="R188" s="85"/>
      <c r="S188" s="85"/>
      <c r="T188" s="86"/>
      <c r="U188" s="39"/>
      <c r="V188" s="39"/>
      <c r="W188" s="39"/>
      <c r="X188" s="39"/>
      <c r="Y188" s="39"/>
      <c r="Z188" s="39"/>
      <c r="AA188" s="39"/>
      <c r="AB188" s="39"/>
      <c r="AC188" s="39"/>
      <c r="AD188" s="39"/>
      <c r="AE188" s="39"/>
      <c r="AT188" s="18" t="s">
        <v>137</v>
      </c>
      <c r="AU188" s="18" t="s">
        <v>79</v>
      </c>
    </row>
    <row r="189" spans="1:51" s="13" customFormat="1" ht="12">
      <c r="A189" s="13"/>
      <c r="B189" s="237"/>
      <c r="C189" s="238"/>
      <c r="D189" s="232" t="s">
        <v>139</v>
      </c>
      <c r="E189" s="239" t="s">
        <v>19</v>
      </c>
      <c r="F189" s="240" t="s">
        <v>441</v>
      </c>
      <c r="G189" s="238"/>
      <c r="H189" s="241">
        <v>41.484</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139</v>
      </c>
      <c r="AU189" s="247" t="s">
        <v>79</v>
      </c>
      <c r="AV189" s="13" t="s">
        <v>79</v>
      </c>
      <c r="AW189" s="13" t="s">
        <v>31</v>
      </c>
      <c r="AX189" s="13" t="s">
        <v>69</v>
      </c>
      <c r="AY189" s="247" t="s">
        <v>126</v>
      </c>
    </row>
    <row r="190" spans="1:51" s="14" customFormat="1" ht="12">
      <c r="A190" s="14"/>
      <c r="B190" s="248"/>
      <c r="C190" s="249"/>
      <c r="D190" s="232" t="s">
        <v>139</v>
      </c>
      <c r="E190" s="250" t="s">
        <v>19</v>
      </c>
      <c r="F190" s="251" t="s">
        <v>146</v>
      </c>
      <c r="G190" s="249"/>
      <c r="H190" s="252">
        <v>41.484</v>
      </c>
      <c r="I190" s="253"/>
      <c r="J190" s="249"/>
      <c r="K190" s="249"/>
      <c r="L190" s="254"/>
      <c r="M190" s="255"/>
      <c r="N190" s="256"/>
      <c r="O190" s="256"/>
      <c r="P190" s="256"/>
      <c r="Q190" s="256"/>
      <c r="R190" s="256"/>
      <c r="S190" s="256"/>
      <c r="T190" s="257"/>
      <c r="U190" s="14"/>
      <c r="V190" s="14"/>
      <c r="W190" s="14"/>
      <c r="X190" s="14"/>
      <c r="Y190" s="14"/>
      <c r="Z190" s="14"/>
      <c r="AA190" s="14"/>
      <c r="AB190" s="14"/>
      <c r="AC190" s="14"/>
      <c r="AD190" s="14"/>
      <c r="AE190" s="14"/>
      <c r="AT190" s="258" t="s">
        <v>139</v>
      </c>
      <c r="AU190" s="258" t="s">
        <v>79</v>
      </c>
      <c r="AV190" s="14" t="s">
        <v>133</v>
      </c>
      <c r="AW190" s="14" t="s">
        <v>31</v>
      </c>
      <c r="AX190" s="14" t="s">
        <v>77</v>
      </c>
      <c r="AY190" s="258" t="s">
        <v>126</v>
      </c>
    </row>
    <row r="191" spans="1:65" s="2" customFormat="1" ht="16.5" customHeight="1">
      <c r="A191" s="39"/>
      <c r="B191" s="40"/>
      <c r="C191" s="274" t="s">
        <v>7</v>
      </c>
      <c r="D191" s="274" t="s">
        <v>423</v>
      </c>
      <c r="E191" s="275" t="s">
        <v>442</v>
      </c>
      <c r="F191" s="276" t="s">
        <v>443</v>
      </c>
      <c r="G191" s="277" t="s">
        <v>171</v>
      </c>
      <c r="H191" s="278">
        <v>0.077</v>
      </c>
      <c r="I191" s="279"/>
      <c r="J191" s="280">
        <f>ROUND(I191*H191,2)</f>
        <v>0</v>
      </c>
      <c r="K191" s="276" t="s">
        <v>132</v>
      </c>
      <c r="L191" s="281"/>
      <c r="M191" s="282" t="s">
        <v>19</v>
      </c>
      <c r="N191" s="283" t="s">
        <v>40</v>
      </c>
      <c r="O191" s="85"/>
      <c r="P191" s="228">
        <f>O191*H191</f>
        <v>0</v>
      </c>
      <c r="Q191" s="228">
        <v>1</v>
      </c>
      <c r="R191" s="228">
        <f>Q191*H191</f>
        <v>0.077</v>
      </c>
      <c r="S191" s="228">
        <v>0</v>
      </c>
      <c r="T191" s="229">
        <f>S191*H191</f>
        <v>0</v>
      </c>
      <c r="U191" s="39"/>
      <c r="V191" s="39"/>
      <c r="W191" s="39"/>
      <c r="X191" s="39"/>
      <c r="Y191" s="39"/>
      <c r="Z191" s="39"/>
      <c r="AA191" s="39"/>
      <c r="AB191" s="39"/>
      <c r="AC191" s="39"/>
      <c r="AD191" s="39"/>
      <c r="AE191" s="39"/>
      <c r="AR191" s="230" t="s">
        <v>444</v>
      </c>
      <c r="AT191" s="230" t="s">
        <v>423</v>
      </c>
      <c r="AU191" s="230" t="s">
        <v>79</v>
      </c>
      <c r="AY191" s="18" t="s">
        <v>126</v>
      </c>
      <c r="BE191" s="231">
        <f>IF(N191="základní",J191,0)</f>
        <v>0</v>
      </c>
      <c r="BF191" s="231">
        <f>IF(N191="snížená",J191,0)</f>
        <v>0</v>
      </c>
      <c r="BG191" s="231">
        <f>IF(N191="zákl. přenesená",J191,0)</f>
        <v>0</v>
      </c>
      <c r="BH191" s="231">
        <f>IF(N191="sníž. přenesená",J191,0)</f>
        <v>0</v>
      </c>
      <c r="BI191" s="231">
        <f>IF(N191="nulová",J191,0)</f>
        <v>0</v>
      </c>
      <c r="BJ191" s="18" t="s">
        <v>77</v>
      </c>
      <c r="BK191" s="231">
        <f>ROUND(I191*H191,2)</f>
        <v>0</v>
      </c>
      <c r="BL191" s="18" t="s">
        <v>246</v>
      </c>
      <c r="BM191" s="230" t="s">
        <v>445</v>
      </c>
    </row>
    <row r="192" spans="1:47" s="2" customFormat="1" ht="12">
      <c r="A192" s="39"/>
      <c r="B192" s="40"/>
      <c r="C192" s="41"/>
      <c r="D192" s="232" t="s">
        <v>135</v>
      </c>
      <c r="E192" s="41"/>
      <c r="F192" s="233" t="s">
        <v>443</v>
      </c>
      <c r="G192" s="41"/>
      <c r="H192" s="41"/>
      <c r="I192" s="137"/>
      <c r="J192" s="41"/>
      <c r="K192" s="41"/>
      <c r="L192" s="45"/>
      <c r="M192" s="234"/>
      <c r="N192" s="235"/>
      <c r="O192" s="85"/>
      <c r="P192" s="85"/>
      <c r="Q192" s="85"/>
      <c r="R192" s="85"/>
      <c r="S192" s="85"/>
      <c r="T192" s="86"/>
      <c r="U192" s="39"/>
      <c r="V192" s="39"/>
      <c r="W192" s="39"/>
      <c r="X192" s="39"/>
      <c r="Y192" s="39"/>
      <c r="Z192" s="39"/>
      <c r="AA192" s="39"/>
      <c r="AB192" s="39"/>
      <c r="AC192" s="39"/>
      <c r="AD192" s="39"/>
      <c r="AE192" s="39"/>
      <c r="AT192" s="18" t="s">
        <v>135</v>
      </c>
      <c r="AU192" s="18" t="s">
        <v>79</v>
      </c>
    </row>
    <row r="193" spans="1:51" s="13" customFormat="1" ht="12">
      <c r="A193" s="13"/>
      <c r="B193" s="237"/>
      <c r="C193" s="238"/>
      <c r="D193" s="232" t="s">
        <v>139</v>
      </c>
      <c r="E193" s="238"/>
      <c r="F193" s="240" t="s">
        <v>446</v>
      </c>
      <c r="G193" s="238"/>
      <c r="H193" s="241">
        <v>0.077</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139</v>
      </c>
      <c r="AU193" s="247" t="s">
        <v>79</v>
      </c>
      <c r="AV193" s="13" t="s">
        <v>79</v>
      </c>
      <c r="AW193" s="13" t="s">
        <v>4</v>
      </c>
      <c r="AX193" s="13" t="s">
        <v>77</v>
      </c>
      <c r="AY193" s="247" t="s">
        <v>126</v>
      </c>
    </row>
    <row r="194" spans="1:65" s="2" customFormat="1" ht="16.5" customHeight="1">
      <c r="A194" s="39"/>
      <c r="B194" s="40"/>
      <c r="C194" s="219" t="s">
        <v>297</v>
      </c>
      <c r="D194" s="219" t="s">
        <v>128</v>
      </c>
      <c r="E194" s="220" t="s">
        <v>447</v>
      </c>
      <c r="F194" s="221" t="s">
        <v>448</v>
      </c>
      <c r="G194" s="222" t="s">
        <v>199</v>
      </c>
      <c r="H194" s="223">
        <v>178.41</v>
      </c>
      <c r="I194" s="224"/>
      <c r="J194" s="225">
        <f>ROUND(I194*H194,2)</f>
        <v>0</v>
      </c>
      <c r="K194" s="221" t="s">
        <v>132</v>
      </c>
      <c r="L194" s="45"/>
      <c r="M194" s="226" t="s">
        <v>19</v>
      </c>
      <c r="N194" s="227" t="s">
        <v>40</v>
      </c>
      <c r="O194" s="85"/>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246</v>
      </c>
      <c r="AT194" s="230" t="s">
        <v>128</v>
      </c>
      <c r="AU194" s="230" t="s">
        <v>79</v>
      </c>
      <c r="AY194" s="18" t="s">
        <v>126</v>
      </c>
      <c r="BE194" s="231">
        <f>IF(N194="základní",J194,0)</f>
        <v>0</v>
      </c>
      <c r="BF194" s="231">
        <f>IF(N194="snížená",J194,0)</f>
        <v>0</v>
      </c>
      <c r="BG194" s="231">
        <f>IF(N194="zákl. přenesená",J194,0)</f>
        <v>0</v>
      </c>
      <c r="BH194" s="231">
        <f>IF(N194="sníž. přenesená",J194,0)</f>
        <v>0</v>
      </c>
      <c r="BI194" s="231">
        <f>IF(N194="nulová",J194,0)</f>
        <v>0</v>
      </c>
      <c r="BJ194" s="18" t="s">
        <v>77</v>
      </c>
      <c r="BK194" s="231">
        <f>ROUND(I194*H194,2)</f>
        <v>0</v>
      </c>
      <c r="BL194" s="18" t="s">
        <v>246</v>
      </c>
      <c r="BM194" s="230" t="s">
        <v>449</v>
      </c>
    </row>
    <row r="195" spans="1:47" s="2" customFormat="1" ht="12">
      <c r="A195" s="39"/>
      <c r="B195" s="40"/>
      <c r="C195" s="41"/>
      <c r="D195" s="232" t="s">
        <v>135</v>
      </c>
      <c r="E195" s="41"/>
      <c r="F195" s="233" t="s">
        <v>450</v>
      </c>
      <c r="G195" s="41"/>
      <c r="H195" s="41"/>
      <c r="I195" s="137"/>
      <c r="J195" s="41"/>
      <c r="K195" s="41"/>
      <c r="L195" s="45"/>
      <c r="M195" s="234"/>
      <c r="N195" s="235"/>
      <c r="O195" s="85"/>
      <c r="P195" s="85"/>
      <c r="Q195" s="85"/>
      <c r="R195" s="85"/>
      <c r="S195" s="85"/>
      <c r="T195" s="86"/>
      <c r="U195" s="39"/>
      <c r="V195" s="39"/>
      <c r="W195" s="39"/>
      <c r="X195" s="39"/>
      <c r="Y195" s="39"/>
      <c r="Z195" s="39"/>
      <c r="AA195" s="39"/>
      <c r="AB195" s="39"/>
      <c r="AC195" s="39"/>
      <c r="AD195" s="39"/>
      <c r="AE195" s="39"/>
      <c r="AT195" s="18" t="s">
        <v>135</v>
      </c>
      <c r="AU195" s="18" t="s">
        <v>79</v>
      </c>
    </row>
    <row r="196" spans="1:47" s="2" customFormat="1" ht="12">
      <c r="A196" s="39"/>
      <c r="B196" s="40"/>
      <c r="C196" s="41"/>
      <c r="D196" s="232" t="s">
        <v>137</v>
      </c>
      <c r="E196" s="41"/>
      <c r="F196" s="236" t="s">
        <v>451</v>
      </c>
      <c r="G196" s="41"/>
      <c r="H196" s="41"/>
      <c r="I196" s="137"/>
      <c r="J196" s="41"/>
      <c r="K196" s="41"/>
      <c r="L196" s="45"/>
      <c r="M196" s="234"/>
      <c r="N196" s="235"/>
      <c r="O196" s="85"/>
      <c r="P196" s="85"/>
      <c r="Q196" s="85"/>
      <c r="R196" s="85"/>
      <c r="S196" s="85"/>
      <c r="T196" s="86"/>
      <c r="U196" s="39"/>
      <c r="V196" s="39"/>
      <c r="W196" s="39"/>
      <c r="X196" s="39"/>
      <c r="Y196" s="39"/>
      <c r="Z196" s="39"/>
      <c r="AA196" s="39"/>
      <c r="AB196" s="39"/>
      <c r="AC196" s="39"/>
      <c r="AD196" s="39"/>
      <c r="AE196" s="39"/>
      <c r="AT196" s="18" t="s">
        <v>137</v>
      </c>
      <c r="AU196" s="18" t="s">
        <v>79</v>
      </c>
    </row>
    <row r="197" spans="1:51" s="13" customFormat="1" ht="12">
      <c r="A197" s="13"/>
      <c r="B197" s="237"/>
      <c r="C197" s="238"/>
      <c r="D197" s="232" t="s">
        <v>139</v>
      </c>
      <c r="E197" s="239" t="s">
        <v>19</v>
      </c>
      <c r="F197" s="240" t="s">
        <v>436</v>
      </c>
      <c r="G197" s="238"/>
      <c r="H197" s="241">
        <v>12.39</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139</v>
      </c>
      <c r="AU197" s="247" t="s">
        <v>79</v>
      </c>
      <c r="AV197" s="13" t="s">
        <v>79</v>
      </c>
      <c r="AW197" s="13" t="s">
        <v>31</v>
      </c>
      <c r="AX197" s="13" t="s">
        <v>69</v>
      </c>
      <c r="AY197" s="247" t="s">
        <v>126</v>
      </c>
    </row>
    <row r="198" spans="1:51" s="13" customFormat="1" ht="12">
      <c r="A198" s="13"/>
      <c r="B198" s="237"/>
      <c r="C198" s="238"/>
      <c r="D198" s="232" t="s">
        <v>139</v>
      </c>
      <c r="E198" s="239" t="s">
        <v>19</v>
      </c>
      <c r="F198" s="240" t="s">
        <v>360</v>
      </c>
      <c r="G198" s="238"/>
      <c r="H198" s="241">
        <v>33.69</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139</v>
      </c>
      <c r="AU198" s="247" t="s">
        <v>79</v>
      </c>
      <c r="AV198" s="13" t="s">
        <v>79</v>
      </c>
      <c r="AW198" s="13" t="s">
        <v>31</v>
      </c>
      <c r="AX198" s="13" t="s">
        <v>69</v>
      </c>
      <c r="AY198" s="247" t="s">
        <v>126</v>
      </c>
    </row>
    <row r="199" spans="1:51" s="13" customFormat="1" ht="12">
      <c r="A199" s="13"/>
      <c r="B199" s="237"/>
      <c r="C199" s="238"/>
      <c r="D199" s="232" t="s">
        <v>139</v>
      </c>
      <c r="E199" s="239" t="s">
        <v>19</v>
      </c>
      <c r="F199" s="240" t="s">
        <v>361</v>
      </c>
      <c r="G199" s="238"/>
      <c r="H199" s="241">
        <v>33.35</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139</v>
      </c>
      <c r="AU199" s="247" t="s">
        <v>79</v>
      </c>
      <c r="AV199" s="13" t="s">
        <v>79</v>
      </c>
      <c r="AW199" s="13" t="s">
        <v>31</v>
      </c>
      <c r="AX199" s="13" t="s">
        <v>69</v>
      </c>
      <c r="AY199" s="247" t="s">
        <v>126</v>
      </c>
    </row>
    <row r="200" spans="1:51" s="13" customFormat="1" ht="12">
      <c r="A200" s="13"/>
      <c r="B200" s="237"/>
      <c r="C200" s="238"/>
      <c r="D200" s="232" t="s">
        <v>139</v>
      </c>
      <c r="E200" s="239" t="s">
        <v>19</v>
      </c>
      <c r="F200" s="240" t="s">
        <v>362</v>
      </c>
      <c r="G200" s="238"/>
      <c r="H200" s="241">
        <v>12.77</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139</v>
      </c>
      <c r="AU200" s="247" t="s">
        <v>79</v>
      </c>
      <c r="AV200" s="13" t="s">
        <v>79</v>
      </c>
      <c r="AW200" s="13" t="s">
        <v>31</v>
      </c>
      <c r="AX200" s="13" t="s">
        <v>69</v>
      </c>
      <c r="AY200" s="247" t="s">
        <v>126</v>
      </c>
    </row>
    <row r="201" spans="1:51" s="13" customFormat="1" ht="12">
      <c r="A201" s="13"/>
      <c r="B201" s="237"/>
      <c r="C201" s="238"/>
      <c r="D201" s="232" t="s">
        <v>139</v>
      </c>
      <c r="E201" s="239" t="s">
        <v>19</v>
      </c>
      <c r="F201" s="240" t="s">
        <v>363</v>
      </c>
      <c r="G201" s="238"/>
      <c r="H201" s="241">
        <v>50.42</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139</v>
      </c>
      <c r="AU201" s="247" t="s">
        <v>79</v>
      </c>
      <c r="AV201" s="13" t="s">
        <v>79</v>
      </c>
      <c r="AW201" s="13" t="s">
        <v>31</v>
      </c>
      <c r="AX201" s="13" t="s">
        <v>69</v>
      </c>
      <c r="AY201" s="247" t="s">
        <v>126</v>
      </c>
    </row>
    <row r="202" spans="1:51" s="13" customFormat="1" ht="12">
      <c r="A202" s="13"/>
      <c r="B202" s="237"/>
      <c r="C202" s="238"/>
      <c r="D202" s="232" t="s">
        <v>139</v>
      </c>
      <c r="E202" s="239" t="s">
        <v>19</v>
      </c>
      <c r="F202" s="240" t="s">
        <v>364</v>
      </c>
      <c r="G202" s="238"/>
      <c r="H202" s="241">
        <v>16.51</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139</v>
      </c>
      <c r="AU202" s="247" t="s">
        <v>79</v>
      </c>
      <c r="AV202" s="13" t="s">
        <v>79</v>
      </c>
      <c r="AW202" s="13" t="s">
        <v>31</v>
      </c>
      <c r="AX202" s="13" t="s">
        <v>69</v>
      </c>
      <c r="AY202" s="247" t="s">
        <v>126</v>
      </c>
    </row>
    <row r="203" spans="1:51" s="13" customFormat="1" ht="12">
      <c r="A203" s="13"/>
      <c r="B203" s="237"/>
      <c r="C203" s="238"/>
      <c r="D203" s="232" t="s">
        <v>139</v>
      </c>
      <c r="E203" s="239" t="s">
        <v>19</v>
      </c>
      <c r="F203" s="240" t="s">
        <v>365</v>
      </c>
      <c r="G203" s="238"/>
      <c r="H203" s="241">
        <v>19.28</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139</v>
      </c>
      <c r="AU203" s="247" t="s">
        <v>79</v>
      </c>
      <c r="AV203" s="13" t="s">
        <v>79</v>
      </c>
      <c r="AW203" s="13" t="s">
        <v>31</v>
      </c>
      <c r="AX203" s="13" t="s">
        <v>69</v>
      </c>
      <c r="AY203" s="247" t="s">
        <v>126</v>
      </c>
    </row>
    <row r="204" spans="1:51" s="14" customFormat="1" ht="12">
      <c r="A204" s="14"/>
      <c r="B204" s="248"/>
      <c r="C204" s="249"/>
      <c r="D204" s="232" t="s">
        <v>139</v>
      </c>
      <c r="E204" s="250" t="s">
        <v>19</v>
      </c>
      <c r="F204" s="251" t="s">
        <v>146</v>
      </c>
      <c r="G204" s="249"/>
      <c r="H204" s="252">
        <v>178.41</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139</v>
      </c>
      <c r="AU204" s="258" t="s">
        <v>79</v>
      </c>
      <c r="AV204" s="14" t="s">
        <v>133</v>
      </c>
      <c r="AW204" s="14" t="s">
        <v>31</v>
      </c>
      <c r="AX204" s="14" t="s">
        <v>77</v>
      </c>
      <c r="AY204" s="258" t="s">
        <v>126</v>
      </c>
    </row>
    <row r="205" spans="1:65" s="2" customFormat="1" ht="16.5" customHeight="1">
      <c r="A205" s="39"/>
      <c r="B205" s="40"/>
      <c r="C205" s="274" t="s">
        <v>303</v>
      </c>
      <c r="D205" s="274" t="s">
        <v>423</v>
      </c>
      <c r="E205" s="275" t="s">
        <v>452</v>
      </c>
      <c r="F205" s="276" t="s">
        <v>453</v>
      </c>
      <c r="G205" s="277" t="s">
        <v>199</v>
      </c>
      <c r="H205" s="278">
        <v>205.172</v>
      </c>
      <c r="I205" s="279"/>
      <c r="J205" s="280">
        <f>ROUND(I205*H205,2)</f>
        <v>0</v>
      </c>
      <c r="K205" s="276" t="s">
        <v>132</v>
      </c>
      <c r="L205" s="281"/>
      <c r="M205" s="282" t="s">
        <v>19</v>
      </c>
      <c r="N205" s="283" t="s">
        <v>40</v>
      </c>
      <c r="O205" s="85"/>
      <c r="P205" s="228">
        <f>O205*H205</f>
        <v>0</v>
      </c>
      <c r="Q205" s="228">
        <v>0.0001</v>
      </c>
      <c r="R205" s="228">
        <f>Q205*H205</f>
        <v>0.0205172</v>
      </c>
      <c r="S205" s="228">
        <v>0</v>
      </c>
      <c r="T205" s="229">
        <f>S205*H205</f>
        <v>0</v>
      </c>
      <c r="U205" s="39"/>
      <c r="V205" s="39"/>
      <c r="W205" s="39"/>
      <c r="X205" s="39"/>
      <c r="Y205" s="39"/>
      <c r="Z205" s="39"/>
      <c r="AA205" s="39"/>
      <c r="AB205" s="39"/>
      <c r="AC205" s="39"/>
      <c r="AD205" s="39"/>
      <c r="AE205" s="39"/>
      <c r="AR205" s="230" t="s">
        <v>444</v>
      </c>
      <c r="AT205" s="230" t="s">
        <v>423</v>
      </c>
      <c r="AU205" s="230" t="s">
        <v>79</v>
      </c>
      <c r="AY205" s="18" t="s">
        <v>126</v>
      </c>
      <c r="BE205" s="231">
        <f>IF(N205="základní",J205,0)</f>
        <v>0</v>
      </c>
      <c r="BF205" s="231">
        <f>IF(N205="snížená",J205,0)</f>
        <v>0</v>
      </c>
      <c r="BG205" s="231">
        <f>IF(N205="zákl. přenesená",J205,0)</f>
        <v>0</v>
      </c>
      <c r="BH205" s="231">
        <f>IF(N205="sníž. přenesená",J205,0)</f>
        <v>0</v>
      </c>
      <c r="BI205" s="231">
        <f>IF(N205="nulová",J205,0)</f>
        <v>0</v>
      </c>
      <c r="BJ205" s="18" t="s">
        <v>77</v>
      </c>
      <c r="BK205" s="231">
        <f>ROUND(I205*H205,2)</f>
        <v>0</v>
      </c>
      <c r="BL205" s="18" t="s">
        <v>246</v>
      </c>
      <c r="BM205" s="230" t="s">
        <v>454</v>
      </c>
    </row>
    <row r="206" spans="1:47" s="2" customFormat="1" ht="12">
      <c r="A206" s="39"/>
      <c r="B206" s="40"/>
      <c r="C206" s="41"/>
      <c r="D206" s="232" t="s">
        <v>135</v>
      </c>
      <c r="E206" s="41"/>
      <c r="F206" s="233" t="s">
        <v>453</v>
      </c>
      <c r="G206" s="41"/>
      <c r="H206" s="41"/>
      <c r="I206" s="137"/>
      <c r="J206" s="41"/>
      <c r="K206" s="41"/>
      <c r="L206" s="45"/>
      <c r="M206" s="234"/>
      <c r="N206" s="235"/>
      <c r="O206" s="85"/>
      <c r="P206" s="85"/>
      <c r="Q206" s="85"/>
      <c r="R206" s="85"/>
      <c r="S206" s="85"/>
      <c r="T206" s="86"/>
      <c r="U206" s="39"/>
      <c r="V206" s="39"/>
      <c r="W206" s="39"/>
      <c r="X206" s="39"/>
      <c r="Y206" s="39"/>
      <c r="Z206" s="39"/>
      <c r="AA206" s="39"/>
      <c r="AB206" s="39"/>
      <c r="AC206" s="39"/>
      <c r="AD206" s="39"/>
      <c r="AE206" s="39"/>
      <c r="AT206" s="18" t="s">
        <v>135</v>
      </c>
      <c r="AU206" s="18" t="s">
        <v>79</v>
      </c>
    </row>
    <row r="207" spans="1:51" s="13" customFormat="1" ht="12">
      <c r="A207" s="13"/>
      <c r="B207" s="237"/>
      <c r="C207" s="238"/>
      <c r="D207" s="232" t="s">
        <v>139</v>
      </c>
      <c r="E207" s="238"/>
      <c r="F207" s="240" t="s">
        <v>455</v>
      </c>
      <c r="G207" s="238"/>
      <c r="H207" s="241">
        <v>205.172</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139</v>
      </c>
      <c r="AU207" s="247" t="s">
        <v>79</v>
      </c>
      <c r="AV207" s="13" t="s">
        <v>79</v>
      </c>
      <c r="AW207" s="13" t="s">
        <v>4</v>
      </c>
      <c r="AX207" s="13" t="s">
        <v>77</v>
      </c>
      <c r="AY207" s="247" t="s">
        <v>126</v>
      </c>
    </row>
    <row r="208" spans="1:65" s="2" customFormat="1" ht="16.5" customHeight="1">
      <c r="A208" s="39"/>
      <c r="B208" s="40"/>
      <c r="C208" s="219" t="s">
        <v>309</v>
      </c>
      <c r="D208" s="219" t="s">
        <v>128</v>
      </c>
      <c r="E208" s="220" t="s">
        <v>456</v>
      </c>
      <c r="F208" s="221" t="s">
        <v>457</v>
      </c>
      <c r="G208" s="222" t="s">
        <v>199</v>
      </c>
      <c r="H208" s="223">
        <v>178.41</v>
      </c>
      <c r="I208" s="224"/>
      <c r="J208" s="225">
        <f>ROUND(I208*H208,2)</f>
        <v>0</v>
      </c>
      <c r="K208" s="221" t="s">
        <v>132</v>
      </c>
      <c r="L208" s="45"/>
      <c r="M208" s="226" t="s">
        <v>19</v>
      </c>
      <c r="N208" s="227" t="s">
        <v>40</v>
      </c>
      <c r="O208" s="85"/>
      <c r="P208" s="228">
        <f>O208*H208</f>
        <v>0</v>
      </c>
      <c r="Q208" s="228">
        <v>0.0004</v>
      </c>
      <c r="R208" s="228">
        <f>Q208*H208</f>
        <v>0.071364</v>
      </c>
      <c r="S208" s="228">
        <v>0</v>
      </c>
      <c r="T208" s="229">
        <f>S208*H208</f>
        <v>0</v>
      </c>
      <c r="U208" s="39"/>
      <c r="V208" s="39"/>
      <c r="W208" s="39"/>
      <c r="X208" s="39"/>
      <c r="Y208" s="39"/>
      <c r="Z208" s="39"/>
      <c r="AA208" s="39"/>
      <c r="AB208" s="39"/>
      <c r="AC208" s="39"/>
      <c r="AD208" s="39"/>
      <c r="AE208" s="39"/>
      <c r="AR208" s="230" t="s">
        <v>246</v>
      </c>
      <c r="AT208" s="230" t="s">
        <v>128</v>
      </c>
      <c r="AU208" s="230" t="s">
        <v>79</v>
      </c>
      <c r="AY208" s="18" t="s">
        <v>126</v>
      </c>
      <c r="BE208" s="231">
        <f>IF(N208="základní",J208,0)</f>
        <v>0</v>
      </c>
      <c r="BF208" s="231">
        <f>IF(N208="snížená",J208,0)</f>
        <v>0</v>
      </c>
      <c r="BG208" s="231">
        <f>IF(N208="zákl. přenesená",J208,0)</f>
        <v>0</v>
      </c>
      <c r="BH208" s="231">
        <f>IF(N208="sníž. přenesená",J208,0)</f>
        <v>0</v>
      </c>
      <c r="BI208" s="231">
        <f>IF(N208="nulová",J208,0)</f>
        <v>0</v>
      </c>
      <c r="BJ208" s="18" t="s">
        <v>77</v>
      </c>
      <c r="BK208" s="231">
        <f>ROUND(I208*H208,2)</f>
        <v>0</v>
      </c>
      <c r="BL208" s="18" t="s">
        <v>246</v>
      </c>
      <c r="BM208" s="230" t="s">
        <v>458</v>
      </c>
    </row>
    <row r="209" spans="1:47" s="2" customFormat="1" ht="12">
      <c r="A209" s="39"/>
      <c r="B209" s="40"/>
      <c r="C209" s="41"/>
      <c r="D209" s="232" t="s">
        <v>135</v>
      </c>
      <c r="E209" s="41"/>
      <c r="F209" s="233" t="s">
        <v>459</v>
      </c>
      <c r="G209" s="41"/>
      <c r="H209" s="41"/>
      <c r="I209" s="137"/>
      <c r="J209" s="41"/>
      <c r="K209" s="41"/>
      <c r="L209" s="45"/>
      <c r="M209" s="234"/>
      <c r="N209" s="235"/>
      <c r="O209" s="85"/>
      <c r="P209" s="85"/>
      <c r="Q209" s="85"/>
      <c r="R209" s="85"/>
      <c r="S209" s="85"/>
      <c r="T209" s="86"/>
      <c r="U209" s="39"/>
      <c r="V209" s="39"/>
      <c r="W209" s="39"/>
      <c r="X209" s="39"/>
      <c r="Y209" s="39"/>
      <c r="Z209" s="39"/>
      <c r="AA209" s="39"/>
      <c r="AB209" s="39"/>
      <c r="AC209" s="39"/>
      <c r="AD209" s="39"/>
      <c r="AE209" s="39"/>
      <c r="AT209" s="18" t="s">
        <v>135</v>
      </c>
      <c r="AU209" s="18" t="s">
        <v>79</v>
      </c>
    </row>
    <row r="210" spans="1:47" s="2" customFormat="1" ht="12">
      <c r="A210" s="39"/>
      <c r="B210" s="40"/>
      <c r="C210" s="41"/>
      <c r="D210" s="232" t="s">
        <v>137</v>
      </c>
      <c r="E210" s="41"/>
      <c r="F210" s="236" t="s">
        <v>460</v>
      </c>
      <c r="G210" s="41"/>
      <c r="H210" s="41"/>
      <c r="I210" s="137"/>
      <c r="J210" s="41"/>
      <c r="K210" s="41"/>
      <c r="L210" s="45"/>
      <c r="M210" s="234"/>
      <c r="N210" s="235"/>
      <c r="O210" s="85"/>
      <c r="P210" s="85"/>
      <c r="Q210" s="85"/>
      <c r="R210" s="85"/>
      <c r="S210" s="85"/>
      <c r="T210" s="86"/>
      <c r="U210" s="39"/>
      <c r="V210" s="39"/>
      <c r="W210" s="39"/>
      <c r="X210" s="39"/>
      <c r="Y210" s="39"/>
      <c r="Z210" s="39"/>
      <c r="AA210" s="39"/>
      <c r="AB210" s="39"/>
      <c r="AC210" s="39"/>
      <c r="AD210" s="39"/>
      <c r="AE210" s="39"/>
      <c r="AT210" s="18" t="s">
        <v>137</v>
      </c>
      <c r="AU210" s="18" t="s">
        <v>79</v>
      </c>
    </row>
    <row r="211" spans="1:51" s="13" customFormat="1" ht="12">
      <c r="A211" s="13"/>
      <c r="B211" s="237"/>
      <c r="C211" s="238"/>
      <c r="D211" s="232" t="s">
        <v>139</v>
      </c>
      <c r="E211" s="239" t="s">
        <v>19</v>
      </c>
      <c r="F211" s="240" t="s">
        <v>436</v>
      </c>
      <c r="G211" s="238"/>
      <c r="H211" s="241">
        <v>12.39</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139</v>
      </c>
      <c r="AU211" s="247" t="s">
        <v>79</v>
      </c>
      <c r="AV211" s="13" t="s">
        <v>79</v>
      </c>
      <c r="AW211" s="13" t="s">
        <v>31</v>
      </c>
      <c r="AX211" s="13" t="s">
        <v>69</v>
      </c>
      <c r="AY211" s="247" t="s">
        <v>126</v>
      </c>
    </row>
    <row r="212" spans="1:51" s="13" customFormat="1" ht="12">
      <c r="A212" s="13"/>
      <c r="B212" s="237"/>
      <c r="C212" s="238"/>
      <c r="D212" s="232" t="s">
        <v>139</v>
      </c>
      <c r="E212" s="239" t="s">
        <v>19</v>
      </c>
      <c r="F212" s="240" t="s">
        <v>360</v>
      </c>
      <c r="G212" s="238"/>
      <c r="H212" s="241">
        <v>33.69</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139</v>
      </c>
      <c r="AU212" s="247" t="s">
        <v>79</v>
      </c>
      <c r="AV212" s="13" t="s">
        <v>79</v>
      </c>
      <c r="AW212" s="13" t="s">
        <v>31</v>
      </c>
      <c r="AX212" s="13" t="s">
        <v>69</v>
      </c>
      <c r="AY212" s="247" t="s">
        <v>126</v>
      </c>
    </row>
    <row r="213" spans="1:51" s="13" customFormat="1" ht="12">
      <c r="A213" s="13"/>
      <c r="B213" s="237"/>
      <c r="C213" s="238"/>
      <c r="D213" s="232" t="s">
        <v>139</v>
      </c>
      <c r="E213" s="239" t="s">
        <v>19</v>
      </c>
      <c r="F213" s="240" t="s">
        <v>361</v>
      </c>
      <c r="G213" s="238"/>
      <c r="H213" s="241">
        <v>33.35</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139</v>
      </c>
      <c r="AU213" s="247" t="s">
        <v>79</v>
      </c>
      <c r="AV213" s="13" t="s">
        <v>79</v>
      </c>
      <c r="AW213" s="13" t="s">
        <v>31</v>
      </c>
      <c r="AX213" s="13" t="s">
        <v>69</v>
      </c>
      <c r="AY213" s="247" t="s">
        <v>126</v>
      </c>
    </row>
    <row r="214" spans="1:51" s="13" customFormat="1" ht="12">
      <c r="A214" s="13"/>
      <c r="B214" s="237"/>
      <c r="C214" s="238"/>
      <c r="D214" s="232" t="s">
        <v>139</v>
      </c>
      <c r="E214" s="239" t="s">
        <v>19</v>
      </c>
      <c r="F214" s="240" t="s">
        <v>362</v>
      </c>
      <c r="G214" s="238"/>
      <c r="H214" s="241">
        <v>12.77</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139</v>
      </c>
      <c r="AU214" s="247" t="s">
        <v>79</v>
      </c>
      <c r="AV214" s="13" t="s">
        <v>79</v>
      </c>
      <c r="AW214" s="13" t="s">
        <v>31</v>
      </c>
      <c r="AX214" s="13" t="s">
        <v>69</v>
      </c>
      <c r="AY214" s="247" t="s">
        <v>126</v>
      </c>
    </row>
    <row r="215" spans="1:51" s="13" customFormat="1" ht="12">
      <c r="A215" s="13"/>
      <c r="B215" s="237"/>
      <c r="C215" s="238"/>
      <c r="D215" s="232" t="s">
        <v>139</v>
      </c>
      <c r="E215" s="239" t="s">
        <v>19</v>
      </c>
      <c r="F215" s="240" t="s">
        <v>363</v>
      </c>
      <c r="G215" s="238"/>
      <c r="H215" s="241">
        <v>50.42</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139</v>
      </c>
      <c r="AU215" s="247" t="s">
        <v>79</v>
      </c>
      <c r="AV215" s="13" t="s">
        <v>79</v>
      </c>
      <c r="AW215" s="13" t="s">
        <v>31</v>
      </c>
      <c r="AX215" s="13" t="s">
        <v>69</v>
      </c>
      <c r="AY215" s="247" t="s">
        <v>126</v>
      </c>
    </row>
    <row r="216" spans="1:51" s="13" customFormat="1" ht="12">
      <c r="A216" s="13"/>
      <c r="B216" s="237"/>
      <c r="C216" s="238"/>
      <c r="D216" s="232" t="s">
        <v>139</v>
      </c>
      <c r="E216" s="239" t="s">
        <v>19</v>
      </c>
      <c r="F216" s="240" t="s">
        <v>364</v>
      </c>
      <c r="G216" s="238"/>
      <c r="H216" s="241">
        <v>16.51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139</v>
      </c>
      <c r="AU216" s="247" t="s">
        <v>79</v>
      </c>
      <c r="AV216" s="13" t="s">
        <v>79</v>
      </c>
      <c r="AW216" s="13" t="s">
        <v>31</v>
      </c>
      <c r="AX216" s="13" t="s">
        <v>69</v>
      </c>
      <c r="AY216" s="247" t="s">
        <v>126</v>
      </c>
    </row>
    <row r="217" spans="1:51" s="13" customFormat="1" ht="12">
      <c r="A217" s="13"/>
      <c r="B217" s="237"/>
      <c r="C217" s="238"/>
      <c r="D217" s="232" t="s">
        <v>139</v>
      </c>
      <c r="E217" s="239" t="s">
        <v>19</v>
      </c>
      <c r="F217" s="240" t="s">
        <v>365</v>
      </c>
      <c r="G217" s="238"/>
      <c r="H217" s="241">
        <v>19.28</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139</v>
      </c>
      <c r="AU217" s="247" t="s">
        <v>79</v>
      </c>
      <c r="AV217" s="13" t="s">
        <v>79</v>
      </c>
      <c r="AW217" s="13" t="s">
        <v>31</v>
      </c>
      <c r="AX217" s="13" t="s">
        <v>69</v>
      </c>
      <c r="AY217" s="247" t="s">
        <v>126</v>
      </c>
    </row>
    <row r="218" spans="1:51" s="14" customFormat="1" ht="12">
      <c r="A218" s="14"/>
      <c r="B218" s="248"/>
      <c r="C218" s="249"/>
      <c r="D218" s="232" t="s">
        <v>139</v>
      </c>
      <c r="E218" s="250" t="s">
        <v>19</v>
      </c>
      <c r="F218" s="251" t="s">
        <v>146</v>
      </c>
      <c r="G218" s="249"/>
      <c r="H218" s="252">
        <v>178.41</v>
      </c>
      <c r="I218" s="253"/>
      <c r="J218" s="249"/>
      <c r="K218" s="249"/>
      <c r="L218" s="254"/>
      <c r="M218" s="255"/>
      <c r="N218" s="256"/>
      <c r="O218" s="256"/>
      <c r="P218" s="256"/>
      <c r="Q218" s="256"/>
      <c r="R218" s="256"/>
      <c r="S218" s="256"/>
      <c r="T218" s="257"/>
      <c r="U218" s="14"/>
      <c r="V218" s="14"/>
      <c r="W218" s="14"/>
      <c r="X218" s="14"/>
      <c r="Y218" s="14"/>
      <c r="Z218" s="14"/>
      <c r="AA218" s="14"/>
      <c r="AB218" s="14"/>
      <c r="AC218" s="14"/>
      <c r="AD218" s="14"/>
      <c r="AE218" s="14"/>
      <c r="AT218" s="258" t="s">
        <v>139</v>
      </c>
      <c r="AU218" s="258" t="s">
        <v>79</v>
      </c>
      <c r="AV218" s="14" t="s">
        <v>133</v>
      </c>
      <c r="AW218" s="14" t="s">
        <v>31</v>
      </c>
      <c r="AX218" s="14" t="s">
        <v>77</v>
      </c>
      <c r="AY218" s="258" t="s">
        <v>126</v>
      </c>
    </row>
    <row r="219" spans="1:65" s="2" customFormat="1" ht="16.5" customHeight="1">
      <c r="A219" s="39"/>
      <c r="B219" s="40"/>
      <c r="C219" s="219" t="s">
        <v>315</v>
      </c>
      <c r="D219" s="219" t="s">
        <v>128</v>
      </c>
      <c r="E219" s="220" t="s">
        <v>461</v>
      </c>
      <c r="F219" s="221" t="s">
        <v>462</v>
      </c>
      <c r="G219" s="222" t="s">
        <v>199</v>
      </c>
      <c r="H219" s="223">
        <v>41.484</v>
      </c>
      <c r="I219" s="224"/>
      <c r="J219" s="225">
        <f>ROUND(I219*H219,2)</f>
        <v>0</v>
      </c>
      <c r="K219" s="221" t="s">
        <v>132</v>
      </c>
      <c r="L219" s="45"/>
      <c r="M219" s="226" t="s">
        <v>19</v>
      </c>
      <c r="N219" s="227" t="s">
        <v>40</v>
      </c>
      <c r="O219" s="85"/>
      <c r="P219" s="228">
        <f>O219*H219</f>
        <v>0</v>
      </c>
      <c r="Q219" s="228">
        <v>0.0004</v>
      </c>
      <c r="R219" s="228">
        <f>Q219*H219</f>
        <v>0.0165936</v>
      </c>
      <c r="S219" s="228">
        <v>0</v>
      </c>
      <c r="T219" s="229">
        <f>S219*H219</f>
        <v>0</v>
      </c>
      <c r="U219" s="39"/>
      <c r="V219" s="39"/>
      <c r="W219" s="39"/>
      <c r="X219" s="39"/>
      <c r="Y219" s="39"/>
      <c r="Z219" s="39"/>
      <c r="AA219" s="39"/>
      <c r="AB219" s="39"/>
      <c r="AC219" s="39"/>
      <c r="AD219" s="39"/>
      <c r="AE219" s="39"/>
      <c r="AR219" s="230" t="s">
        <v>246</v>
      </c>
      <c r="AT219" s="230" t="s">
        <v>128</v>
      </c>
      <c r="AU219" s="230" t="s">
        <v>79</v>
      </c>
      <c r="AY219" s="18" t="s">
        <v>126</v>
      </c>
      <c r="BE219" s="231">
        <f>IF(N219="základní",J219,0)</f>
        <v>0</v>
      </c>
      <c r="BF219" s="231">
        <f>IF(N219="snížená",J219,0)</f>
        <v>0</v>
      </c>
      <c r="BG219" s="231">
        <f>IF(N219="zákl. přenesená",J219,0)</f>
        <v>0</v>
      </c>
      <c r="BH219" s="231">
        <f>IF(N219="sníž. přenesená",J219,0)</f>
        <v>0</v>
      </c>
      <c r="BI219" s="231">
        <f>IF(N219="nulová",J219,0)</f>
        <v>0</v>
      </c>
      <c r="BJ219" s="18" t="s">
        <v>77</v>
      </c>
      <c r="BK219" s="231">
        <f>ROUND(I219*H219,2)</f>
        <v>0</v>
      </c>
      <c r="BL219" s="18" t="s">
        <v>246</v>
      </c>
      <c r="BM219" s="230" t="s">
        <v>463</v>
      </c>
    </row>
    <row r="220" spans="1:47" s="2" customFormat="1" ht="12">
      <c r="A220" s="39"/>
      <c r="B220" s="40"/>
      <c r="C220" s="41"/>
      <c r="D220" s="232" t="s">
        <v>135</v>
      </c>
      <c r="E220" s="41"/>
      <c r="F220" s="233" t="s">
        <v>464</v>
      </c>
      <c r="G220" s="41"/>
      <c r="H220" s="41"/>
      <c r="I220" s="137"/>
      <c r="J220" s="41"/>
      <c r="K220" s="41"/>
      <c r="L220" s="45"/>
      <c r="M220" s="234"/>
      <c r="N220" s="235"/>
      <c r="O220" s="85"/>
      <c r="P220" s="85"/>
      <c r="Q220" s="85"/>
      <c r="R220" s="85"/>
      <c r="S220" s="85"/>
      <c r="T220" s="86"/>
      <c r="U220" s="39"/>
      <c r="V220" s="39"/>
      <c r="W220" s="39"/>
      <c r="X220" s="39"/>
      <c r="Y220" s="39"/>
      <c r="Z220" s="39"/>
      <c r="AA220" s="39"/>
      <c r="AB220" s="39"/>
      <c r="AC220" s="39"/>
      <c r="AD220" s="39"/>
      <c r="AE220" s="39"/>
      <c r="AT220" s="18" t="s">
        <v>135</v>
      </c>
      <c r="AU220" s="18" t="s">
        <v>79</v>
      </c>
    </row>
    <row r="221" spans="1:47" s="2" customFormat="1" ht="12">
      <c r="A221" s="39"/>
      <c r="B221" s="40"/>
      <c r="C221" s="41"/>
      <c r="D221" s="232" t="s">
        <v>137</v>
      </c>
      <c r="E221" s="41"/>
      <c r="F221" s="236" t="s">
        <v>460</v>
      </c>
      <c r="G221" s="41"/>
      <c r="H221" s="41"/>
      <c r="I221" s="137"/>
      <c r="J221" s="41"/>
      <c r="K221" s="41"/>
      <c r="L221" s="45"/>
      <c r="M221" s="234"/>
      <c r="N221" s="235"/>
      <c r="O221" s="85"/>
      <c r="P221" s="85"/>
      <c r="Q221" s="85"/>
      <c r="R221" s="85"/>
      <c r="S221" s="85"/>
      <c r="T221" s="86"/>
      <c r="U221" s="39"/>
      <c r="V221" s="39"/>
      <c r="W221" s="39"/>
      <c r="X221" s="39"/>
      <c r="Y221" s="39"/>
      <c r="Z221" s="39"/>
      <c r="AA221" s="39"/>
      <c r="AB221" s="39"/>
      <c r="AC221" s="39"/>
      <c r="AD221" s="39"/>
      <c r="AE221" s="39"/>
      <c r="AT221" s="18" t="s">
        <v>137</v>
      </c>
      <c r="AU221" s="18" t="s">
        <v>79</v>
      </c>
    </row>
    <row r="222" spans="1:51" s="13" customFormat="1" ht="12">
      <c r="A222" s="13"/>
      <c r="B222" s="237"/>
      <c r="C222" s="238"/>
      <c r="D222" s="232" t="s">
        <v>139</v>
      </c>
      <c r="E222" s="239" t="s">
        <v>19</v>
      </c>
      <c r="F222" s="240" t="s">
        <v>441</v>
      </c>
      <c r="G222" s="238"/>
      <c r="H222" s="241">
        <v>41.484</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139</v>
      </c>
      <c r="AU222" s="247" t="s">
        <v>79</v>
      </c>
      <c r="AV222" s="13" t="s">
        <v>79</v>
      </c>
      <c r="AW222" s="13" t="s">
        <v>31</v>
      </c>
      <c r="AX222" s="13" t="s">
        <v>69</v>
      </c>
      <c r="AY222" s="247" t="s">
        <v>126</v>
      </c>
    </row>
    <row r="223" spans="1:51" s="14" customFormat="1" ht="12">
      <c r="A223" s="14"/>
      <c r="B223" s="248"/>
      <c r="C223" s="249"/>
      <c r="D223" s="232" t="s">
        <v>139</v>
      </c>
      <c r="E223" s="250" t="s">
        <v>19</v>
      </c>
      <c r="F223" s="251" t="s">
        <v>146</v>
      </c>
      <c r="G223" s="249"/>
      <c r="H223" s="252">
        <v>41.484</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139</v>
      </c>
      <c r="AU223" s="258" t="s">
        <v>79</v>
      </c>
      <c r="AV223" s="14" t="s">
        <v>133</v>
      </c>
      <c r="AW223" s="14" t="s">
        <v>31</v>
      </c>
      <c r="AX223" s="14" t="s">
        <v>77</v>
      </c>
      <c r="AY223" s="258" t="s">
        <v>126</v>
      </c>
    </row>
    <row r="224" spans="1:65" s="2" customFormat="1" ht="21.75" customHeight="1">
      <c r="A224" s="39"/>
      <c r="B224" s="40"/>
      <c r="C224" s="274" t="s">
        <v>465</v>
      </c>
      <c r="D224" s="274" t="s">
        <v>423</v>
      </c>
      <c r="E224" s="275" t="s">
        <v>466</v>
      </c>
      <c r="F224" s="276" t="s">
        <v>467</v>
      </c>
      <c r="G224" s="277" t="s">
        <v>199</v>
      </c>
      <c r="H224" s="278">
        <v>263.873</v>
      </c>
      <c r="I224" s="279"/>
      <c r="J224" s="280">
        <f>ROUND(I224*H224,2)</f>
        <v>0</v>
      </c>
      <c r="K224" s="276" t="s">
        <v>132</v>
      </c>
      <c r="L224" s="281"/>
      <c r="M224" s="282" t="s">
        <v>19</v>
      </c>
      <c r="N224" s="283" t="s">
        <v>40</v>
      </c>
      <c r="O224" s="85"/>
      <c r="P224" s="228">
        <f>O224*H224</f>
        <v>0</v>
      </c>
      <c r="Q224" s="228">
        <v>0.0054</v>
      </c>
      <c r="R224" s="228">
        <f>Q224*H224</f>
        <v>1.4249142000000001</v>
      </c>
      <c r="S224" s="228">
        <v>0</v>
      </c>
      <c r="T224" s="229">
        <f>S224*H224</f>
        <v>0</v>
      </c>
      <c r="U224" s="39"/>
      <c r="V224" s="39"/>
      <c r="W224" s="39"/>
      <c r="X224" s="39"/>
      <c r="Y224" s="39"/>
      <c r="Z224" s="39"/>
      <c r="AA224" s="39"/>
      <c r="AB224" s="39"/>
      <c r="AC224" s="39"/>
      <c r="AD224" s="39"/>
      <c r="AE224" s="39"/>
      <c r="AR224" s="230" t="s">
        <v>444</v>
      </c>
      <c r="AT224" s="230" t="s">
        <v>423</v>
      </c>
      <c r="AU224" s="230" t="s">
        <v>79</v>
      </c>
      <c r="AY224" s="18" t="s">
        <v>126</v>
      </c>
      <c r="BE224" s="231">
        <f>IF(N224="základní",J224,0)</f>
        <v>0</v>
      </c>
      <c r="BF224" s="231">
        <f>IF(N224="snížená",J224,0)</f>
        <v>0</v>
      </c>
      <c r="BG224" s="231">
        <f>IF(N224="zákl. přenesená",J224,0)</f>
        <v>0</v>
      </c>
      <c r="BH224" s="231">
        <f>IF(N224="sníž. přenesená",J224,0)</f>
        <v>0</v>
      </c>
      <c r="BI224" s="231">
        <f>IF(N224="nulová",J224,0)</f>
        <v>0</v>
      </c>
      <c r="BJ224" s="18" t="s">
        <v>77</v>
      </c>
      <c r="BK224" s="231">
        <f>ROUND(I224*H224,2)</f>
        <v>0</v>
      </c>
      <c r="BL224" s="18" t="s">
        <v>246</v>
      </c>
      <c r="BM224" s="230" t="s">
        <v>468</v>
      </c>
    </row>
    <row r="225" spans="1:47" s="2" customFormat="1" ht="12">
      <c r="A225" s="39"/>
      <c r="B225" s="40"/>
      <c r="C225" s="41"/>
      <c r="D225" s="232" t="s">
        <v>135</v>
      </c>
      <c r="E225" s="41"/>
      <c r="F225" s="233" t="s">
        <v>467</v>
      </c>
      <c r="G225" s="41"/>
      <c r="H225" s="41"/>
      <c r="I225" s="137"/>
      <c r="J225" s="41"/>
      <c r="K225" s="41"/>
      <c r="L225" s="45"/>
      <c r="M225" s="234"/>
      <c r="N225" s="235"/>
      <c r="O225" s="85"/>
      <c r="P225" s="85"/>
      <c r="Q225" s="85"/>
      <c r="R225" s="85"/>
      <c r="S225" s="85"/>
      <c r="T225" s="86"/>
      <c r="U225" s="39"/>
      <c r="V225" s="39"/>
      <c r="W225" s="39"/>
      <c r="X225" s="39"/>
      <c r="Y225" s="39"/>
      <c r="Z225" s="39"/>
      <c r="AA225" s="39"/>
      <c r="AB225" s="39"/>
      <c r="AC225" s="39"/>
      <c r="AD225" s="39"/>
      <c r="AE225" s="39"/>
      <c r="AT225" s="18" t="s">
        <v>135</v>
      </c>
      <c r="AU225" s="18" t="s">
        <v>79</v>
      </c>
    </row>
    <row r="226" spans="1:51" s="13" customFormat="1" ht="12">
      <c r="A226" s="13"/>
      <c r="B226" s="237"/>
      <c r="C226" s="238"/>
      <c r="D226" s="232" t="s">
        <v>139</v>
      </c>
      <c r="E226" s="238"/>
      <c r="F226" s="240" t="s">
        <v>469</v>
      </c>
      <c r="G226" s="238"/>
      <c r="H226" s="241">
        <v>263.873</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139</v>
      </c>
      <c r="AU226" s="247" t="s">
        <v>79</v>
      </c>
      <c r="AV226" s="13" t="s">
        <v>79</v>
      </c>
      <c r="AW226" s="13" t="s">
        <v>4</v>
      </c>
      <c r="AX226" s="13" t="s">
        <v>77</v>
      </c>
      <c r="AY226" s="247" t="s">
        <v>126</v>
      </c>
    </row>
    <row r="227" spans="1:65" s="2" customFormat="1" ht="16.5" customHeight="1">
      <c r="A227" s="39"/>
      <c r="B227" s="40"/>
      <c r="C227" s="219" t="s">
        <v>470</v>
      </c>
      <c r="D227" s="219" t="s">
        <v>128</v>
      </c>
      <c r="E227" s="220" t="s">
        <v>471</v>
      </c>
      <c r="F227" s="221" t="s">
        <v>472</v>
      </c>
      <c r="G227" s="222" t="s">
        <v>199</v>
      </c>
      <c r="H227" s="223">
        <v>48.398</v>
      </c>
      <c r="I227" s="224"/>
      <c r="J227" s="225">
        <f>ROUND(I227*H227,2)</f>
        <v>0</v>
      </c>
      <c r="K227" s="221" t="s">
        <v>132</v>
      </c>
      <c r="L227" s="45"/>
      <c r="M227" s="226" t="s">
        <v>19</v>
      </c>
      <c r="N227" s="227" t="s">
        <v>40</v>
      </c>
      <c r="O227" s="85"/>
      <c r="P227" s="228">
        <f>O227*H227</f>
        <v>0</v>
      </c>
      <c r="Q227" s="228">
        <v>0.0035</v>
      </c>
      <c r="R227" s="228">
        <f>Q227*H227</f>
        <v>0.16939300000000002</v>
      </c>
      <c r="S227" s="228">
        <v>0</v>
      </c>
      <c r="T227" s="229">
        <f>S227*H227</f>
        <v>0</v>
      </c>
      <c r="U227" s="39"/>
      <c r="V227" s="39"/>
      <c r="W227" s="39"/>
      <c r="X227" s="39"/>
      <c r="Y227" s="39"/>
      <c r="Z227" s="39"/>
      <c r="AA227" s="39"/>
      <c r="AB227" s="39"/>
      <c r="AC227" s="39"/>
      <c r="AD227" s="39"/>
      <c r="AE227" s="39"/>
      <c r="AR227" s="230" t="s">
        <v>246</v>
      </c>
      <c r="AT227" s="230" t="s">
        <v>128</v>
      </c>
      <c r="AU227" s="230" t="s">
        <v>79</v>
      </c>
      <c r="AY227" s="18" t="s">
        <v>126</v>
      </c>
      <c r="BE227" s="231">
        <f>IF(N227="základní",J227,0)</f>
        <v>0</v>
      </c>
      <c r="BF227" s="231">
        <f>IF(N227="snížená",J227,0)</f>
        <v>0</v>
      </c>
      <c r="BG227" s="231">
        <f>IF(N227="zákl. přenesená",J227,0)</f>
        <v>0</v>
      </c>
      <c r="BH227" s="231">
        <f>IF(N227="sníž. přenesená",J227,0)</f>
        <v>0</v>
      </c>
      <c r="BI227" s="231">
        <f>IF(N227="nulová",J227,0)</f>
        <v>0</v>
      </c>
      <c r="BJ227" s="18" t="s">
        <v>77</v>
      </c>
      <c r="BK227" s="231">
        <f>ROUND(I227*H227,2)</f>
        <v>0</v>
      </c>
      <c r="BL227" s="18" t="s">
        <v>246</v>
      </c>
      <c r="BM227" s="230" t="s">
        <v>473</v>
      </c>
    </row>
    <row r="228" spans="1:47" s="2" customFormat="1" ht="12">
      <c r="A228" s="39"/>
      <c r="B228" s="40"/>
      <c r="C228" s="41"/>
      <c r="D228" s="232" t="s">
        <v>135</v>
      </c>
      <c r="E228" s="41"/>
      <c r="F228" s="233" t="s">
        <v>474</v>
      </c>
      <c r="G228" s="41"/>
      <c r="H228" s="41"/>
      <c r="I228" s="137"/>
      <c r="J228" s="41"/>
      <c r="K228" s="41"/>
      <c r="L228" s="45"/>
      <c r="M228" s="234"/>
      <c r="N228" s="235"/>
      <c r="O228" s="85"/>
      <c r="P228" s="85"/>
      <c r="Q228" s="85"/>
      <c r="R228" s="85"/>
      <c r="S228" s="85"/>
      <c r="T228" s="86"/>
      <c r="U228" s="39"/>
      <c r="V228" s="39"/>
      <c r="W228" s="39"/>
      <c r="X228" s="39"/>
      <c r="Y228" s="39"/>
      <c r="Z228" s="39"/>
      <c r="AA228" s="39"/>
      <c r="AB228" s="39"/>
      <c r="AC228" s="39"/>
      <c r="AD228" s="39"/>
      <c r="AE228" s="39"/>
      <c r="AT228" s="18" t="s">
        <v>135</v>
      </c>
      <c r="AU228" s="18" t="s">
        <v>79</v>
      </c>
    </row>
    <row r="229" spans="1:47" s="2" customFormat="1" ht="12">
      <c r="A229" s="39"/>
      <c r="B229" s="40"/>
      <c r="C229" s="41"/>
      <c r="D229" s="232" t="s">
        <v>358</v>
      </c>
      <c r="E229" s="41"/>
      <c r="F229" s="236" t="s">
        <v>475</v>
      </c>
      <c r="G229" s="41"/>
      <c r="H229" s="41"/>
      <c r="I229" s="137"/>
      <c r="J229" s="41"/>
      <c r="K229" s="41"/>
      <c r="L229" s="45"/>
      <c r="M229" s="234"/>
      <c r="N229" s="235"/>
      <c r="O229" s="85"/>
      <c r="P229" s="85"/>
      <c r="Q229" s="85"/>
      <c r="R229" s="85"/>
      <c r="S229" s="85"/>
      <c r="T229" s="86"/>
      <c r="U229" s="39"/>
      <c r="V229" s="39"/>
      <c r="W229" s="39"/>
      <c r="X229" s="39"/>
      <c r="Y229" s="39"/>
      <c r="Z229" s="39"/>
      <c r="AA229" s="39"/>
      <c r="AB229" s="39"/>
      <c r="AC229" s="39"/>
      <c r="AD229" s="39"/>
      <c r="AE229" s="39"/>
      <c r="AT229" s="18" t="s">
        <v>358</v>
      </c>
      <c r="AU229" s="18" t="s">
        <v>79</v>
      </c>
    </row>
    <row r="230" spans="1:51" s="13" customFormat="1" ht="12">
      <c r="A230" s="13"/>
      <c r="B230" s="237"/>
      <c r="C230" s="238"/>
      <c r="D230" s="232" t="s">
        <v>139</v>
      </c>
      <c r="E230" s="239" t="s">
        <v>19</v>
      </c>
      <c r="F230" s="240" t="s">
        <v>476</v>
      </c>
      <c r="G230" s="238"/>
      <c r="H230" s="241">
        <v>48.398</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139</v>
      </c>
      <c r="AU230" s="247" t="s">
        <v>79</v>
      </c>
      <c r="AV230" s="13" t="s">
        <v>79</v>
      </c>
      <c r="AW230" s="13" t="s">
        <v>31</v>
      </c>
      <c r="AX230" s="13" t="s">
        <v>69</v>
      </c>
      <c r="AY230" s="247" t="s">
        <v>126</v>
      </c>
    </row>
    <row r="231" spans="1:51" s="14" customFormat="1" ht="12">
      <c r="A231" s="14"/>
      <c r="B231" s="248"/>
      <c r="C231" s="249"/>
      <c r="D231" s="232" t="s">
        <v>139</v>
      </c>
      <c r="E231" s="250" t="s">
        <v>19</v>
      </c>
      <c r="F231" s="251" t="s">
        <v>146</v>
      </c>
      <c r="G231" s="249"/>
      <c r="H231" s="252">
        <v>48.398</v>
      </c>
      <c r="I231" s="253"/>
      <c r="J231" s="249"/>
      <c r="K231" s="249"/>
      <c r="L231" s="254"/>
      <c r="M231" s="255"/>
      <c r="N231" s="256"/>
      <c r="O231" s="256"/>
      <c r="P231" s="256"/>
      <c r="Q231" s="256"/>
      <c r="R231" s="256"/>
      <c r="S231" s="256"/>
      <c r="T231" s="257"/>
      <c r="U231" s="14"/>
      <c r="V231" s="14"/>
      <c r="W231" s="14"/>
      <c r="X231" s="14"/>
      <c r="Y231" s="14"/>
      <c r="Z231" s="14"/>
      <c r="AA231" s="14"/>
      <c r="AB231" s="14"/>
      <c r="AC231" s="14"/>
      <c r="AD231" s="14"/>
      <c r="AE231" s="14"/>
      <c r="AT231" s="258" t="s">
        <v>139</v>
      </c>
      <c r="AU231" s="258" t="s">
        <v>79</v>
      </c>
      <c r="AV231" s="14" t="s">
        <v>133</v>
      </c>
      <c r="AW231" s="14" t="s">
        <v>31</v>
      </c>
      <c r="AX231" s="14" t="s">
        <v>77</v>
      </c>
      <c r="AY231" s="258" t="s">
        <v>126</v>
      </c>
    </row>
    <row r="232" spans="1:65" s="2" customFormat="1" ht="16.5" customHeight="1">
      <c r="A232" s="39"/>
      <c r="B232" s="40"/>
      <c r="C232" s="219" t="s">
        <v>477</v>
      </c>
      <c r="D232" s="219" t="s">
        <v>128</v>
      </c>
      <c r="E232" s="220" t="s">
        <v>478</v>
      </c>
      <c r="F232" s="221" t="s">
        <v>479</v>
      </c>
      <c r="G232" s="222" t="s">
        <v>199</v>
      </c>
      <c r="H232" s="223">
        <v>41.484</v>
      </c>
      <c r="I232" s="224"/>
      <c r="J232" s="225">
        <f>ROUND(I232*H232,2)</f>
        <v>0</v>
      </c>
      <c r="K232" s="221" t="s">
        <v>132</v>
      </c>
      <c r="L232" s="45"/>
      <c r="M232" s="226" t="s">
        <v>19</v>
      </c>
      <c r="N232" s="227" t="s">
        <v>40</v>
      </c>
      <c r="O232" s="85"/>
      <c r="P232" s="228">
        <f>O232*H232</f>
        <v>0</v>
      </c>
      <c r="Q232" s="228">
        <v>0.0035</v>
      </c>
      <c r="R232" s="228">
        <f>Q232*H232</f>
        <v>0.14519400000000002</v>
      </c>
      <c r="S232" s="228">
        <v>0</v>
      </c>
      <c r="T232" s="229">
        <f>S232*H232</f>
        <v>0</v>
      </c>
      <c r="U232" s="39"/>
      <c r="V232" s="39"/>
      <c r="W232" s="39"/>
      <c r="X232" s="39"/>
      <c r="Y232" s="39"/>
      <c r="Z232" s="39"/>
      <c r="AA232" s="39"/>
      <c r="AB232" s="39"/>
      <c r="AC232" s="39"/>
      <c r="AD232" s="39"/>
      <c r="AE232" s="39"/>
      <c r="AR232" s="230" t="s">
        <v>246</v>
      </c>
      <c r="AT232" s="230" t="s">
        <v>128</v>
      </c>
      <c r="AU232" s="230" t="s">
        <v>79</v>
      </c>
      <c r="AY232" s="18" t="s">
        <v>126</v>
      </c>
      <c r="BE232" s="231">
        <f>IF(N232="základní",J232,0)</f>
        <v>0</v>
      </c>
      <c r="BF232" s="231">
        <f>IF(N232="snížená",J232,0)</f>
        <v>0</v>
      </c>
      <c r="BG232" s="231">
        <f>IF(N232="zákl. přenesená",J232,0)</f>
        <v>0</v>
      </c>
      <c r="BH232" s="231">
        <f>IF(N232="sníž. přenesená",J232,0)</f>
        <v>0</v>
      </c>
      <c r="BI232" s="231">
        <f>IF(N232="nulová",J232,0)</f>
        <v>0</v>
      </c>
      <c r="BJ232" s="18" t="s">
        <v>77</v>
      </c>
      <c r="BK232" s="231">
        <f>ROUND(I232*H232,2)</f>
        <v>0</v>
      </c>
      <c r="BL232" s="18" t="s">
        <v>246</v>
      </c>
      <c r="BM232" s="230" t="s">
        <v>480</v>
      </c>
    </row>
    <row r="233" spans="1:47" s="2" customFormat="1" ht="12">
      <c r="A233" s="39"/>
      <c r="B233" s="40"/>
      <c r="C233" s="41"/>
      <c r="D233" s="232" t="s">
        <v>135</v>
      </c>
      <c r="E233" s="41"/>
      <c r="F233" s="233" t="s">
        <v>481</v>
      </c>
      <c r="G233" s="41"/>
      <c r="H233" s="41"/>
      <c r="I233" s="137"/>
      <c r="J233" s="41"/>
      <c r="K233" s="41"/>
      <c r="L233" s="45"/>
      <c r="M233" s="234"/>
      <c r="N233" s="235"/>
      <c r="O233" s="85"/>
      <c r="P233" s="85"/>
      <c r="Q233" s="85"/>
      <c r="R233" s="85"/>
      <c r="S233" s="85"/>
      <c r="T233" s="86"/>
      <c r="U233" s="39"/>
      <c r="V233" s="39"/>
      <c r="W233" s="39"/>
      <c r="X233" s="39"/>
      <c r="Y233" s="39"/>
      <c r="Z233" s="39"/>
      <c r="AA233" s="39"/>
      <c r="AB233" s="39"/>
      <c r="AC233" s="39"/>
      <c r="AD233" s="39"/>
      <c r="AE233" s="39"/>
      <c r="AT233" s="18" t="s">
        <v>135</v>
      </c>
      <c r="AU233" s="18" t="s">
        <v>79</v>
      </c>
    </row>
    <row r="234" spans="1:47" s="2" customFormat="1" ht="12">
      <c r="A234" s="39"/>
      <c r="B234" s="40"/>
      <c r="C234" s="41"/>
      <c r="D234" s="232" t="s">
        <v>358</v>
      </c>
      <c r="E234" s="41"/>
      <c r="F234" s="236" t="s">
        <v>482</v>
      </c>
      <c r="G234" s="41"/>
      <c r="H234" s="41"/>
      <c r="I234" s="137"/>
      <c r="J234" s="41"/>
      <c r="K234" s="41"/>
      <c r="L234" s="45"/>
      <c r="M234" s="234"/>
      <c r="N234" s="235"/>
      <c r="O234" s="85"/>
      <c r="P234" s="85"/>
      <c r="Q234" s="85"/>
      <c r="R234" s="85"/>
      <c r="S234" s="85"/>
      <c r="T234" s="86"/>
      <c r="U234" s="39"/>
      <c r="V234" s="39"/>
      <c r="W234" s="39"/>
      <c r="X234" s="39"/>
      <c r="Y234" s="39"/>
      <c r="Z234" s="39"/>
      <c r="AA234" s="39"/>
      <c r="AB234" s="39"/>
      <c r="AC234" s="39"/>
      <c r="AD234" s="39"/>
      <c r="AE234" s="39"/>
      <c r="AT234" s="18" t="s">
        <v>358</v>
      </c>
      <c r="AU234" s="18" t="s">
        <v>79</v>
      </c>
    </row>
    <row r="235" spans="1:51" s="13" customFormat="1" ht="12">
      <c r="A235" s="13"/>
      <c r="B235" s="237"/>
      <c r="C235" s="238"/>
      <c r="D235" s="232" t="s">
        <v>139</v>
      </c>
      <c r="E235" s="239" t="s">
        <v>19</v>
      </c>
      <c r="F235" s="240" t="s">
        <v>441</v>
      </c>
      <c r="G235" s="238"/>
      <c r="H235" s="241">
        <v>41.484</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139</v>
      </c>
      <c r="AU235" s="247" t="s">
        <v>79</v>
      </c>
      <c r="AV235" s="13" t="s">
        <v>79</v>
      </c>
      <c r="AW235" s="13" t="s">
        <v>31</v>
      </c>
      <c r="AX235" s="13" t="s">
        <v>69</v>
      </c>
      <c r="AY235" s="247" t="s">
        <v>126</v>
      </c>
    </row>
    <row r="236" spans="1:51" s="14" customFormat="1" ht="12">
      <c r="A236" s="14"/>
      <c r="B236" s="248"/>
      <c r="C236" s="249"/>
      <c r="D236" s="232" t="s">
        <v>139</v>
      </c>
      <c r="E236" s="250" t="s">
        <v>19</v>
      </c>
      <c r="F236" s="251" t="s">
        <v>146</v>
      </c>
      <c r="G236" s="249"/>
      <c r="H236" s="252">
        <v>41.484</v>
      </c>
      <c r="I236" s="253"/>
      <c r="J236" s="249"/>
      <c r="K236" s="249"/>
      <c r="L236" s="254"/>
      <c r="M236" s="255"/>
      <c r="N236" s="256"/>
      <c r="O236" s="256"/>
      <c r="P236" s="256"/>
      <c r="Q236" s="256"/>
      <c r="R236" s="256"/>
      <c r="S236" s="256"/>
      <c r="T236" s="257"/>
      <c r="U236" s="14"/>
      <c r="V236" s="14"/>
      <c r="W236" s="14"/>
      <c r="X236" s="14"/>
      <c r="Y236" s="14"/>
      <c r="Z236" s="14"/>
      <c r="AA236" s="14"/>
      <c r="AB236" s="14"/>
      <c r="AC236" s="14"/>
      <c r="AD236" s="14"/>
      <c r="AE236" s="14"/>
      <c r="AT236" s="258" t="s">
        <v>139</v>
      </c>
      <c r="AU236" s="258" t="s">
        <v>79</v>
      </c>
      <c r="AV236" s="14" t="s">
        <v>133</v>
      </c>
      <c r="AW236" s="14" t="s">
        <v>31</v>
      </c>
      <c r="AX236" s="14" t="s">
        <v>77</v>
      </c>
      <c r="AY236" s="258" t="s">
        <v>126</v>
      </c>
    </row>
    <row r="237" spans="1:65" s="2" customFormat="1" ht="16.5" customHeight="1">
      <c r="A237" s="39"/>
      <c r="B237" s="40"/>
      <c r="C237" s="219" t="s">
        <v>483</v>
      </c>
      <c r="D237" s="219" t="s">
        <v>128</v>
      </c>
      <c r="E237" s="220" t="s">
        <v>484</v>
      </c>
      <c r="F237" s="221" t="s">
        <v>485</v>
      </c>
      <c r="G237" s="222" t="s">
        <v>171</v>
      </c>
      <c r="H237" s="223">
        <v>1.925</v>
      </c>
      <c r="I237" s="224"/>
      <c r="J237" s="225">
        <f>ROUND(I237*H237,2)</f>
        <v>0</v>
      </c>
      <c r="K237" s="221" t="s">
        <v>132</v>
      </c>
      <c r="L237" s="45"/>
      <c r="M237" s="226" t="s">
        <v>19</v>
      </c>
      <c r="N237" s="227" t="s">
        <v>40</v>
      </c>
      <c r="O237" s="85"/>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246</v>
      </c>
      <c r="AT237" s="230" t="s">
        <v>128</v>
      </c>
      <c r="AU237" s="230" t="s">
        <v>79</v>
      </c>
      <c r="AY237" s="18" t="s">
        <v>126</v>
      </c>
      <c r="BE237" s="231">
        <f>IF(N237="základní",J237,0)</f>
        <v>0</v>
      </c>
      <c r="BF237" s="231">
        <f>IF(N237="snížená",J237,0)</f>
        <v>0</v>
      </c>
      <c r="BG237" s="231">
        <f>IF(N237="zákl. přenesená",J237,0)</f>
        <v>0</v>
      </c>
      <c r="BH237" s="231">
        <f>IF(N237="sníž. přenesená",J237,0)</f>
        <v>0</v>
      </c>
      <c r="BI237" s="231">
        <f>IF(N237="nulová",J237,0)</f>
        <v>0</v>
      </c>
      <c r="BJ237" s="18" t="s">
        <v>77</v>
      </c>
      <c r="BK237" s="231">
        <f>ROUND(I237*H237,2)</f>
        <v>0</v>
      </c>
      <c r="BL237" s="18" t="s">
        <v>246</v>
      </c>
      <c r="BM237" s="230" t="s">
        <v>486</v>
      </c>
    </row>
    <row r="238" spans="1:47" s="2" customFormat="1" ht="12">
      <c r="A238" s="39"/>
      <c r="B238" s="40"/>
      <c r="C238" s="41"/>
      <c r="D238" s="232" t="s">
        <v>135</v>
      </c>
      <c r="E238" s="41"/>
      <c r="F238" s="233" t="s">
        <v>487</v>
      </c>
      <c r="G238" s="41"/>
      <c r="H238" s="41"/>
      <c r="I238" s="137"/>
      <c r="J238" s="41"/>
      <c r="K238" s="41"/>
      <c r="L238" s="45"/>
      <c r="M238" s="234"/>
      <c r="N238" s="235"/>
      <c r="O238" s="85"/>
      <c r="P238" s="85"/>
      <c r="Q238" s="85"/>
      <c r="R238" s="85"/>
      <c r="S238" s="85"/>
      <c r="T238" s="86"/>
      <c r="U238" s="39"/>
      <c r="V238" s="39"/>
      <c r="W238" s="39"/>
      <c r="X238" s="39"/>
      <c r="Y238" s="39"/>
      <c r="Z238" s="39"/>
      <c r="AA238" s="39"/>
      <c r="AB238" s="39"/>
      <c r="AC238" s="39"/>
      <c r="AD238" s="39"/>
      <c r="AE238" s="39"/>
      <c r="AT238" s="18" t="s">
        <v>135</v>
      </c>
      <c r="AU238" s="18" t="s">
        <v>79</v>
      </c>
    </row>
    <row r="239" spans="1:47" s="2" customFormat="1" ht="12">
      <c r="A239" s="39"/>
      <c r="B239" s="40"/>
      <c r="C239" s="41"/>
      <c r="D239" s="232" t="s">
        <v>137</v>
      </c>
      <c r="E239" s="41"/>
      <c r="F239" s="236" t="s">
        <v>488</v>
      </c>
      <c r="G239" s="41"/>
      <c r="H239" s="41"/>
      <c r="I239" s="137"/>
      <c r="J239" s="41"/>
      <c r="K239" s="41"/>
      <c r="L239" s="45"/>
      <c r="M239" s="234"/>
      <c r="N239" s="235"/>
      <c r="O239" s="85"/>
      <c r="P239" s="85"/>
      <c r="Q239" s="85"/>
      <c r="R239" s="85"/>
      <c r="S239" s="85"/>
      <c r="T239" s="86"/>
      <c r="U239" s="39"/>
      <c r="V239" s="39"/>
      <c r="W239" s="39"/>
      <c r="X239" s="39"/>
      <c r="Y239" s="39"/>
      <c r="Z239" s="39"/>
      <c r="AA239" s="39"/>
      <c r="AB239" s="39"/>
      <c r="AC239" s="39"/>
      <c r="AD239" s="39"/>
      <c r="AE239" s="39"/>
      <c r="AT239" s="18" t="s">
        <v>137</v>
      </c>
      <c r="AU239" s="18" t="s">
        <v>79</v>
      </c>
    </row>
    <row r="240" spans="1:63" s="12" customFormat="1" ht="22.8" customHeight="1">
      <c r="A240" s="12"/>
      <c r="B240" s="203"/>
      <c r="C240" s="204"/>
      <c r="D240" s="205" t="s">
        <v>68</v>
      </c>
      <c r="E240" s="217" t="s">
        <v>489</v>
      </c>
      <c r="F240" s="217" t="s">
        <v>490</v>
      </c>
      <c r="G240" s="204"/>
      <c r="H240" s="204"/>
      <c r="I240" s="207"/>
      <c r="J240" s="218">
        <f>BK240</f>
        <v>0</v>
      </c>
      <c r="K240" s="204"/>
      <c r="L240" s="209"/>
      <c r="M240" s="210"/>
      <c r="N240" s="211"/>
      <c r="O240" s="211"/>
      <c r="P240" s="212">
        <f>SUM(P241:P244)</f>
        <v>0</v>
      </c>
      <c r="Q240" s="211"/>
      <c r="R240" s="212">
        <f>SUM(R241:R244)</f>
        <v>0.0322</v>
      </c>
      <c r="S240" s="211"/>
      <c r="T240" s="213">
        <f>SUM(T241:T244)</f>
        <v>0</v>
      </c>
      <c r="U240" s="12"/>
      <c r="V240" s="12"/>
      <c r="W240" s="12"/>
      <c r="X240" s="12"/>
      <c r="Y240" s="12"/>
      <c r="Z240" s="12"/>
      <c r="AA240" s="12"/>
      <c r="AB240" s="12"/>
      <c r="AC240" s="12"/>
      <c r="AD240" s="12"/>
      <c r="AE240" s="12"/>
      <c r="AR240" s="214" t="s">
        <v>79</v>
      </c>
      <c r="AT240" s="215" t="s">
        <v>68</v>
      </c>
      <c r="AU240" s="215" t="s">
        <v>77</v>
      </c>
      <c r="AY240" s="214" t="s">
        <v>126</v>
      </c>
      <c r="BK240" s="216">
        <f>SUM(BK241:BK244)</f>
        <v>0</v>
      </c>
    </row>
    <row r="241" spans="1:65" s="2" customFormat="1" ht="16.5" customHeight="1">
      <c r="A241" s="39"/>
      <c r="B241" s="40"/>
      <c r="C241" s="219" t="s">
        <v>491</v>
      </c>
      <c r="D241" s="219" t="s">
        <v>128</v>
      </c>
      <c r="E241" s="220" t="s">
        <v>492</v>
      </c>
      <c r="F241" s="221" t="s">
        <v>493</v>
      </c>
      <c r="G241" s="222" t="s">
        <v>255</v>
      </c>
      <c r="H241" s="223">
        <v>10</v>
      </c>
      <c r="I241" s="224"/>
      <c r="J241" s="225">
        <f>ROUND(I241*H241,2)</f>
        <v>0</v>
      </c>
      <c r="K241" s="221" t="s">
        <v>132</v>
      </c>
      <c r="L241" s="45"/>
      <c r="M241" s="226" t="s">
        <v>19</v>
      </c>
      <c r="N241" s="227" t="s">
        <v>40</v>
      </c>
      <c r="O241" s="85"/>
      <c r="P241" s="228">
        <f>O241*H241</f>
        <v>0</v>
      </c>
      <c r="Q241" s="228">
        <v>0.00322</v>
      </c>
      <c r="R241" s="228">
        <f>Q241*H241</f>
        <v>0.0322</v>
      </c>
      <c r="S241" s="228">
        <v>0</v>
      </c>
      <c r="T241" s="229">
        <f>S241*H241</f>
        <v>0</v>
      </c>
      <c r="U241" s="39"/>
      <c r="V241" s="39"/>
      <c r="W241" s="39"/>
      <c r="X241" s="39"/>
      <c r="Y241" s="39"/>
      <c r="Z241" s="39"/>
      <c r="AA241" s="39"/>
      <c r="AB241" s="39"/>
      <c r="AC241" s="39"/>
      <c r="AD241" s="39"/>
      <c r="AE241" s="39"/>
      <c r="AR241" s="230" t="s">
        <v>246</v>
      </c>
      <c r="AT241" s="230" t="s">
        <v>128</v>
      </c>
      <c r="AU241" s="230" t="s">
        <v>79</v>
      </c>
      <c r="AY241" s="18" t="s">
        <v>126</v>
      </c>
      <c r="BE241" s="231">
        <f>IF(N241="základní",J241,0)</f>
        <v>0</v>
      </c>
      <c r="BF241" s="231">
        <f>IF(N241="snížená",J241,0)</f>
        <v>0</v>
      </c>
      <c r="BG241" s="231">
        <f>IF(N241="zákl. přenesená",J241,0)</f>
        <v>0</v>
      </c>
      <c r="BH241" s="231">
        <f>IF(N241="sníž. přenesená",J241,0)</f>
        <v>0</v>
      </c>
      <c r="BI241" s="231">
        <f>IF(N241="nulová",J241,0)</f>
        <v>0</v>
      </c>
      <c r="BJ241" s="18" t="s">
        <v>77</v>
      </c>
      <c r="BK241" s="231">
        <f>ROUND(I241*H241,2)</f>
        <v>0</v>
      </c>
      <c r="BL241" s="18" t="s">
        <v>246</v>
      </c>
      <c r="BM241" s="230" t="s">
        <v>494</v>
      </c>
    </row>
    <row r="242" spans="1:47" s="2" customFormat="1" ht="12">
      <c r="A242" s="39"/>
      <c r="B242" s="40"/>
      <c r="C242" s="41"/>
      <c r="D242" s="232" t="s">
        <v>135</v>
      </c>
      <c r="E242" s="41"/>
      <c r="F242" s="233" t="s">
        <v>495</v>
      </c>
      <c r="G242" s="41"/>
      <c r="H242" s="41"/>
      <c r="I242" s="137"/>
      <c r="J242" s="41"/>
      <c r="K242" s="41"/>
      <c r="L242" s="45"/>
      <c r="M242" s="234"/>
      <c r="N242" s="235"/>
      <c r="O242" s="85"/>
      <c r="P242" s="85"/>
      <c r="Q242" s="85"/>
      <c r="R242" s="85"/>
      <c r="S242" s="85"/>
      <c r="T242" s="86"/>
      <c r="U242" s="39"/>
      <c r="V242" s="39"/>
      <c r="W242" s="39"/>
      <c r="X242" s="39"/>
      <c r="Y242" s="39"/>
      <c r="Z242" s="39"/>
      <c r="AA242" s="39"/>
      <c r="AB242" s="39"/>
      <c r="AC242" s="39"/>
      <c r="AD242" s="39"/>
      <c r="AE242" s="39"/>
      <c r="AT242" s="18" t="s">
        <v>135</v>
      </c>
      <c r="AU242" s="18" t="s">
        <v>79</v>
      </c>
    </row>
    <row r="243" spans="1:51" s="13" customFormat="1" ht="12">
      <c r="A243" s="13"/>
      <c r="B243" s="237"/>
      <c r="C243" s="238"/>
      <c r="D243" s="232" t="s">
        <v>139</v>
      </c>
      <c r="E243" s="239" t="s">
        <v>19</v>
      </c>
      <c r="F243" s="240" t="s">
        <v>496</v>
      </c>
      <c r="G243" s="238"/>
      <c r="H243" s="241">
        <v>10</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139</v>
      </c>
      <c r="AU243" s="247" t="s">
        <v>79</v>
      </c>
      <c r="AV243" s="13" t="s">
        <v>79</v>
      </c>
      <c r="AW243" s="13" t="s">
        <v>31</v>
      </c>
      <c r="AX243" s="13" t="s">
        <v>69</v>
      </c>
      <c r="AY243" s="247" t="s">
        <v>126</v>
      </c>
    </row>
    <row r="244" spans="1:51" s="14" customFormat="1" ht="12">
      <c r="A244" s="14"/>
      <c r="B244" s="248"/>
      <c r="C244" s="249"/>
      <c r="D244" s="232" t="s">
        <v>139</v>
      </c>
      <c r="E244" s="250" t="s">
        <v>19</v>
      </c>
      <c r="F244" s="251" t="s">
        <v>146</v>
      </c>
      <c r="G244" s="249"/>
      <c r="H244" s="252">
        <v>10</v>
      </c>
      <c r="I244" s="253"/>
      <c r="J244" s="249"/>
      <c r="K244" s="249"/>
      <c r="L244" s="254"/>
      <c r="M244" s="255"/>
      <c r="N244" s="256"/>
      <c r="O244" s="256"/>
      <c r="P244" s="256"/>
      <c r="Q244" s="256"/>
      <c r="R244" s="256"/>
      <c r="S244" s="256"/>
      <c r="T244" s="257"/>
      <c r="U244" s="14"/>
      <c r="V244" s="14"/>
      <c r="W244" s="14"/>
      <c r="X244" s="14"/>
      <c r="Y244" s="14"/>
      <c r="Z244" s="14"/>
      <c r="AA244" s="14"/>
      <c r="AB244" s="14"/>
      <c r="AC244" s="14"/>
      <c r="AD244" s="14"/>
      <c r="AE244" s="14"/>
      <c r="AT244" s="258" t="s">
        <v>139</v>
      </c>
      <c r="AU244" s="258" t="s">
        <v>79</v>
      </c>
      <c r="AV244" s="14" t="s">
        <v>133</v>
      </c>
      <c r="AW244" s="14" t="s">
        <v>31</v>
      </c>
      <c r="AX244" s="14" t="s">
        <v>77</v>
      </c>
      <c r="AY244" s="258" t="s">
        <v>126</v>
      </c>
    </row>
    <row r="245" spans="1:63" s="12" customFormat="1" ht="22.8" customHeight="1">
      <c r="A245" s="12"/>
      <c r="B245" s="203"/>
      <c r="C245" s="204"/>
      <c r="D245" s="205" t="s">
        <v>68</v>
      </c>
      <c r="E245" s="217" t="s">
        <v>497</v>
      </c>
      <c r="F245" s="217" t="s">
        <v>498</v>
      </c>
      <c r="G245" s="204"/>
      <c r="H245" s="204"/>
      <c r="I245" s="207"/>
      <c r="J245" s="218">
        <f>BK245</f>
        <v>0</v>
      </c>
      <c r="K245" s="204"/>
      <c r="L245" s="209"/>
      <c r="M245" s="210"/>
      <c r="N245" s="211"/>
      <c r="O245" s="211"/>
      <c r="P245" s="212">
        <f>SUM(P246:P254)</f>
        <v>0</v>
      </c>
      <c r="Q245" s="211"/>
      <c r="R245" s="212">
        <f>SUM(R246:R254)</f>
        <v>0.17495</v>
      </c>
      <c r="S245" s="211"/>
      <c r="T245" s="213">
        <f>SUM(T246:T254)</f>
        <v>0</v>
      </c>
      <c r="U245" s="12"/>
      <c r="V245" s="12"/>
      <c r="W245" s="12"/>
      <c r="X245" s="12"/>
      <c r="Y245" s="12"/>
      <c r="Z245" s="12"/>
      <c r="AA245" s="12"/>
      <c r="AB245" s="12"/>
      <c r="AC245" s="12"/>
      <c r="AD245" s="12"/>
      <c r="AE245" s="12"/>
      <c r="AR245" s="214" t="s">
        <v>79</v>
      </c>
      <c r="AT245" s="215" t="s">
        <v>68</v>
      </c>
      <c r="AU245" s="215" t="s">
        <v>77</v>
      </c>
      <c r="AY245" s="214" t="s">
        <v>126</v>
      </c>
      <c r="BK245" s="216">
        <f>SUM(BK246:BK254)</f>
        <v>0</v>
      </c>
    </row>
    <row r="246" spans="1:65" s="2" customFormat="1" ht="16.5" customHeight="1">
      <c r="A246" s="39"/>
      <c r="B246" s="40"/>
      <c r="C246" s="219" t="s">
        <v>499</v>
      </c>
      <c r="D246" s="219" t="s">
        <v>128</v>
      </c>
      <c r="E246" s="220" t="s">
        <v>500</v>
      </c>
      <c r="F246" s="221" t="s">
        <v>501</v>
      </c>
      <c r="G246" s="222" t="s">
        <v>214</v>
      </c>
      <c r="H246" s="223">
        <v>5</v>
      </c>
      <c r="I246" s="224"/>
      <c r="J246" s="225">
        <f>ROUND(I246*H246,2)</f>
        <v>0</v>
      </c>
      <c r="K246" s="221" t="s">
        <v>132</v>
      </c>
      <c r="L246" s="45"/>
      <c r="M246" s="226" t="s">
        <v>19</v>
      </c>
      <c r="N246" s="227" t="s">
        <v>40</v>
      </c>
      <c r="O246" s="85"/>
      <c r="P246" s="228">
        <f>O246*H246</f>
        <v>0</v>
      </c>
      <c r="Q246" s="228">
        <v>0.00027</v>
      </c>
      <c r="R246" s="228">
        <f>Q246*H246</f>
        <v>0.00135</v>
      </c>
      <c r="S246" s="228">
        <v>0</v>
      </c>
      <c r="T246" s="229">
        <f>S246*H246</f>
        <v>0</v>
      </c>
      <c r="U246" s="39"/>
      <c r="V246" s="39"/>
      <c r="W246" s="39"/>
      <c r="X246" s="39"/>
      <c r="Y246" s="39"/>
      <c r="Z246" s="39"/>
      <c r="AA246" s="39"/>
      <c r="AB246" s="39"/>
      <c r="AC246" s="39"/>
      <c r="AD246" s="39"/>
      <c r="AE246" s="39"/>
      <c r="AR246" s="230" t="s">
        <v>246</v>
      </c>
      <c r="AT246" s="230" t="s">
        <v>128</v>
      </c>
      <c r="AU246" s="230" t="s">
        <v>79</v>
      </c>
      <c r="AY246" s="18" t="s">
        <v>126</v>
      </c>
      <c r="BE246" s="231">
        <f>IF(N246="základní",J246,0)</f>
        <v>0</v>
      </c>
      <c r="BF246" s="231">
        <f>IF(N246="snížená",J246,0)</f>
        <v>0</v>
      </c>
      <c r="BG246" s="231">
        <f>IF(N246="zákl. přenesená",J246,0)</f>
        <v>0</v>
      </c>
      <c r="BH246" s="231">
        <f>IF(N246="sníž. přenesená",J246,0)</f>
        <v>0</v>
      </c>
      <c r="BI246" s="231">
        <f>IF(N246="nulová",J246,0)</f>
        <v>0</v>
      </c>
      <c r="BJ246" s="18" t="s">
        <v>77</v>
      </c>
      <c r="BK246" s="231">
        <f>ROUND(I246*H246,2)</f>
        <v>0</v>
      </c>
      <c r="BL246" s="18" t="s">
        <v>246</v>
      </c>
      <c r="BM246" s="230" t="s">
        <v>502</v>
      </c>
    </row>
    <row r="247" spans="1:47" s="2" customFormat="1" ht="12">
      <c r="A247" s="39"/>
      <c r="B247" s="40"/>
      <c r="C247" s="41"/>
      <c r="D247" s="232" t="s">
        <v>135</v>
      </c>
      <c r="E247" s="41"/>
      <c r="F247" s="233" t="s">
        <v>503</v>
      </c>
      <c r="G247" s="41"/>
      <c r="H247" s="41"/>
      <c r="I247" s="137"/>
      <c r="J247" s="41"/>
      <c r="K247" s="41"/>
      <c r="L247" s="45"/>
      <c r="M247" s="234"/>
      <c r="N247" s="235"/>
      <c r="O247" s="85"/>
      <c r="P247" s="85"/>
      <c r="Q247" s="85"/>
      <c r="R247" s="85"/>
      <c r="S247" s="85"/>
      <c r="T247" s="86"/>
      <c r="U247" s="39"/>
      <c r="V247" s="39"/>
      <c r="W247" s="39"/>
      <c r="X247" s="39"/>
      <c r="Y247" s="39"/>
      <c r="Z247" s="39"/>
      <c r="AA247" s="39"/>
      <c r="AB247" s="39"/>
      <c r="AC247" s="39"/>
      <c r="AD247" s="39"/>
      <c r="AE247" s="39"/>
      <c r="AT247" s="18" t="s">
        <v>135</v>
      </c>
      <c r="AU247" s="18" t="s">
        <v>79</v>
      </c>
    </row>
    <row r="248" spans="1:47" s="2" customFormat="1" ht="12">
      <c r="A248" s="39"/>
      <c r="B248" s="40"/>
      <c r="C248" s="41"/>
      <c r="D248" s="232" t="s">
        <v>137</v>
      </c>
      <c r="E248" s="41"/>
      <c r="F248" s="236" t="s">
        <v>504</v>
      </c>
      <c r="G248" s="41"/>
      <c r="H248" s="41"/>
      <c r="I248" s="137"/>
      <c r="J248" s="41"/>
      <c r="K248" s="41"/>
      <c r="L248" s="45"/>
      <c r="M248" s="234"/>
      <c r="N248" s="235"/>
      <c r="O248" s="85"/>
      <c r="P248" s="85"/>
      <c r="Q248" s="85"/>
      <c r="R248" s="85"/>
      <c r="S248" s="85"/>
      <c r="T248" s="86"/>
      <c r="U248" s="39"/>
      <c r="V248" s="39"/>
      <c r="W248" s="39"/>
      <c r="X248" s="39"/>
      <c r="Y248" s="39"/>
      <c r="Z248" s="39"/>
      <c r="AA248" s="39"/>
      <c r="AB248" s="39"/>
      <c r="AC248" s="39"/>
      <c r="AD248" s="39"/>
      <c r="AE248" s="39"/>
      <c r="AT248" s="18" t="s">
        <v>137</v>
      </c>
      <c r="AU248" s="18" t="s">
        <v>79</v>
      </c>
    </row>
    <row r="249" spans="1:51" s="13" customFormat="1" ht="12">
      <c r="A249" s="13"/>
      <c r="B249" s="237"/>
      <c r="C249" s="238"/>
      <c r="D249" s="232" t="s">
        <v>139</v>
      </c>
      <c r="E249" s="239" t="s">
        <v>19</v>
      </c>
      <c r="F249" s="240" t="s">
        <v>505</v>
      </c>
      <c r="G249" s="238"/>
      <c r="H249" s="241">
        <v>1</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139</v>
      </c>
      <c r="AU249" s="247" t="s">
        <v>79</v>
      </c>
      <c r="AV249" s="13" t="s">
        <v>79</v>
      </c>
      <c r="AW249" s="13" t="s">
        <v>31</v>
      </c>
      <c r="AX249" s="13" t="s">
        <v>69</v>
      </c>
      <c r="AY249" s="247" t="s">
        <v>126</v>
      </c>
    </row>
    <row r="250" spans="1:51" s="13" customFormat="1" ht="12">
      <c r="A250" s="13"/>
      <c r="B250" s="237"/>
      <c r="C250" s="238"/>
      <c r="D250" s="232" t="s">
        <v>139</v>
      </c>
      <c r="E250" s="239" t="s">
        <v>19</v>
      </c>
      <c r="F250" s="240" t="s">
        <v>506</v>
      </c>
      <c r="G250" s="238"/>
      <c r="H250" s="241">
        <v>4</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139</v>
      </c>
      <c r="AU250" s="247" t="s">
        <v>79</v>
      </c>
      <c r="AV250" s="13" t="s">
        <v>79</v>
      </c>
      <c r="AW250" s="13" t="s">
        <v>31</v>
      </c>
      <c r="AX250" s="13" t="s">
        <v>69</v>
      </c>
      <c r="AY250" s="247" t="s">
        <v>126</v>
      </c>
    </row>
    <row r="251" spans="1:51" s="14" customFormat="1" ht="12">
      <c r="A251" s="14"/>
      <c r="B251" s="248"/>
      <c r="C251" s="249"/>
      <c r="D251" s="232" t="s">
        <v>139</v>
      </c>
      <c r="E251" s="250" t="s">
        <v>19</v>
      </c>
      <c r="F251" s="251" t="s">
        <v>146</v>
      </c>
      <c r="G251" s="249"/>
      <c r="H251" s="252">
        <v>5</v>
      </c>
      <c r="I251" s="253"/>
      <c r="J251" s="249"/>
      <c r="K251" s="249"/>
      <c r="L251" s="254"/>
      <c r="M251" s="255"/>
      <c r="N251" s="256"/>
      <c r="O251" s="256"/>
      <c r="P251" s="256"/>
      <c r="Q251" s="256"/>
      <c r="R251" s="256"/>
      <c r="S251" s="256"/>
      <c r="T251" s="257"/>
      <c r="U251" s="14"/>
      <c r="V251" s="14"/>
      <c r="W251" s="14"/>
      <c r="X251" s="14"/>
      <c r="Y251" s="14"/>
      <c r="Z251" s="14"/>
      <c r="AA251" s="14"/>
      <c r="AB251" s="14"/>
      <c r="AC251" s="14"/>
      <c r="AD251" s="14"/>
      <c r="AE251" s="14"/>
      <c r="AT251" s="258" t="s">
        <v>139</v>
      </c>
      <c r="AU251" s="258" t="s">
        <v>79</v>
      </c>
      <c r="AV251" s="14" t="s">
        <v>133</v>
      </c>
      <c r="AW251" s="14" t="s">
        <v>31</v>
      </c>
      <c r="AX251" s="14" t="s">
        <v>77</v>
      </c>
      <c r="AY251" s="258" t="s">
        <v>126</v>
      </c>
    </row>
    <row r="252" spans="1:65" s="2" customFormat="1" ht="16.5" customHeight="1">
      <c r="A252" s="39"/>
      <c r="B252" s="40"/>
      <c r="C252" s="274" t="s">
        <v>507</v>
      </c>
      <c r="D252" s="274" t="s">
        <v>423</v>
      </c>
      <c r="E252" s="275" t="s">
        <v>508</v>
      </c>
      <c r="F252" s="276" t="s">
        <v>509</v>
      </c>
      <c r="G252" s="277" t="s">
        <v>199</v>
      </c>
      <c r="H252" s="278">
        <v>5</v>
      </c>
      <c r="I252" s="279"/>
      <c r="J252" s="280">
        <f>ROUND(I252*H252,2)</f>
        <v>0</v>
      </c>
      <c r="K252" s="276" t="s">
        <v>132</v>
      </c>
      <c r="L252" s="281"/>
      <c r="M252" s="282" t="s">
        <v>19</v>
      </c>
      <c r="N252" s="283" t="s">
        <v>40</v>
      </c>
      <c r="O252" s="85"/>
      <c r="P252" s="228">
        <f>O252*H252</f>
        <v>0</v>
      </c>
      <c r="Q252" s="228">
        <v>0.03472</v>
      </c>
      <c r="R252" s="228">
        <f>Q252*H252</f>
        <v>0.1736</v>
      </c>
      <c r="S252" s="228">
        <v>0</v>
      </c>
      <c r="T252" s="229">
        <f>S252*H252</f>
        <v>0</v>
      </c>
      <c r="U252" s="39"/>
      <c r="V252" s="39"/>
      <c r="W252" s="39"/>
      <c r="X252" s="39"/>
      <c r="Y252" s="39"/>
      <c r="Z252" s="39"/>
      <c r="AA252" s="39"/>
      <c r="AB252" s="39"/>
      <c r="AC252" s="39"/>
      <c r="AD252" s="39"/>
      <c r="AE252" s="39"/>
      <c r="AR252" s="230" t="s">
        <v>444</v>
      </c>
      <c r="AT252" s="230" t="s">
        <v>423</v>
      </c>
      <c r="AU252" s="230" t="s">
        <v>79</v>
      </c>
      <c r="AY252" s="18" t="s">
        <v>126</v>
      </c>
      <c r="BE252" s="231">
        <f>IF(N252="základní",J252,0)</f>
        <v>0</v>
      </c>
      <c r="BF252" s="231">
        <f>IF(N252="snížená",J252,0)</f>
        <v>0</v>
      </c>
      <c r="BG252" s="231">
        <f>IF(N252="zákl. přenesená",J252,0)</f>
        <v>0</v>
      </c>
      <c r="BH252" s="231">
        <f>IF(N252="sníž. přenesená",J252,0)</f>
        <v>0</v>
      </c>
      <c r="BI252" s="231">
        <f>IF(N252="nulová",J252,0)</f>
        <v>0</v>
      </c>
      <c r="BJ252" s="18" t="s">
        <v>77</v>
      </c>
      <c r="BK252" s="231">
        <f>ROUND(I252*H252,2)</f>
        <v>0</v>
      </c>
      <c r="BL252" s="18" t="s">
        <v>246</v>
      </c>
      <c r="BM252" s="230" t="s">
        <v>510</v>
      </c>
    </row>
    <row r="253" spans="1:47" s="2" customFormat="1" ht="12">
      <c r="A253" s="39"/>
      <c r="B253" s="40"/>
      <c r="C253" s="41"/>
      <c r="D253" s="232" t="s">
        <v>135</v>
      </c>
      <c r="E253" s="41"/>
      <c r="F253" s="233" t="s">
        <v>509</v>
      </c>
      <c r="G253" s="41"/>
      <c r="H253" s="41"/>
      <c r="I253" s="137"/>
      <c r="J253" s="41"/>
      <c r="K253" s="41"/>
      <c r="L253" s="45"/>
      <c r="M253" s="234"/>
      <c r="N253" s="235"/>
      <c r="O253" s="85"/>
      <c r="P253" s="85"/>
      <c r="Q253" s="85"/>
      <c r="R253" s="85"/>
      <c r="S253" s="85"/>
      <c r="T253" s="86"/>
      <c r="U253" s="39"/>
      <c r="V253" s="39"/>
      <c r="W253" s="39"/>
      <c r="X253" s="39"/>
      <c r="Y253" s="39"/>
      <c r="Z253" s="39"/>
      <c r="AA253" s="39"/>
      <c r="AB253" s="39"/>
      <c r="AC253" s="39"/>
      <c r="AD253" s="39"/>
      <c r="AE253" s="39"/>
      <c r="AT253" s="18" t="s">
        <v>135</v>
      </c>
      <c r="AU253" s="18" t="s">
        <v>79</v>
      </c>
    </row>
    <row r="254" spans="1:47" s="2" customFormat="1" ht="12">
      <c r="A254" s="39"/>
      <c r="B254" s="40"/>
      <c r="C254" s="41"/>
      <c r="D254" s="232" t="s">
        <v>358</v>
      </c>
      <c r="E254" s="41"/>
      <c r="F254" s="236" t="s">
        <v>511</v>
      </c>
      <c r="G254" s="41"/>
      <c r="H254" s="41"/>
      <c r="I254" s="137"/>
      <c r="J254" s="41"/>
      <c r="K254" s="41"/>
      <c r="L254" s="45"/>
      <c r="M254" s="270"/>
      <c r="N254" s="271"/>
      <c r="O254" s="272"/>
      <c r="P254" s="272"/>
      <c r="Q254" s="272"/>
      <c r="R254" s="272"/>
      <c r="S254" s="272"/>
      <c r="T254" s="273"/>
      <c r="U254" s="39"/>
      <c r="V254" s="39"/>
      <c r="W254" s="39"/>
      <c r="X254" s="39"/>
      <c r="Y254" s="39"/>
      <c r="Z254" s="39"/>
      <c r="AA254" s="39"/>
      <c r="AB254" s="39"/>
      <c r="AC254" s="39"/>
      <c r="AD254" s="39"/>
      <c r="AE254" s="39"/>
      <c r="AT254" s="18" t="s">
        <v>358</v>
      </c>
      <c r="AU254" s="18" t="s">
        <v>79</v>
      </c>
    </row>
    <row r="255" spans="1:31" s="2" customFormat="1" ht="6.95" customHeight="1">
      <c r="A255" s="39"/>
      <c r="B255" s="60"/>
      <c r="C255" s="61"/>
      <c r="D255" s="61"/>
      <c r="E255" s="61"/>
      <c r="F255" s="61"/>
      <c r="G255" s="61"/>
      <c r="H255" s="61"/>
      <c r="I255" s="167"/>
      <c r="J255" s="61"/>
      <c r="K255" s="61"/>
      <c r="L255" s="45"/>
      <c r="M255" s="39"/>
      <c r="O255" s="39"/>
      <c r="P255" s="39"/>
      <c r="Q255" s="39"/>
      <c r="R255" s="39"/>
      <c r="S255" s="39"/>
      <c r="T255" s="39"/>
      <c r="U255" s="39"/>
      <c r="V255" s="39"/>
      <c r="W255" s="39"/>
      <c r="X255" s="39"/>
      <c r="Y255" s="39"/>
      <c r="Z255" s="39"/>
      <c r="AA255" s="39"/>
      <c r="AB255" s="39"/>
      <c r="AC255" s="39"/>
      <c r="AD255" s="39"/>
      <c r="AE255" s="39"/>
    </row>
  </sheetData>
  <sheetProtection password="CC35" sheet="1" objects="1" scenarios="1" formatColumns="0" formatRows="0" autoFilter="0"/>
  <autoFilter ref="C86:K25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objektu ZŠ - část Šatny B (komplet_přípravné práce)</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512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17. 2. 2020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27</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ROUND((SUM(BE82:BE108)),2)</f>
        <v>0</v>
      </c>
      <c r="G33" s="39"/>
      <c r="H33" s="39"/>
      <c r="I33" s="156">
        <v>0.21</v>
      </c>
      <c r="J33" s="155">
        <f>ROUND(((SUM(BE82:BE108))*I33),2)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ROUND((SUM(BF82:BF108)),2)</f>
        <v>0</v>
      </c>
      <c r="G34" s="39"/>
      <c r="H34" s="39"/>
      <c r="I34" s="156">
        <v>0.15</v>
      </c>
      <c r="J34" s="155">
        <f>ROUND(((SUM(BF82:BF108))*I34),2)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ROUND((SUM(BG82:BG108)),2)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ROUND((SUM(BH82:BH108)),2)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ROUND((SUM(BI82:BI108)),2)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objektu ZŠ - část Šatny B (komplet_přípravné práce)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SO-03 - Vzduchotechnika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17. 2. 2020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102</v>
      </c>
      <c r="D57" s="173"/>
      <c r="E57" s="173"/>
      <c r="F57" s="173"/>
      <c r="G57" s="173"/>
      <c r="H57" s="173"/>
      <c r="I57" s="174"/>
      <c r="J57" s="175" t="s">
        <v>103</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J82</f>
        <v>0</v>
      </c>
      <c r="K59" s="41"/>
      <c r="L59" s="138"/>
      <c r="S59" s="39"/>
      <c r="T59" s="39"/>
      <c r="U59" s="39"/>
      <c r="V59" s="39"/>
      <c r="W59" s="39"/>
      <c r="X59" s="39"/>
      <c r="Y59" s="39"/>
      <c r="Z59" s="39"/>
      <c r="AA59" s="39"/>
      <c r="AB59" s="39"/>
      <c r="AC59" s="39"/>
      <c r="AD59" s="39"/>
      <c r="AE59" s="39"/>
      <c r="AU59" s="18" t="s">
        <v>104</v>
      </c>
    </row>
    <row r="60" spans="1:31" s="9" customFormat="1" ht="24.95" customHeight="1">
      <c r="A60" s="9"/>
      <c r="B60" s="177"/>
      <c r="C60" s="178"/>
      <c r="D60" s="179" t="s">
        <v>105</v>
      </c>
      <c r="E60" s="180"/>
      <c r="F60" s="180"/>
      <c r="G60" s="180"/>
      <c r="H60" s="180"/>
      <c r="I60" s="181"/>
      <c r="J60" s="182">
        <f>J83</f>
        <v>0</v>
      </c>
      <c r="K60" s="178"/>
      <c r="L60" s="183"/>
      <c r="S60" s="9"/>
      <c r="T60" s="9"/>
      <c r="U60" s="9"/>
      <c r="V60" s="9"/>
      <c r="W60" s="9"/>
      <c r="X60" s="9"/>
      <c r="Y60" s="9"/>
      <c r="Z60" s="9"/>
      <c r="AA60" s="9"/>
      <c r="AB60" s="9"/>
      <c r="AC60" s="9"/>
      <c r="AD60" s="9"/>
      <c r="AE60" s="9"/>
    </row>
    <row r="61" spans="1:31" s="10" customFormat="1" ht="19.9" customHeight="1">
      <c r="A61" s="10"/>
      <c r="B61" s="184"/>
      <c r="C61" s="185"/>
      <c r="D61" s="186" t="s">
        <v>109</v>
      </c>
      <c r="E61" s="187"/>
      <c r="F61" s="187"/>
      <c r="G61" s="187"/>
      <c r="H61" s="187"/>
      <c r="I61" s="188"/>
      <c r="J61" s="189">
        <f>J84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110</v>
      </c>
      <c r="E62" s="187"/>
      <c r="F62" s="187"/>
      <c r="G62" s="187"/>
      <c r="H62" s="187"/>
      <c r="I62" s="188"/>
      <c r="J62" s="189">
        <f>J94</f>
        <v>0</v>
      </c>
      <c r="K62" s="185"/>
      <c r="L62" s="190"/>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137"/>
      <c r="J63" s="41"/>
      <c r="K63" s="41"/>
      <c r="L63" s="13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7"/>
      <c r="J64" s="61"/>
      <c r="K64" s="61"/>
      <c r="L64" s="13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0"/>
      <c r="J68" s="63"/>
      <c r="K68" s="63"/>
      <c r="L68" s="138"/>
      <c r="S68" s="39"/>
      <c r="T68" s="39"/>
      <c r="U68" s="39"/>
      <c r="V68" s="39"/>
      <c r="W68" s="39"/>
      <c r="X68" s="39"/>
      <c r="Y68" s="39"/>
      <c r="Z68" s="39"/>
      <c r="AA68" s="39"/>
      <c r="AB68" s="39"/>
      <c r="AC68" s="39"/>
      <c r="AD68" s="39"/>
      <c r="AE68" s="39"/>
    </row>
    <row r="69" spans="1:31" s="2" customFormat="1" ht="24.95" customHeight="1">
      <c r="A69" s="39"/>
      <c r="B69" s="40"/>
      <c r="C69" s="24" t="s">
        <v>111</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171" t="str">
        <f>E7</f>
        <v>Rekonstrukce objektu ZŠ - část Šatny B (komplet_přípravné práce)</v>
      </c>
      <c r="F72" s="33"/>
      <c r="G72" s="33"/>
      <c r="H72" s="33"/>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99</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70" t="str">
        <f>E9</f>
        <v>SO-03 - Vzduchotechnika</v>
      </c>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 </v>
      </c>
      <c r="G76" s="41"/>
      <c r="H76" s="41"/>
      <c r="I76" s="141" t="s">
        <v>23</v>
      </c>
      <c r="J76" s="73" t="str">
        <f>IF(J12="","",J12)</f>
        <v>17. 2. 2020</v>
      </c>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 xml:space="preserve"> </v>
      </c>
      <c r="G78" s="41"/>
      <c r="H78" s="41"/>
      <c r="I78" s="141" t="s">
        <v>30</v>
      </c>
      <c r="J78" s="37" t="str">
        <f>E21</f>
        <v xml:space="preserve"> </v>
      </c>
      <c r="K78" s="41"/>
      <c r="L78" s="138"/>
      <c r="S78" s="39"/>
      <c r="T78" s="39"/>
      <c r="U78" s="39"/>
      <c r="V78" s="39"/>
      <c r="W78" s="39"/>
      <c r="X78" s="39"/>
      <c r="Y78" s="39"/>
      <c r="Z78" s="39"/>
      <c r="AA78" s="39"/>
      <c r="AB78" s="39"/>
      <c r="AC78" s="39"/>
      <c r="AD78" s="39"/>
      <c r="AE78" s="39"/>
    </row>
    <row r="79" spans="1:31" s="2" customFormat="1" ht="15.15" customHeight="1">
      <c r="A79" s="39"/>
      <c r="B79" s="40"/>
      <c r="C79" s="33" t="s">
        <v>28</v>
      </c>
      <c r="D79" s="41"/>
      <c r="E79" s="41"/>
      <c r="F79" s="28" t="str">
        <f>IF(E18="","",E18)</f>
        <v>Vyplň údaj</v>
      </c>
      <c r="G79" s="41"/>
      <c r="H79" s="41"/>
      <c r="I79" s="141" t="s">
        <v>32</v>
      </c>
      <c r="J79" s="37" t="str">
        <f>E24</f>
        <v xml:space="preserve"> </v>
      </c>
      <c r="K79" s="41"/>
      <c r="L79" s="13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11" customFormat="1" ht="29.25" customHeight="1">
      <c r="A81" s="191"/>
      <c r="B81" s="192"/>
      <c r="C81" s="193" t="s">
        <v>112</v>
      </c>
      <c r="D81" s="194" t="s">
        <v>54</v>
      </c>
      <c r="E81" s="194" t="s">
        <v>50</v>
      </c>
      <c r="F81" s="194" t="s">
        <v>51</v>
      </c>
      <c r="G81" s="194" t="s">
        <v>113</v>
      </c>
      <c r="H81" s="194" t="s">
        <v>114</v>
      </c>
      <c r="I81" s="195" t="s">
        <v>115</v>
      </c>
      <c r="J81" s="194" t="s">
        <v>103</v>
      </c>
      <c r="K81" s="196" t="s">
        <v>116</v>
      </c>
      <c r="L81" s="197"/>
      <c r="M81" s="93" t="s">
        <v>19</v>
      </c>
      <c r="N81" s="94" t="s">
        <v>39</v>
      </c>
      <c r="O81" s="94" t="s">
        <v>117</v>
      </c>
      <c r="P81" s="94" t="s">
        <v>118</v>
      </c>
      <c r="Q81" s="94" t="s">
        <v>119</v>
      </c>
      <c r="R81" s="94" t="s">
        <v>120</v>
      </c>
      <c r="S81" s="94" t="s">
        <v>121</v>
      </c>
      <c r="T81" s="95" t="s">
        <v>122</v>
      </c>
      <c r="U81" s="191"/>
      <c r="V81" s="191"/>
      <c r="W81" s="191"/>
      <c r="X81" s="191"/>
      <c r="Y81" s="191"/>
      <c r="Z81" s="191"/>
      <c r="AA81" s="191"/>
      <c r="AB81" s="191"/>
      <c r="AC81" s="191"/>
      <c r="AD81" s="191"/>
      <c r="AE81" s="191"/>
    </row>
    <row r="82" spans="1:63" s="2" customFormat="1" ht="22.8" customHeight="1">
      <c r="A82" s="39"/>
      <c r="B82" s="40"/>
      <c r="C82" s="100" t="s">
        <v>123</v>
      </c>
      <c r="D82" s="41"/>
      <c r="E82" s="41"/>
      <c r="F82" s="41"/>
      <c r="G82" s="41"/>
      <c r="H82" s="41"/>
      <c r="I82" s="137"/>
      <c r="J82" s="198">
        <f>BK82</f>
        <v>0</v>
      </c>
      <c r="K82" s="41"/>
      <c r="L82" s="45"/>
      <c r="M82" s="96"/>
      <c r="N82" s="199"/>
      <c r="O82" s="97"/>
      <c r="P82" s="200">
        <f>P83</f>
        <v>0</v>
      </c>
      <c r="Q82" s="97"/>
      <c r="R82" s="200">
        <f>R83</f>
        <v>0</v>
      </c>
      <c r="S82" s="97"/>
      <c r="T82" s="201">
        <f>T83</f>
        <v>4.433400000000001</v>
      </c>
      <c r="U82" s="39"/>
      <c r="V82" s="39"/>
      <c r="W82" s="39"/>
      <c r="X82" s="39"/>
      <c r="Y82" s="39"/>
      <c r="Z82" s="39"/>
      <c r="AA82" s="39"/>
      <c r="AB82" s="39"/>
      <c r="AC82" s="39"/>
      <c r="AD82" s="39"/>
      <c r="AE82" s="39"/>
      <c r="AT82" s="18" t="s">
        <v>68</v>
      </c>
      <c r="AU82" s="18" t="s">
        <v>104</v>
      </c>
      <c r="BK82" s="202">
        <f>BK83</f>
        <v>0</v>
      </c>
    </row>
    <row r="83" spans="1:63" s="12" customFormat="1" ht="25.9" customHeight="1">
      <c r="A83" s="12"/>
      <c r="B83" s="203"/>
      <c r="C83" s="204"/>
      <c r="D83" s="205" t="s">
        <v>68</v>
      </c>
      <c r="E83" s="206" t="s">
        <v>124</v>
      </c>
      <c r="F83" s="206" t="s">
        <v>125</v>
      </c>
      <c r="G83" s="204"/>
      <c r="H83" s="204"/>
      <c r="I83" s="207"/>
      <c r="J83" s="208">
        <f>BK83</f>
        <v>0</v>
      </c>
      <c r="K83" s="204"/>
      <c r="L83" s="209"/>
      <c r="M83" s="210"/>
      <c r="N83" s="211"/>
      <c r="O83" s="211"/>
      <c r="P83" s="212">
        <f>P84+P94</f>
        <v>0</v>
      </c>
      <c r="Q83" s="211"/>
      <c r="R83" s="212">
        <f>R84+R94</f>
        <v>0</v>
      </c>
      <c r="S83" s="211"/>
      <c r="T83" s="213">
        <f>T84+T94</f>
        <v>4.433400000000001</v>
      </c>
      <c r="U83" s="12"/>
      <c r="V83" s="12"/>
      <c r="W83" s="12"/>
      <c r="X83" s="12"/>
      <c r="Y83" s="12"/>
      <c r="Z83" s="12"/>
      <c r="AA83" s="12"/>
      <c r="AB83" s="12"/>
      <c r="AC83" s="12"/>
      <c r="AD83" s="12"/>
      <c r="AE83" s="12"/>
      <c r="AR83" s="214" t="s">
        <v>77</v>
      </c>
      <c r="AT83" s="215" t="s">
        <v>68</v>
      </c>
      <c r="AU83" s="215" t="s">
        <v>69</v>
      </c>
      <c r="AY83" s="214" t="s">
        <v>126</v>
      </c>
      <c r="BK83" s="216">
        <f>BK84+BK94</f>
        <v>0</v>
      </c>
    </row>
    <row r="84" spans="1:63" s="12" customFormat="1" ht="22.8" customHeight="1">
      <c r="A84" s="12"/>
      <c r="B84" s="203"/>
      <c r="C84" s="204"/>
      <c r="D84" s="205" t="s">
        <v>68</v>
      </c>
      <c r="E84" s="217" t="s">
        <v>189</v>
      </c>
      <c r="F84" s="217" t="s">
        <v>218</v>
      </c>
      <c r="G84" s="204"/>
      <c r="H84" s="204"/>
      <c r="I84" s="207"/>
      <c r="J84" s="218">
        <f>BK84</f>
        <v>0</v>
      </c>
      <c r="K84" s="204"/>
      <c r="L84" s="209"/>
      <c r="M84" s="210"/>
      <c r="N84" s="211"/>
      <c r="O84" s="211"/>
      <c r="P84" s="212">
        <f>SUM(P85:P93)</f>
        <v>0</v>
      </c>
      <c r="Q84" s="211"/>
      <c r="R84" s="212">
        <f>SUM(R85:R93)</f>
        <v>0</v>
      </c>
      <c r="S84" s="211"/>
      <c r="T84" s="213">
        <f>SUM(T85:T93)</f>
        <v>4.433400000000001</v>
      </c>
      <c r="U84" s="12"/>
      <c r="V84" s="12"/>
      <c r="W84" s="12"/>
      <c r="X84" s="12"/>
      <c r="Y84" s="12"/>
      <c r="Z84" s="12"/>
      <c r="AA84" s="12"/>
      <c r="AB84" s="12"/>
      <c r="AC84" s="12"/>
      <c r="AD84" s="12"/>
      <c r="AE84" s="12"/>
      <c r="AR84" s="214" t="s">
        <v>77</v>
      </c>
      <c r="AT84" s="215" t="s">
        <v>68</v>
      </c>
      <c r="AU84" s="215" t="s">
        <v>77</v>
      </c>
      <c r="AY84" s="214" t="s">
        <v>126</v>
      </c>
      <c r="BK84" s="216">
        <f>SUM(BK85:BK93)</f>
        <v>0</v>
      </c>
    </row>
    <row r="85" spans="1:65" s="2" customFormat="1" ht="16.5" customHeight="1">
      <c r="A85" s="39"/>
      <c r="B85" s="40"/>
      <c r="C85" s="219" t="s">
        <v>133</v>
      </c>
      <c r="D85" s="219" t="s">
        <v>128</v>
      </c>
      <c r="E85" s="220" t="s">
        <v>513</v>
      </c>
      <c r="F85" s="221" t="s">
        <v>514</v>
      </c>
      <c r="G85" s="222" t="s">
        <v>131</v>
      </c>
      <c r="H85" s="223">
        <v>0.34</v>
      </c>
      <c r="I85" s="224"/>
      <c r="J85" s="225">
        <f>ROUND(I85*H85,2)</f>
        <v>0</v>
      </c>
      <c r="K85" s="221" t="s">
        <v>132</v>
      </c>
      <c r="L85" s="45"/>
      <c r="M85" s="226" t="s">
        <v>19</v>
      </c>
      <c r="N85" s="227" t="s">
        <v>40</v>
      </c>
      <c r="O85" s="85"/>
      <c r="P85" s="228">
        <f>O85*H85</f>
        <v>0</v>
      </c>
      <c r="Q85" s="228">
        <v>0</v>
      </c>
      <c r="R85" s="228">
        <f>Q85*H85</f>
        <v>0</v>
      </c>
      <c r="S85" s="228">
        <v>1.8</v>
      </c>
      <c r="T85" s="229">
        <f>S85*H85</f>
        <v>0.6120000000000001</v>
      </c>
      <c r="U85" s="39"/>
      <c r="V85" s="39"/>
      <c r="W85" s="39"/>
      <c r="X85" s="39"/>
      <c r="Y85" s="39"/>
      <c r="Z85" s="39"/>
      <c r="AA85" s="39"/>
      <c r="AB85" s="39"/>
      <c r="AC85" s="39"/>
      <c r="AD85" s="39"/>
      <c r="AE85" s="39"/>
      <c r="AR85" s="230" t="s">
        <v>133</v>
      </c>
      <c r="AT85" s="230" t="s">
        <v>128</v>
      </c>
      <c r="AU85" s="230" t="s">
        <v>79</v>
      </c>
      <c r="AY85" s="18" t="s">
        <v>126</v>
      </c>
      <c r="BE85" s="231">
        <f>IF(N85="základní",J85,0)</f>
        <v>0</v>
      </c>
      <c r="BF85" s="231">
        <f>IF(N85="snížená",J85,0)</f>
        <v>0</v>
      </c>
      <c r="BG85" s="231">
        <f>IF(N85="zákl. přenesená",J85,0)</f>
        <v>0</v>
      </c>
      <c r="BH85" s="231">
        <f>IF(N85="sníž. přenesená",J85,0)</f>
        <v>0</v>
      </c>
      <c r="BI85" s="231">
        <f>IF(N85="nulová",J85,0)</f>
        <v>0</v>
      </c>
      <c r="BJ85" s="18" t="s">
        <v>77</v>
      </c>
      <c r="BK85" s="231">
        <f>ROUND(I85*H85,2)</f>
        <v>0</v>
      </c>
      <c r="BL85" s="18" t="s">
        <v>133</v>
      </c>
      <c r="BM85" s="230" t="s">
        <v>515</v>
      </c>
    </row>
    <row r="86" spans="1:47" s="2" customFormat="1" ht="12">
      <c r="A86" s="39"/>
      <c r="B86" s="40"/>
      <c r="C86" s="41"/>
      <c r="D86" s="232" t="s">
        <v>135</v>
      </c>
      <c r="E86" s="41"/>
      <c r="F86" s="233" t="s">
        <v>516</v>
      </c>
      <c r="G86" s="41"/>
      <c r="H86" s="41"/>
      <c r="I86" s="137"/>
      <c r="J86" s="41"/>
      <c r="K86" s="41"/>
      <c r="L86" s="45"/>
      <c r="M86" s="234"/>
      <c r="N86" s="235"/>
      <c r="O86" s="85"/>
      <c r="P86" s="85"/>
      <c r="Q86" s="85"/>
      <c r="R86" s="85"/>
      <c r="S86" s="85"/>
      <c r="T86" s="86"/>
      <c r="U86" s="39"/>
      <c r="V86" s="39"/>
      <c r="W86" s="39"/>
      <c r="X86" s="39"/>
      <c r="Y86" s="39"/>
      <c r="Z86" s="39"/>
      <c r="AA86" s="39"/>
      <c r="AB86" s="39"/>
      <c r="AC86" s="39"/>
      <c r="AD86" s="39"/>
      <c r="AE86" s="39"/>
      <c r="AT86" s="18" t="s">
        <v>135</v>
      </c>
      <c r="AU86" s="18" t="s">
        <v>79</v>
      </c>
    </row>
    <row r="87" spans="1:51" s="13" customFormat="1" ht="12">
      <c r="A87" s="13"/>
      <c r="B87" s="237"/>
      <c r="C87" s="238"/>
      <c r="D87" s="232" t="s">
        <v>139</v>
      </c>
      <c r="E87" s="239" t="s">
        <v>19</v>
      </c>
      <c r="F87" s="240" t="s">
        <v>517</v>
      </c>
      <c r="G87" s="238"/>
      <c r="H87" s="241">
        <v>0.34</v>
      </c>
      <c r="I87" s="242"/>
      <c r="J87" s="238"/>
      <c r="K87" s="238"/>
      <c r="L87" s="243"/>
      <c r="M87" s="244"/>
      <c r="N87" s="245"/>
      <c r="O87" s="245"/>
      <c r="P87" s="245"/>
      <c r="Q87" s="245"/>
      <c r="R87" s="245"/>
      <c r="S87" s="245"/>
      <c r="T87" s="246"/>
      <c r="U87" s="13"/>
      <c r="V87" s="13"/>
      <c r="W87" s="13"/>
      <c r="X87" s="13"/>
      <c r="Y87" s="13"/>
      <c r="Z87" s="13"/>
      <c r="AA87" s="13"/>
      <c r="AB87" s="13"/>
      <c r="AC87" s="13"/>
      <c r="AD87" s="13"/>
      <c r="AE87" s="13"/>
      <c r="AT87" s="247" t="s">
        <v>139</v>
      </c>
      <c r="AU87" s="247" t="s">
        <v>79</v>
      </c>
      <c r="AV87" s="13" t="s">
        <v>79</v>
      </c>
      <c r="AW87" s="13" t="s">
        <v>31</v>
      </c>
      <c r="AX87" s="13" t="s">
        <v>77</v>
      </c>
      <c r="AY87" s="247" t="s">
        <v>126</v>
      </c>
    </row>
    <row r="88" spans="1:65" s="2" customFormat="1" ht="16.5" customHeight="1">
      <c r="A88" s="39"/>
      <c r="B88" s="40"/>
      <c r="C88" s="219" t="s">
        <v>162</v>
      </c>
      <c r="D88" s="219" t="s">
        <v>128</v>
      </c>
      <c r="E88" s="220" t="s">
        <v>247</v>
      </c>
      <c r="F88" s="221" t="s">
        <v>248</v>
      </c>
      <c r="G88" s="222" t="s">
        <v>131</v>
      </c>
      <c r="H88" s="223">
        <v>0.851</v>
      </c>
      <c r="I88" s="224"/>
      <c r="J88" s="225">
        <f>ROUND(I88*H88,2)</f>
        <v>0</v>
      </c>
      <c r="K88" s="221" t="s">
        <v>132</v>
      </c>
      <c r="L88" s="45"/>
      <c r="M88" s="226" t="s">
        <v>19</v>
      </c>
      <c r="N88" s="227" t="s">
        <v>40</v>
      </c>
      <c r="O88" s="85"/>
      <c r="P88" s="228">
        <f>O88*H88</f>
        <v>0</v>
      </c>
      <c r="Q88" s="228">
        <v>0</v>
      </c>
      <c r="R88" s="228">
        <f>Q88*H88</f>
        <v>0</v>
      </c>
      <c r="S88" s="228">
        <v>1.8</v>
      </c>
      <c r="T88" s="229">
        <f>S88*H88</f>
        <v>1.5318</v>
      </c>
      <c r="U88" s="39"/>
      <c r="V88" s="39"/>
      <c r="W88" s="39"/>
      <c r="X88" s="39"/>
      <c r="Y88" s="39"/>
      <c r="Z88" s="39"/>
      <c r="AA88" s="39"/>
      <c r="AB88" s="39"/>
      <c r="AC88" s="39"/>
      <c r="AD88" s="39"/>
      <c r="AE88" s="39"/>
      <c r="AR88" s="230" t="s">
        <v>133</v>
      </c>
      <c r="AT88" s="230" t="s">
        <v>128</v>
      </c>
      <c r="AU88" s="230" t="s">
        <v>79</v>
      </c>
      <c r="AY88" s="18" t="s">
        <v>126</v>
      </c>
      <c r="BE88" s="231">
        <f>IF(N88="základní",J88,0)</f>
        <v>0</v>
      </c>
      <c r="BF88" s="231">
        <f>IF(N88="snížená",J88,0)</f>
        <v>0</v>
      </c>
      <c r="BG88" s="231">
        <f>IF(N88="zákl. přenesená",J88,0)</f>
        <v>0</v>
      </c>
      <c r="BH88" s="231">
        <f>IF(N88="sníž. přenesená",J88,0)</f>
        <v>0</v>
      </c>
      <c r="BI88" s="231">
        <f>IF(N88="nulová",J88,0)</f>
        <v>0</v>
      </c>
      <c r="BJ88" s="18" t="s">
        <v>77</v>
      </c>
      <c r="BK88" s="231">
        <f>ROUND(I88*H88,2)</f>
        <v>0</v>
      </c>
      <c r="BL88" s="18" t="s">
        <v>133</v>
      </c>
      <c r="BM88" s="230" t="s">
        <v>518</v>
      </c>
    </row>
    <row r="89" spans="1:47" s="2" customFormat="1" ht="12">
      <c r="A89" s="39"/>
      <c r="B89" s="40"/>
      <c r="C89" s="41"/>
      <c r="D89" s="232" t="s">
        <v>135</v>
      </c>
      <c r="E89" s="41"/>
      <c r="F89" s="233" t="s">
        <v>250</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135</v>
      </c>
      <c r="AU89" s="18" t="s">
        <v>79</v>
      </c>
    </row>
    <row r="90" spans="1:51" s="13" customFormat="1" ht="12">
      <c r="A90" s="13"/>
      <c r="B90" s="237"/>
      <c r="C90" s="238"/>
      <c r="D90" s="232" t="s">
        <v>139</v>
      </c>
      <c r="E90" s="239" t="s">
        <v>19</v>
      </c>
      <c r="F90" s="240" t="s">
        <v>519</v>
      </c>
      <c r="G90" s="238"/>
      <c r="H90" s="241">
        <v>0.851</v>
      </c>
      <c r="I90" s="242"/>
      <c r="J90" s="238"/>
      <c r="K90" s="238"/>
      <c r="L90" s="243"/>
      <c r="M90" s="244"/>
      <c r="N90" s="245"/>
      <c r="O90" s="245"/>
      <c r="P90" s="245"/>
      <c r="Q90" s="245"/>
      <c r="R90" s="245"/>
      <c r="S90" s="245"/>
      <c r="T90" s="246"/>
      <c r="U90" s="13"/>
      <c r="V90" s="13"/>
      <c r="W90" s="13"/>
      <c r="X90" s="13"/>
      <c r="Y90" s="13"/>
      <c r="Z90" s="13"/>
      <c r="AA90" s="13"/>
      <c r="AB90" s="13"/>
      <c r="AC90" s="13"/>
      <c r="AD90" s="13"/>
      <c r="AE90" s="13"/>
      <c r="AT90" s="247" t="s">
        <v>139</v>
      </c>
      <c r="AU90" s="247" t="s">
        <v>79</v>
      </c>
      <c r="AV90" s="13" t="s">
        <v>79</v>
      </c>
      <c r="AW90" s="13" t="s">
        <v>31</v>
      </c>
      <c r="AX90" s="13" t="s">
        <v>77</v>
      </c>
      <c r="AY90" s="247" t="s">
        <v>126</v>
      </c>
    </row>
    <row r="91" spans="1:65" s="2" customFormat="1" ht="16.5" customHeight="1">
      <c r="A91" s="39"/>
      <c r="B91" s="40"/>
      <c r="C91" s="219" t="s">
        <v>168</v>
      </c>
      <c r="D91" s="219" t="s">
        <v>128</v>
      </c>
      <c r="E91" s="220" t="s">
        <v>520</v>
      </c>
      <c r="F91" s="221" t="s">
        <v>521</v>
      </c>
      <c r="G91" s="222" t="s">
        <v>131</v>
      </c>
      <c r="H91" s="223">
        <v>1.272</v>
      </c>
      <c r="I91" s="224"/>
      <c r="J91" s="225">
        <f>ROUND(I91*H91,2)</f>
        <v>0</v>
      </c>
      <c r="K91" s="221" t="s">
        <v>132</v>
      </c>
      <c r="L91" s="45"/>
      <c r="M91" s="226" t="s">
        <v>19</v>
      </c>
      <c r="N91" s="227" t="s">
        <v>40</v>
      </c>
      <c r="O91" s="85"/>
      <c r="P91" s="228">
        <f>O91*H91</f>
        <v>0</v>
      </c>
      <c r="Q91" s="228">
        <v>0</v>
      </c>
      <c r="R91" s="228">
        <f>Q91*H91</f>
        <v>0</v>
      </c>
      <c r="S91" s="228">
        <v>1.8</v>
      </c>
      <c r="T91" s="229">
        <f>S91*H91</f>
        <v>2.2896</v>
      </c>
      <c r="U91" s="39"/>
      <c r="V91" s="39"/>
      <c r="W91" s="39"/>
      <c r="X91" s="39"/>
      <c r="Y91" s="39"/>
      <c r="Z91" s="39"/>
      <c r="AA91" s="39"/>
      <c r="AB91" s="39"/>
      <c r="AC91" s="39"/>
      <c r="AD91" s="39"/>
      <c r="AE91" s="39"/>
      <c r="AR91" s="230" t="s">
        <v>133</v>
      </c>
      <c r="AT91" s="230" t="s">
        <v>128</v>
      </c>
      <c r="AU91" s="230" t="s">
        <v>79</v>
      </c>
      <c r="AY91" s="18" t="s">
        <v>126</v>
      </c>
      <c r="BE91" s="231">
        <f>IF(N91="základní",J91,0)</f>
        <v>0</v>
      </c>
      <c r="BF91" s="231">
        <f>IF(N91="snížená",J91,0)</f>
        <v>0</v>
      </c>
      <c r="BG91" s="231">
        <f>IF(N91="zákl. přenesená",J91,0)</f>
        <v>0</v>
      </c>
      <c r="BH91" s="231">
        <f>IF(N91="sníž. přenesená",J91,0)</f>
        <v>0</v>
      </c>
      <c r="BI91" s="231">
        <f>IF(N91="nulová",J91,0)</f>
        <v>0</v>
      </c>
      <c r="BJ91" s="18" t="s">
        <v>77</v>
      </c>
      <c r="BK91" s="231">
        <f>ROUND(I91*H91,2)</f>
        <v>0</v>
      </c>
      <c r="BL91" s="18" t="s">
        <v>133</v>
      </c>
      <c r="BM91" s="230" t="s">
        <v>522</v>
      </c>
    </row>
    <row r="92" spans="1:47" s="2" customFormat="1" ht="12">
      <c r="A92" s="39"/>
      <c r="B92" s="40"/>
      <c r="C92" s="41"/>
      <c r="D92" s="232" t="s">
        <v>135</v>
      </c>
      <c r="E92" s="41"/>
      <c r="F92" s="233" t="s">
        <v>523</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135</v>
      </c>
      <c r="AU92" s="18" t="s">
        <v>79</v>
      </c>
    </row>
    <row r="93" spans="1:51" s="13" customFormat="1" ht="12">
      <c r="A93" s="13"/>
      <c r="B93" s="237"/>
      <c r="C93" s="238"/>
      <c r="D93" s="232" t="s">
        <v>139</v>
      </c>
      <c r="E93" s="239" t="s">
        <v>19</v>
      </c>
      <c r="F93" s="240" t="s">
        <v>524</v>
      </c>
      <c r="G93" s="238"/>
      <c r="H93" s="241">
        <v>1.272</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139</v>
      </c>
      <c r="AU93" s="247" t="s">
        <v>79</v>
      </c>
      <c r="AV93" s="13" t="s">
        <v>79</v>
      </c>
      <c r="AW93" s="13" t="s">
        <v>31</v>
      </c>
      <c r="AX93" s="13" t="s">
        <v>77</v>
      </c>
      <c r="AY93" s="247" t="s">
        <v>126</v>
      </c>
    </row>
    <row r="94" spans="1:63" s="12" customFormat="1" ht="22.8" customHeight="1">
      <c r="A94" s="12"/>
      <c r="B94" s="203"/>
      <c r="C94" s="204"/>
      <c r="D94" s="205" t="s">
        <v>68</v>
      </c>
      <c r="E94" s="217" t="s">
        <v>290</v>
      </c>
      <c r="F94" s="217" t="s">
        <v>291</v>
      </c>
      <c r="G94" s="204"/>
      <c r="H94" s="204"/>
      <c r="I94" s="207"/>
      <c r="J94" s="218">
        <f>BK94</f>
        <v>0</v>
      </c>
      <c r="K94" s="204"/>
      <c r="L94" s="209"/>
      <c r="M94" s="210"/>
      <c r="N94" s="211"/>
      <c r="O94" s="211"/>
      <c r="P94" s="212">
        <f>SUM(P95:P108)</f>
        <v>0</v>
      </c>
      <c r="Q94" s="211"/>
      <c r="R94" s="212">
        <f>SUM(R95:R108)</f>
        <v>0</v>
      </c>
      <c r="S94" s="211"/>
      <c r="T94" s="213">
        <f>SUM(T95:T108)</f>
        <v>0</v>
      </c>
      <c r="U94" s="12"/>
      <c r="V94" s="12"/>
      <c r="W94" s="12"/>
      <c r="X94" s="12"/>
      <c r="Y94" s="12"/>
      <c r="Z94" s="12"/>
      <c r="AA94" s="12"/>
      <c r="AB94" s="12"/>
      <c r="AC94" s="12"/>
      <c r="AD94" s="12"/>
      <c r="AE94" s="12"/>
      <c r="AR94" s="214" t="s">
        <v>77</v>
      </c>
      <c r="AT94" s="215" t="s">
        <v>68</v>
      </c>
      <c r="AU94" s="215" t="s">
        <v>77</v>
      </c>
      <c r="AY94" s="214" t="s">
        <v>126</v>
      </c>
      <c r="BK94" s="216">
        <f>SUM(BK95:BK108)</f>
        <v>0</v>
      </c>
    </row>
    <row r="95" spans="1:65" s="2" customFormat="1" ht="16.5" customHeight="1">
      <c r="A95" s="39"/>
      <c r="B95" s="40"/>
      <c r="C95" s="219" t="s">
        <v>176</v>
      </c>
      <c r="D95" s="219" t="s">
        <v>128</v>
      </c>
      <c r="E95" s="220" t="s">
        <v>525</v>
      </c>
      <c r="F95" s="221" t="s">
        <v>526</v>
      </c>
      <c r="G95" s="222" t="s">
        <v>171</v>
      </c>
      <c r="H95" s="223">
        <v>4.433</v>
      </c>
      <c r="I95" s="224"/>
      <c r="J95" s="225">
        <f>ROUND(I95*H95,2)</f>
        <v>0</v>
      </c>
      <c r="K95" s="221" t="s">
        <v>132</v>
      </c>
      <c r="L95" s="45"/>
      <c r="M95" s="226" t="s">
        <v>19</v>
      </c>
      <c r="N95" s="227" t="s">
        <v>40</v>
      </c>
      <c r="O95" s="85"/>
      <c r="P95" s="228">
        <f>O95*H95</f>
        <v>0</v>
      </c>
      <c r="Q95" s="228">
        <v>0</v>
      </c>
      <c r="R95" s="228">
        <f>Q95*H95</f>
        <v>0</v>
      </c>
      <c r="S95" s="228">
        <v>0</v>
      </c>
      <c r="T95" s="229">
        <f>S95*H95</f>
        <v>0</v>
      </c>
      <c r="U95" s="39"/>
      <c r="V95" s="39"/>
      <c r="W95" s="39"/>
      <c r="X95" s="39"/>
      <c r="Y95" s="39"/>
      <c r="Z95" s="39"/>
      <c r="AA95" s="39"/>
      <c r="AB95" s="39"/>
      <c r="AC95" s="39"/>
      <c r="AD95" s="39"/>
      <c r="AE95" s="39"/>
      <c r="AR95" s="230" t="s">
        <v>133</v>
      </c>
      <c r="AT95" s="230" t="s">
        <v>128</v>
      </c>
      <c r="AU95" s="230" t="s">
        <v>79</v>
      </c>
      <c r="AY95" s="18" t="s">
        <v>126</v>
      </c>
      <c r="BE95" s="231">
        <f>IF(N95="základní",J95,0)</f>
        <v>0</v>
      </c>
      <c r="BF95" s="231">
        <f>IF(N95="snížená",J95,0)</f>
        <v>0</v>
      </c>
      <c r="BG95" s="231">
        <f>IF(N95="zákl. přenesená",J95,0)</f>
        <v>0</v>
      </c>
      <c r="BH95" s="231">
        <f>IF(N95="sníž. přenesená",J95,0)</f>
        <v>0</v>
      </c>
      <c r="BI95" s="231">
        <f>IF(N95="nulová",J95,0)</f>
        <v>0</v>
      </c>
      <c r="BJ95" s="18" t="s">
        <v>77</v>
      </c>
      <c r="BK95" s="231">
        <f>ROUND(I95*H95,2)</f>
        <v>0</v>
      </c>
      <c r="BL95" s="18" t="s">
        <v>133</v>
      </c>
      <c r="BM95" s="230" t="s">
        <v>527</v>
      </c>
    </row>
    <row r="96" spans="1:47" s="2" customFormat="1" ht="12">
      <c r="A96" s="39"/>
      <c r="B96" s="40"/>
      <c r="C96" s="41"/>
      <c r="D96" s="232" t="s">
        <v>135</v>
      </c>
      <c r="E96" s="41"/>
      <c r="F96" s="233" t="s">
        <v>528</v>
      </c>
      <c r="G96" s="41"/>
      <c r="H96" s="41"/>
      <c r="I96" s="137"/>
      <c r="J96" s="41"/>
      <c r="K96" s="41"/>
      <c r="L96" s="45"/>
      <c r="M96" s="234"/>
      <c r="N96" s="235"/>
      <c r="O96" s="85"/>
      <c r="P96" s="85"/>
      <c r="Q96" s="85"/>
      <c r="R96" s="85"/>
      <c r="S96" s="85"/>
      <c r="T96" s="86"/>
      <c r="U96" s="39"/>
      <c r="V96" s="39"/>
      <c r="W96" s="39"/>
      <c r="X96" s="39"/>
      <c r="Y96" s="39"/>
      <c r="Z96" s="39"/>
      <c r="AA96" s="39"/>
      <c r="AB96" s="39"/>
      <c r="AC96" s="39"/>
      <c r="AD96" s="39"/>
      <c r="AE96" s="39"/>
      <c r="AT96" s="18" t="s">
        <v>135</v>
      </c>
      <c r="AU96" s="18" t="s">
        <v>79</v>
      </c>
    </row>
    <row r="97" spans="1:47" s="2" customFormat="1" ht="12">
      <c r="A97" s="39"/>
      <c r="B97" s="40"/>
      <c r="C97" s="41"/>
      <c r="D97" s="232" t="s">
        <v>137</v>
      </c>
      <c r="E97" s="41"/>
      <c r="F97" s="236" t="s">
        <v>302</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137</v>
      </c>
      <c r="AU97" s="18" t="s">
        <v>79</v>
      </c>
    </row>
    <row r="98" spans="1:65" s="2" customFormat="1" ht="16.5" customHeight="1">
      <c r="A98" s="39"/>
      <c r="B98" s="40"/>
      <c r="C98" s="219" t="s">
        <v>182</v>
      </c>
      <c r="D98" s="219" t="s">
        <v>128</v>
      </c>
      <c r="E98" s="220" t="s">
        <v>304</v>
      </c>
      <c r="F98" s="221" t="s">
        <v>305</v>
      </c>
      <c r="G98" s="222" t="s">
        <v>171</v>
      </c>
      <c r="H98" s="223">
        <v>4.433</v>
      </c>
      <c r="I98" s="224"/>
      <c r="J98" s="225">
        <f>ROUND(I98*H98,2)</f>
        <v>0</v>
      </c>
      <c r="K98" s="221" t="s">
        <v>132</v>
      </c>
      <c r="L98" s="45"/>
      <c r="M98" s="226" t="s">
        <v>19</v>
      </c>
      <c r="N98" s="227" t="s">
        <v>40</v>
      </c>
      <c r="O98" s="85"/>
      <c r="P98" s="228">
        <f>O98*H98</f>
        <v>0</v>
      </c>
      <c r="Q98" s="228">
        <v>0</v>
      </c>
      <c r="R98" s="228">
        <f>Q98*H98</f>
        <v>0</v>
      </c>
      <c r="S98" s="228">
        <v>0</v>
      </c>
      <c r="T98" s="229">
        <f>S98*H98</f>
        <v>0</v>
      </c>
      <c r="U98" s="39"/>
      <c r="V98" s="39"/>
      <c r="W98" s="39"/>
      <c r="X98" s="39"/>
      <c r="Y98" s="39"/>
      <c r="Z98" s="39"/>
      <c r="AA98" s="39"/>
      <c r="AB98" s="39"/>
      <c r="AC98" s="39"/>
      <c r="AD98" s="39"/>
      <c r="AE98" s="39"/>
      <c r="AR98" s="230" t="s">
        <v>133</v>
      </c>
      <c r="AT98" s="230" t="s">
        <v>128</v>
      </c>
      <c r="AU98" s="230" t="s">
        <v>79</v>
      </c>
      <c r="AY98" s="18" t="s">
        <v>126</v>
      </c>
      <c r="BE98" s="231">
        <f>IF(N98="základní",J98,0)</f>
        <v>0</v>
      </c>
      <c r="BF98" s="231">
        <f>IF(N98="snížená",J98,0)</f>
        <v>0</v>
      </c>
      <c r="BG98" s="231">
        <f>IF(N98="zákl. přenesená",J98,0)</f>
        <v>0</v>
      </c>
      <c r="BH98" s="231">
        <f>IF(N98="sníž. přenesená",J98,0)</f>
        <v>0</v>
      </c>
      <c r="BI98" s="231">
        <f>IF(N98="nulová",J98,0)</f>
        <v>0</v>
      </c>
      <c r="BJ98" s="18" t="s">
        <v>77</v>
      </c>
      <c r="BK98" s="231">
        <f>ROUND(I98*H98,2)</f>
        <v>0</v>
      </c>
      <c r="BL98" s="18" t="s">
        <v>133</v>
      </c>
      <c r="BM98" s="230" t="s">
        <v>529</v>
      </c>
    </row>
    <row r="99" spans="1:47" s="2" customFormat="1" ht="12">
      <c r="A99" s="39"/>
      <c r="B99" s="40"/>
      <c r="C99" s="41"/>
      <c r="D99" s="232" t="s">
        <v>135</v>
      </c>
      <c r="E99" s="41"/>
      <c r="F99" s="233" t="s">
        <v>307</v>
      </c>
      <c r="G99" s="41"/>
      <c r="H99" s="41"/>
      <c r="I99" s="137"/>
      <c r="J99" s="41"/>
      <c r="K99" s="41"/>
      <c r="L99" s="45"/>
      <c r="M99" s="234"/>
      <c r="N99" s="235"/>
      <c r="O99" s="85"/>
      <c r="P99" s="85"/>
      <c r="Q99" s="85"/>
      <c r="R99" s="85"/>
      <c r="S99" s="85"/>
      <c r="T99" s="86"/>
      <c r="U99" s="39"/>
      <c r="V99" s="39"/>
      <c r="W99" s="39"/>
      <c r="X99" s="39"/>
      <c r="Y99" s="39"/>
      <c r="Z99" s="39"/>
      <c r="AA99" s="39"/>
      <c r="AB99" s="39"/>
      <c r="AC99" s="39"/>
      <c r="AD99" s="39"/>
      <c r="AE99" s="39"/>
      <c r="AT99" s="18" t="s">
        <v>135</v>
      </c>
      <c r="AU99" s="18" t="s">
        <v>79</v>
      </c>
    </row>
    <row r="100" spans="1:47" s="2" customFormat="1" ht="12">
      <c r="A100" s="39"/>
      <c r="B100" s="40"/>
      <c r="C100" s="41"/>
      <c r="D100" s="232" t="s">
        <v>137</v>
      </c>
      <c r="E100" s="41"/>
      <c r="F100" s="236" t="s">
        <v>308</v>
      </c>
      <c r="G100" s="41"/>
      <c r="H100" s="41"/>
      <c r="I100" s="137"/>
      <c r="J100" s="41"/>
      <c r="K100" s="41"/>
      <c r="L100" s="45"/>
      <c r="M100" s="234"/>
      <c r="N100" s="235"/>
      <c r="O100" s="85"/>
      <c r="P100" s="85"/>
      <c r="Q100" s="85"/>
      <c r="R100" s="85"/>
      <c r="S100" s="85"/>
      <c r="T100" s="86"/>
      <c r="U100" s="39"/>
      <c r="V100" s="39"/>
      <c r="W100" s="39"/>
      <c r="X100" s="39"/>
      <c r="Y100" s="39"/>
      <c r="Z100" s="39"/>
      <c r="AA100" s="39"/>
      <c r="AB100" s="39"/>
      <c r="AC100" s="39"/>
      <c r="AD100" s="39"/>
      <c r="AE100" s="39"/>
      <c r="AT100" s="18" t="s">
        <v>137</v>
      </c>
      <c r="AU100" s="18" t="s">
        <v>79</v>
      </c>
    </row>
    <row r="101" spans="1:65" s="2" customFormat="1" ht="16.5" customHeight="1">
      <c r="A101" s="39"/>
      <c r="B101" s="40"/>
      <c r="C101" s="219" t="s">
        <v>189</v>
      </c>
      <c r="D101" s="219" t="s">
        <v>128</v>
      </c>
      <c r="E101" s="220" t="s">
        <v>310</v>
      </c>
      <c r="F101" s="221" t="s">
        <v>311</v>
      </c>
      <c r="G101" s="222" t="s">
        <v>171</v>
      </c>
      <c r="H101" s="223">
        <v>35.464</v>
      </c>
      <c r="I101" s="224"/>
      <c r="J101" s="225">
        <f>ROUND(I101*H101,2)</f>
        <v>0</v>
      </c>
      <c r="K101" s="221" t="s">
        <v>132</v>
      </c>
      <c r="L101" s="45"/>
      <c r="M101" s="226" t="s">
        <v>19</v>
      </c>
      <c r="N101" s="227" t="s">
        <v>40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133</v>
      </c>
      <c r="AT101" s="230" t="s">
        <v>128</v>
      </c>
      <c r="AU101" s="230" t="s">
        <v>79</v>
      </c>
      <c r="AY101" s="18" t="s">
        <v>126</v>
      </c>
      <c r="BE101" s="231">
        <f>IF(N101="základní",J101,0)</f>
        <v>0</v>
      </c>
      <c r="BF101" s="231">
        <f>IF(N101="snížená",J101,0)</f>
        <v>0</v>
      </c>
      <c r="BG101" s="231">
        <f>IF(N101="zákl. přenesená",J101,0)</f>
        <v>0</v>
      </c>
      <c r="BH101" s="231">
        <f>IF(N101="sníž. přenesená",J101,0)</f>
        <v>0</v>
      </c>
      <c r="BI101" s="231">
        <f>IF(N101="nulová",J101,0)</f>
        <v>0</v>
      </c>
      <c r="BJ101" s="18" t="s">
        <v>77</v>
      </c>
      <c r="BK101" s="231">
        <f>ROUND(I101*H101,2)</f>
        <v>0</v>
      </c>
      <c r="BL101" s="18" t="s">
        <v>133</v>
      </c>
      <c r="BM101" s="230" t="s">
        <v>530</v>
      </c>
    </row>
    <row r="102" spans="1:47" s="2" customFormat="1" ht="12">
      <c r="A102" s="39"/>
      <c r="B102" s="40"/>
      <c r="C102" s="41"/>
      <c r="D102" s="232" t="s">
        <v>135</v>
      </c>
      <c r="E102" s="41"/>
      <c r="F102" s="233" t="s">
        <v>313</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135</v>
      </c>
      <c r="AU102" s="18" t="s">
        <v>79</v>
      </c>
    </row>
    <row r="103" spans="1:47" s="2" customFormat="1" ht="12">
      <c r="A103" s="39"/>
      <c r="B103" s="40"/>
      <c r="C103" s="41"/>
      <c r="D103" s="232" t="s">
        <v>137</v>
      </c>
      <c r="E103" s="41"/>
      <c r="F103" s="236" t="s">
        <v>308</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137</v>
      </c>
      <c r="AU103" s="18" t="s">
        <v>79</v>
      </c>
    </row>
    <row r="104" spans="1:47" s="2" customFormat="1" ht="12">
      <c r="A104" s="39"/>
      <c r="B104" s="40"/>
      <c r="C104" s="41"/>
      <c r="D104" s="232" t="s">
        <v>358</v>
      </c>
      <c r="E104" s="41"/>
      <c r="F104" s="236" t="s">
        <v>531</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358</v>
      </c>
      <c r="AU104" s="18" t="s">
        <v>79</v>
      </c>
    </row>
    <row r="105" spans="1:51" s="13" customFormat="1" ht="12">
      <c r="A105" s="13"/>
      <c r="B105" s="237"/>
      <c r="C105" s="238"/>
      <c r="D105" s="232" t="s">
        <v>139</v>
      </c>
      <c r="E105" s="238"/>
      <c r="F105" s="240" t="s">
        <v>532</v>
      </c>
      <c r="G105" s="238"/>
      <c r="H105" s="241">
        <v>35.464</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139</v>
      </c>
      <c r="AU105" s="247" t="s">
        <v>79</v>
      </c>
      <c r="AV105" s="13" t="s">
        <v>79</v>
      </c>
      <c r="AW105" s="13" t="s">
        <v>4</v>
      </c>
      <c r="AX105" s="13" t="s">
        <v>77</v>
      </c>
      <c r="AY105" s="247" t="s">
        <v>126</v>
      </c>
    </row>
    <row r="106" spans="1:65" s="2" customFormat="1" ht="16.5" customHeight="1">
      <c r="A106" s="39"/>
      <c r="B106" s="40"/>
      <c r="C106" s="219" t="s">
        <v>196</v>
      </c>
      <c r="D106" s="219" t="s">
        <v>128</v>
      </c>
      <c r="E106" s="220" t="s">
        <v>533</v>
      </c>
      <c r="F106" s="221" t="s">
        <v>534</v>
      </c>
      <c r="G106" s="222" t="s">
        <v>171</v>
      </c>
      <c r="H106" s="223">
        <v>4.433</v>
      </c>
      <c r="I106" s="224"/>
      <c r="J106" s="225">
        <f>ROUND(I106*H106,2)</f>
        <v>0</v>
      </c>
      <c r="K106" s="221" t="s">
        <v>132</v>
      </c>
      <c r="L106" s="45"/>
      <c r="M106" s="226" t="s">
        <v>19</v>
      </c>
      <c r="N106" s="227" t="s">
        <v>40</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133</v>
      </c>
      <c r="AT106" s="230" t="s">
        <v>128</v>
      </c>
      <c r="AU106" s="230" t="s">
        <v>79</v>
      </c>
      <c r="AY106" s="18" t="s">
        <v>126</v>
      </c>
      <c r="BE106" s="231">
        <f>IF(N106="základní",J106,0)</f>
        <v>0</v>
      </c>
      <c r="BF106" s="231">
        <f>IF(N106="snížená",J106,0)</f>
        <v>0</v>
      </c>
      <c r="BG106" s="231">
        <f>IF(N106="zákl. přenesená",J106,0)</f>
        <v>0</v>
      </c>
      <c r="BH106" s="231">
        <f>IF(N106="sníž. přenesená",J106,0)</f>
        <v>0</v>
      </c>
      <c r="BI106" s="231">
        <f>IF(N106="nulová",J106,0)</f>
        <v>0</v>
      </c>
      <c r="BJ106" s="18" t="s">
        <v>77</v>
      </c>
      <c r="BK106" s="231">
        <f>ROUND(I106*H106,2)</f>
        <v>0</v>
      </c>
      <c r="BL106" s="18" t="s">
        <v>133</v>
      </c>
      <c r="BM106" s="230" t="s">
        <v>535</v>
      </c>
    </row>
    <row r="107" spans="1:47" s="2" customFormat="1" ht="12">
      <c r="A107" s="39"/>
      <c r="B107" s="40"/>
      <c r="C107" s="41"/>
      <c r="D107" s="232" t="s">
        <v>135</v>
      </c>
      <c r="E107" s="41"/>
      <c r="F107" s="233" t="s">
        <v>536</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135</v>
      </c>
      <c r="AU107" s="18" t="s">
        <v>79</v>
      </c>
    </row>
    <row r="108" spans="1:47" s="2" customFormat="1" ht="12">
      <c r="A108" s="39"/>
      <c r="B108" s="40"/>
      <c r="C108" s="41"/>
      <c r="D108" s="232" t="s">
        <v>137</v>
      </c>
      <c r="E108" s="41"/>
      <c r="F108" s="236" t="s">
        <v>537</v>
      </c>
      <c r="G108" s="41"/>
      <c r="H108" s="41"/>
      <c r="I108" s="137"/>
      <c r="J108" s="41"/>
      <c r="K108" s="41"/>
      <c r="L108" s="45"/>
      <c r="M108" s="270"/>
      <c r="N108" s="271"/>
      <c r="O108" s="272"/>
      <c r="P108" s="272"/>
      <c r="Q108" s="272"/>
      <c r="R108" s="272"/>
      <c r="S108" s="272"/>
      <c r="T108" s="273"/>
      <c r="U108" s="39"/>
      <c r="V108" s="39"/>
      <c r="W108" s="39"/>
      <c r="X108" s="39"/>
      <c r="Y108" s="39"/>
      <c r="Z108" s="39"/>
      <c r="AA108" s="39"/>
      <c r="AB108" s="39"/>
      <c r="AC108" s="39"/>
      <c r="AD108" s="39"/>
      <c r="AE108" s="39"/>
      <c r="AT108" s="18" t="s">
        <v>137</v>
      </c>
      <c r="AU108" s="18" t="s">
        <v>79</v>
      </c>
    </row>
    <row r="109" spans="1:31" s="2" customFormat="1" ht="6.95" customHeight="1">
      <c r="A109" s="39"/>
      <c r="B109" s="60"/>
      <c r="C109" s="61"/>
      <c r="D109" s="61"/>
      <c r="E109" s="61"/>
      <c r="F109" s="61"/>
      <c r="G109" s="61"/>
      <c r="H109" s="61"/>
      <c r="I109" s="167"/>
      <c r="J109" s="61"/>
      <c r="K109" s="61"/>
      <c r="L109" s="45"/>
      <c r="M109" s="39"/>
      <c r="O109" s="39"/>
      <c r="P109" s="39"/>
      <c r="Q109" s="39"/>
      <c r="R109" s="39"/>
      <c r="S109" s="39"/>
      <c r="T109" s="39"/>
      <c r="U109" s="39"/>
      <c r="V109" s="39"/>
      <c r="W109" s="39"/>
      <c r="X109" s="39"/>
      <c r="Y109" s="39"/>
      <c r="Z109" s="39"/>
      <c r="AA109" s="39"/>
      <c r="AB109" s="39"/>
      <c r="AC109" s="39"/>
      <c r="AD109" s="39"/>
      <c r="AE109" s="39"/>
    </row>
  </sheetData>
  <sheetProtection password="CC35" sheet="1" objects="1" scenarios="1" formatColumns="0" formatRows="0" autoFilter="0"/>
  <autoFilter ref="C81:K10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objektu ZŠ - část Šatny B (komplet_přípravné práce)</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538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322</v>
      </c>
      <c r="G12" s="39"/>
      <c r="H12" s="39"/>
      <c r="I12" s="141" t="s">
        <v>23</v>
      </c>
      <c r="J12" s="142" t="str">
        <f>'Rekapitulace stavby'!AN8</f>
        <v>17. 2. 2020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323</v>
      </c>
      <c r="F24" s="39"/>
      <c r="G24" s="39"/>
      <c r="H24" s="39"/>
      <c r="I24" s="141" t="s">
        <v>27</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ROUND((SUM(BE83:BE168)),2)</f>
        <v>0</v>
      </c>
      <c r="G33" s="39"/>
      <c r="H33" s="39"/>
      <c r="I33" s="156">
        <v>0.21</v>
      </c>
      <c r="J33" s="155">
        <f>ROUND(((SUM(BE83:BE168))*I33),2)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ROUND((SUM(BF83:BF168)),2)</f>
        <v>0</v>
      </c>
      <c r="G34" s="39"/>
      <c r="H34" s="39"/>
      <c r="I34" s="156">
        <v>0.15</v>
      </c>
      <c r="J34" s="155">
        <f>ROUND(((SUM(BF83:BF168))*I34),2)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ROUND((SUM(BG83:BG168)),2)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ROUND((SUM(BH83:BH168)),2)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ROUND((SUM(BI83:BI168)),2)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objektu ZŠ - část Šatny B (komplet_přípravné práce)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SO-04 - Ústřední topení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Komenského 540, Kynšperk nad Ohří</v>
      </c>
      <c r="G52" s="41"/>
      <c r="H52" s="41"/>
      <c r="I52" s="141" t="s">
        <v>23</v>
      </c>
      <c r="J52" s="73" t="str">
        <f>IF(J12="","",J12)</f>
        <v>17. 2. 2020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Jiří Bednář</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102</v>
      </c>
      <c r="D57" s="173"/>
      <c r="E57" s="173"/>
      <c r="F57" s="173"/>
      <c r="G57" s="173"/>
      <c r="H57" s="173"/>
      <c r="I57" s="174"/>
      <c r="J57" s="175" t="s">
        <v>103</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104</v>
      </c>
    </row>
    <row r="60" spans="1:31" s="9" customFormat="1" ht="24.95" customHeight="1">
      <c r="A60" s="9"/>
      <c r="B60" s="177"/>
      <c r="C60" s="178"/>
      <c r="D60" s="179" t="s">
        <v>326</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539</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540</v>
      </c>
      <c r="E62" s="187"/>
      <c r="F62" s="187"/>
      <c r="G62" s="187"/>
      <c r="H62" s="187"/>
      <c r="I62" s="188"/>
      <c r="J62" s="189">
        <f>J128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541</v>
      </c>
      <c r="E63" s="187"/>
      <c r="F63" s="187"/>
      <c r="G63" s="187"/>
      <c r="H63" s="187"/>
      <c r="I63" s="188"/>
      <c r="J63" s="189">
        <f>J155</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111</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Rekonstrukce objektu ZŠ - část Šatny B (komplet_přípravné práce)</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99</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SO-04 - Ústřední topení</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Komenského 540, Kynšperk nad Ohří</v>
      </c>
      <c r="G77" s="41"/>
      <c r="H77" s="41"/>
      <c r="I77" s="141" t="s">
        <v>23</v>
      </c>
      <c r="J77" s="73" t="str">
        <f>IF(J12="","",J12)</f>
        <v>17. 2. 2020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5.15" customHeight="1">
      <c r="A79" s="39"/>
      <c r="B79" s="40"/>
      <c r="C79" s="33" t="s">
        <v>25</v>
      </c>
      <c r="D79" s="41"/>
      <c r="E79" s="41"/>
      <c r="F79" s="28" t="str">
        <f>E15</f>
        <v xml:space="preserve"> </v>
      </c>
      <c r="G79" s="41"/>
      <c r="H79" s="41"/>
      <c r="I79" s="141" t="s">
        <v>30</v>
      </c>
      <c r="J79" s="37" t="str">
        <f>E21</f>
        <v xml:space="preserve"> </v>
      </c>
      <c r="K79" s="41"/>
      <c r="L79" s="138"/>
      <c r="S79" s="39"/>
      <c r="T79" s="39"/>
      <c r="U79" s="39"/>
      <c r="V79" s="39"/>
      <c r="W79" s="39"/>
      <c r="X79" s="39"/>
      <c r="Y79" s="39"/>
      <c r="Z79" s="39"/>
      <c r="AA79" s="39"/>
      <c r="AB79" s="39"/>
      <c r="AC79" s="39"/>
      <c r="AD79" s="39"/>
      <c r="AE79" s="39"/>
    </row>
    <row r="80" spans="1:31" s="2" customFormat="1" ht="15.15" customHeight="1">
      <c r="A80" s="39"/>
      <c r="B80" s="40"/>
      <c r="C80" s="33" t="s">
        <v>28</v>
      </c>
      <c r="D80" s="41"/>
      <c r="E80" s="41"/>
      <c r="F80" s="28" t="str">
        <f>IF(E18="","",E18)</f>
        <v>Vyplň údaj</v>
      </c>
      <c r="G80" s="41"/>
      <c r="H80" s="41"/>
      <c r="I80" s="141" t="s">
        <v>32</v>
      </c>
      <c r="J80" s="37" t="str">
        <f>E24</f>
        <v>Jiří Bednář</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112</v>
      </c>
      <c r="D82" s="194" t="s">
        <v>54</v>
      </c>
      <c r="E82" s="194" t="s">
        <v>50</v>
      </c>
      <c r="F82" s="194" t="s">
        <v>51</v>
      </c>
      <c r="G82" s="194" t="s">
        <v>113</v>
      </c>
      <c r="H82" s="194" t="s">
        <v>114</v>
      </c>
      <c r="I82" s="195" t="s">
        <v>115</v>
      </c>
      <c r="J82" s="194" t="s">
        <v>103</v>
      </c>
      <c r="K82" s="196" t="s">
        <v>116</v>
      </c>
      <c r="L82" s="197"/>
      <c r="M82" s="93" t="s">
        <v>19</v>
      </c>
      <c r="N82" s="94" t="s">
        <v>39</v>
      </c>
      <c r="O82" s="94" t="s">
        <v>117</v>
      </c>
      <c r="P82" s="94" t="s">
        <v>118</v>
      </c>
      <c r="Q82" s="94" t="s">
        <v>119</v>
      </c>
      <c r="R82" s="94" t="s">
        <v>120</v>
      </c>
      <c r="S82" s="94" t="s">
        <v>121</v>
      </c>
      <c r="T82" s="95" t="s">
        <v>122</v>
      </c>
      <c r="U82" s="191"/>
      <c r="V82" s="191"/>
      <c r="W82" s="191"/>
      <c r="X82" s="191"/>
      <c r="Y82" s="191"/>
      <c r="Z82" s="191"/>
      <c r="AA82" s="191"/>
      <c r="AB82" s="191"/>
      <c r="AC82" s="191"/>
      <c r="AD82" s="191"/>
      <c r="AE82" s="191"/>
    </row>
    <row r="83" spans="1:63" s="2" customFormat="1" ht="22.8" customHeight="1">
      <c r="A83" s="39"/>
      <c r="B83" s="40"/>
      <c r="C83" s="100" t="s">
        <v>123</v>
      </c>
      <c r="D83" s="41"/>
      <c r="E83" s="41"/>
      <c r="F83" s="41"/>
      <c r="G83" s="41"/>
      <c r="H83" s="41"/>
      <c r="I83" s="137"/>
      <c r="J83" s="198">
        <f>BK83</f>
        <v>0</v>
      </c>
      <c r="K83" s="41"/>
      <c r="L83" s="45"/>
      <c r="M83" s="96"/>
      <c r="N83" s="199"/>
      <c r="O83" s="97"/>
      <c r="P83" s="200">
        <f>P84</f>
        <v>0</v>
      </c>
      <c r="Q83" s="97"/>
      <c r="R83" s="200">
        <f>R84</f>
        <v>0.16814000000000004</v>
      </c>
      <c r="S83" s="97"/>
      <c r="T83" s="201">
        <f>T84</f>
        <v>0.6290310000000001</v>
      </c>
      <c r="U83" s="39"/>
      <c r="V83" s="39"/>
      <c r="W83" s="39"/>
      <c r="X83" s="39"/>
      <c r="Y83" s="39"/>
      <c r="Z83" s="39"/>
      <c r="AA83" s="39"/>
      <c r="AB83" s="39"/>
      <c r="AC83" s="39"/>
      <c r="AD83" s="39"/>
      <c r="AE83" s="39"/>
      <c r="AT83" s="18" t="s">
        <v>68</v>
      </c>
      <c r="AU83" s="18" t="s">
        <v>104</v>
      </c>
      <c r="BK83" s="202">
        <f>BK84</f>
        <v>0</v>
      </c>
    </row>
    <row r="84" spans="1:63" s="12" customFormat="1" ht="25.9" customHeight="1">
      <c r="A84" s="12"/>
      <c r="B84" s="203"/>
      <c r="C84" s="204"/>
      <c r="D84" s="205" t="s">
        <v>68</v>
      </c>
      <c r="E84" s="206" t="s">
        <v>427</v>
      </c>
      <c r="F84" s="206" t="s">
        <v>428</v>
      </c>
      <c r="G84" s="204"/>
      <c r="H84" s="204"/>
      <c r="I84" s="207"/>
      <c r="J84" s="208">
        <f>BK84</f>
        <v>0</v>
      </c>
      <c r="K84" s="204"/>
      <c r="L84" s="209"/>
      <c r="M84" s="210"/>
      <c r="N84" s="211"/>
      <c r="O84" s="211"/>
      <c r="P84" s="212">
        <f>P85+P128+P155</f>
        <v>0</v>
      </c>
      <c r="Q84" s="211"/>
      <c r="R84" s="212">
        <f>R85+R128+R155</f>
        <v>0.16814000000000004</v>
      </c>
      <c r="S84" s="211"/>
      <c r="T84" s="213">
        <f>T85+T128+T155</f>
        <v>0.6290310000000001</v>
      </c>
      <c r="U84" s="12"/>
      <c r="V84" s="12"/>
      <c r="W84" s="12"/>
      <c r="X84" s="12"/>
      <c r="Y84" s="12"/>
      <c r="Z84" s="12"/>
      <c r="AA84" s="12"/>
      <c r="AB84" s="12"/>
      <c r="AC84" s="12"/>
      <c r="AD84" s="12"/>
      <c r="AE84" s="12"/>
      <c r="AR84" s="214" t="s">
        <v>79</v>
      </c>
      <c r="AT84" s="215" t="s">
        <v>68</v>
      </c>
      <c r="AU84" s="215" t="s">
        <v>69</v>
      </c>
      <c r="AY84" s="214" t="s">
        <v>126</v>
      </c>
      <c r="BK84" s="216">
        <f>BK85+BK128+BK155</f>
        <v>0</v>
      </c>
    </row>
    <row r="85" spans="1:63" s="12" customFormat="1" ht="22.8" customHeight="1">
      <c r="A85" s="12"/>
      <c r="B85" s="203"/>
      <c r="C85" s="204"/>
      <c r="D85" s="205" t="s">
        <v>68</v>
      </c>
      <c r="E85" s="217" t="s">
        <v>542</v>
      </c>
      <c r="F85" s="217" t="s">
        <v>543</v>
      </c>
      <c r="G85" s="204"/>
      <c r="H85" s="204"/>
      <c r="I85" s="207"/>
      <c r="J85" s="218">
        <f>BK85</f>
        <v>0</v>
      </c>
      <c r="K85" s="204"/>
      <c r="L85" s="209"/>
      <c r="M85" s="210"/>
      <c r="N85" s="211"/>
      <c r="O85" s="211"/>
      <c r="P85" s="212">
        <f>SUM(P86:P127)</f>
        <v>0</v>
      </c>
      <c r="Q85" s="211"/>
      <c r="R85" s="212">
        <f>SUM(R86:R127)</f>
        <v>0.14693000000000003</v>
      </c>
      <c r="S85" s="211"/>
      <c r="T85" s="213">
        <f>SUM(T86:T127)</f>
        <v>0.5172150000000001</v>
      </c>
      <c r="U85" s="12"/>
      <c r="V85" s="12"/>
      <c r="W85" s="12"/>
      <c r="X85" s="12"/>
      <c r="Y85" s="12"/>
      <c r="Z85" s="12"/>
      <c r="AA85" s="12"/>
      <c r="AB85" s="12"/>
      <c r="AC85" s="12"/>
      <c r="AD85" s="12"/>
      <c r="AE85" s="12"/>
      <c r="AR85" s="214" t="s">
        <v>79</v>
      </c>
      <c r="AT85" s="215" t="s">
        <v>68</v>
      </c>
      <c r="AU85" s="215" t="s">
        <v>77</v>
      </c>
      <c r="AY85" s="214" t="s">
        <v>126</v>
      </c>
      <c r="BK85" s="216">
        <f>SUM(BK86:BK127)</f>
        <v>0</v>
      </c>
    </row>
    <row r="86" spans="1:65" s="2" customFormat="1" ht="16.5" customHeight="1">
      <c r="A86" s="39"/>
      <c r="B86" s="40"/>
      <c r="C86" s="219" t="s">
        <v>77</v>
      </c>
      <c r="D86" s="219" t="s">
        <v>128</v>
      </c>
      <c r="E86" s="220" t="s">
        <v>544</v>
      </c>
      <c r="F86" s="221" t="s">
        <v>545</v>
      </c>
      <c r="G86" s="222" t="s">
        <v>255</v>
      </c>
      <c r="H86" s="223">
        <v>61.5</v>
      </c>
      <c r="I86" s="224"/>
      <c r="J86" s="225">
        <f>ROUND(I86*H86,2)</f>
        <v>0</v>
      </c>
      <c r="K86" s="221" t="s">
        <v>132</v>
      </c>
      <c r="L86" s="45"/>
      <c r="M86" s="226" t="s">
        <v>19</v>
      </c>
      <c r="N86" s="227" t="s">
        <v>40</v>
      </c>
      <c r="O86" s="85"/>
      <c r="P86" s="228">
        <f>O86*H86</f>
        <v>0</v>
      </c>
      <c r="Q86" s="228">
        <v>6E-05</v>
      </c>
      <c r="R86" s="228">
        <f>Q86*H86</f>
        <v>0.00369</v>
      </c>
      <c r="S86" s="228">
        <v>0.00841</v>
      </c>
      <c r="T86" s="229">
        <f>S86*H86</f>
        <v>0.5172150000000001</v>
      </c>
      <c r="U86" s="39"/>
      <c r="V86" s="39"/>
      <c r="W86" s="39"/>
      <c r="X86" s="39"/>
      <c r="Y86" s="39"/>
      <c r="Z86" s="39"/>
      <c r="AA86" s="39"/>
      <c r="AB86" s="39"/>
      <c r="AC86" s="39"/>
      <c r="AD86" s="39"/>
      <c r="AE86" s="39"/>
      <c r="AR86" s="230" t="s">
        <v>246</v>
      </c>
      <c r="AT86" s="230" t="s">
        <v>128</v>
      </c>
      <c r="AU86" s="230" t="s">
        <v>79</v>
      </c>
      <c r="AY86" s="18" t="s">
        <v>126</v>
      </c>
      <c r="BE86" s="231">
        <f>IF(N86="základní",J86,0)</f>
        <v>0</v>
      </c>
      <c r="BF86" s="231">
        <f>IF(N86="snížená",J86,0)</f>
        <v>0</v>
      </c>
      <c r="BG86" s="231">
        <f>IF(N86="zákl. přenesená",J86,0)</f>
        <v>0</v>
      </c>
      <c r="BH86" s="231">
        <f>IF(N86="sníž. přenesená",J86,0)</f>
        <v>0</v>
      </c>
      <c r="BI86" s="231">
        <f>IF(N86="nulová",J86,0)</f>
        <v>0</v>
      </c>
      <c r="BJ86" s="18" t="s">
        <v>77</v>
      </c>
      <c r="BK86" s="231">
        <f>ROUND(I86*H86,2)</f>
        <v>0</v>
      </c>
      <c r="BL86" s="18" t="s">
        <v>246</v>
      </c>
      <c r="BM86" s="230" t="s">
        <v>546</v>
      </c>
    </row>
    <row r="87" spans="1:47" s="2" customFormat="1" ht="12">
      <c r="A87" s="39"/>
      <c r="B87" s="40"/>
      <c r="C87" s="41"/>
      <c r="D87" s="232" t="s">
        <v>135</v>
      </c>
      <c r="E87" s="41"/>
      <c r="F87" s="233" t="s">
        <v>547</v>
      </c>
      <c r="G87" s="41"/>
      <c r="H87" s="41"/>
      <c r="I87" s="137"/>
      <c r="J87" s="41"/>
      <c r="K87" s="41"/>
      <c r="L87" s="45"/>
      <c r="M87" s="234"/>
      <c r="N87" s="235"/>
      <c r="O87" s="85"/>
      <c r="P87" s="85"/>
      <c r="Q87" s="85"/>
      <c r="R87" s="85"/>
      <c r="S87" s="85"/>
      <c r="T87" s="86"/>
      <c r="U87" s="39"/>
      <c r="V87" s="39"/>
      <c r="W87" s="39"/>
      <c r="X87" s="39"/>
      <c r="Y87" s="39"/>
      <c r="Z87" s="39"/>
      <c r="AA87" s="39"/>
      <c r="AB87" s="39"/>
      <c r="AC87" s="39"/>
      <c r="AD87" s="39"/>
      <c r="AE87" s="39"/>
      <c r="AT87" s="18" t="s">
        <v>135</v>
      </c>
      <c r="AU87" s="18" t="s">
        <v>79</v>
      </c>
    </row>
    <row r="88" spans="1:51" s="13" customFormat="1" ht="12">
      <c r="A88" s="13"/>
      <c r="B88" s="237"/>
      <c r="C88" s="238"/>
      <c r="D88" s="232" t="s">
        <v>139</v>
      </c>
      <c r="E88" s="239" t="s">
        <v>19</v>
      </c>
      <c r="F88" s="240" t="s">
        <v>548</v>
      </c>
      <c r="G88" s="238"/>
      <c r="H88" s="241">
        <v>4</v>
      </c>
      <c r="I88" s="242"/>
      <c r="J88" s="238"/>
      <c r="K88" s="238"/>
      <c r="L88" s="243"/>
      <c r="M88" s="244"/>
      <c r="N88" s="245"/>
      <c r="O88" s="245"/>
      <c r="P88" s="245"/>
      <c r="Q88" s="245"/>
      <c r="R88" s="245"/>
      <c r="S88" s="245"/>
      <c r="T88" s="246"/>
      <c r="U88" s="13"/>
      <c r="V88" s="13"/>
      <c r="W88" s="13"/>
      <c r="X88" s="13"/>
      <c r="Y88" s="13"/>
      <c r="Z88" s="13"/>
      <c r="AA88" s="13"/>
      <c r="AB88" s="13"/>
      <c r="AC88" s="13"/>
      <c r="AD88" s="13"/>
      <c r="AE88" s="13"/>
      <c r="AT88" s="247" t="s">
        <v>139</v>
      </c>
      <c r="AU88" s="247" t="s">
        <v>79</v>
      </c>
      <c r="AV88" s="13" t="s">
        <v>79</v>
      </c>
      <c r="AW88" s="13" t="s">
        <v>31</v>
      </c>
      <c r="AX88" s="13" t="s">
        <v>69</v>
      </c>
      <c r="AY88" s="247" t="s">
        <v>126</v>
      </c>
    </row>
    <row r="89" spans="1:51" s="13" customFormat="1" ht="12">
      <c r="A89" s="13"/>
      <c r="B89" s="237"/>
      <c r="C89" s="238"/>
      <c r="D89" s="232" t="s">
        <v>139</v>
      </c>
      <c r="E89" s="239" t="s">
        <v>19</v>
      </c>
      <c r="F89" s="240" t="s">
        <v>549</v>
      </c>
      <c r="G89" s="238"/>
      <c r="H89" s="241">
        <v>10</v>
      </c>
      <c r="I89" s="242"/>
      <c r="J89" s="238"/>
      <c r="K89" s="238"/>
      <c r="L89" s="243"/>
      <c r="M89" s="244"/>
      <c r="N89" s="245"/>
      <c r="O89" s="245"/>
      <c r="P89" s="245"/>
      <c r="Q89" s="245"/>
      <c r="R89" s="245"/>
      <c r="S89" s="245"/>
      <c r="T89" s="246"/>
      <c r="U89" s="13"/>
      <c r="V89" s="13"/>
      <c r="W89" s="13"/>
      <c r="X89" s="13"/>
      <c r="Y89" s="13"/>
      <c r="Z89" s="13"/>
      <c r="AA89" s="13"/>
      <c r="AB89" s="13"/>
      <c r="AC89" s="13"/>
      <c r="AD89" s="13"/>
      <c r="AE89" s="13"/>
      <c r="AT89" s="247" t="s">
        <v>139</v>
      </c>
      <c r="AU89" s="247" t="s">
        <v>79</v>
      </c>
      <c r="AV89" s="13" t="s">
        <v>79</v>
      </c>
      <c r="AW89" s="13" t="s">
        <v>31</v>
      </c>
      <c r="AX89" s="13" t="s">
        <v>69</v>
      </c>
      <c r="AY89" s="247" t="s">
        <v>126</v>
      </c>
    </row>
    <row r="90" spans="1:51" s="13" customFormat="1" ht="12">
      <c r="A90" s="13"/>
      <c r="B90" s="237"/>
      <c r="C90" s="238"/>
      <c r="D90" s="232" t="s">
        <v>139</v>
      </c>
      <c r="E90" s="239" t="s">
        <v>19</v>
      </c>
      <c r="F90" s="240" t="s">
        <v>550</v>
      </c>
      <c r="G90" s="238"/>
      <c r="H90" s="241">
        <v>20.5</v>
      </c>
      <c r="I90" s="242"/>
      <c r="J90" s="238"/>
      <c r="K90" s="238"/>
      <c r="L90" s="243"/>
      <c r="M90" s="244"/>
      <c r="N90" s="245"/>
      <c r="O90" s="245"/>
      <c r="P90" s="245"/>
      <c r="Q90" s="245"/>
      <c r="R90" s="245"/>
      <c r="S90" s="245"/>
      <c r="T90" s="246"/>
      <c r="U90" s="13"/>
      <c r="V90" s="13"/>
      <c r="W90" s="13"/>
      <c r="X90" s="13"/>
      <c r="Y90" s="13"/>
      <c r="Z90" s="13"/>
      <c r="AA90" s="13"/>
      <c r="AB90" s="13"/>
      <c r="AC90" s="13"/>
      <c r="AD90" s="13"/>
      <c r="AE90" s="13"/>
      <c r="AT90" s="247" t="s">
        <v>139</v>
      </c>
      <c r="AU90" s="247" t="s">
        <v>79</v>
      </c>
      <c r="AV90" s="13" t="s">
        <v>79</v>
      </c>
      <c r="AW90" s="13" t="s">
        <v>31</v>
      </c>
      <c r="AX90" s="13" t="s">
        <v>69</v>
      </c>
      <c r="AY90" s="247" t="s">
        <v>126</v>
      </c>
    </row>
    <row r="91" spans="1:51" s="13" customFormat="1" ht="12">
      <c r="A91" s="13"/>
      <c r="B91" s="237"/>
      <c r="C91" s="238"/>
      <c r="D91" s="232" t="s">
        <v>139</v>
      </c>
      <c r="E91" s="239" t="s">
        <v>19</v>
      </c>
      <c r="F91" s="240" t="s">
        <v>551</v>
      </c>
      <c r="G91" s="238"/>
      <c r="H91" s="241">
        <v>12</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139</v>
      </c>
      <c r="AU91" s="247" t="s">
        <v>79</v>
      </c>
      <c r="AV91" s="13" t="s">
        <v>79</v>
      </c>
      <c r="AW91" s="13" t="s">
        <v>31</v>
      </c>
      <c r="AX91" s="13" t="s">
        <v>69</v>
      </c>
      <c r="AY91" s="247" t="s">
        <v>126</v>
      </c>
    </row>
    <row r="92" spans="1:51" s="13" customFormat="1" ht="12">
      <c r="A92" s="13"/>
      <c r="B92" s="237"/>
      <c r="C92" s="238"/>
      <c r="D92" s="232" t="s">
        <v>139</v>
      </c>
      <c r="E92" s="239" t="s">
        <v>19</v>
      </c>
      <c r="F92" s="240" t="s">
        <v>552</v>
      </c>
      <c r="G92" s="238"/>
      <c r="H92" s="241">
        <v>15</v>
      </c>
      <c r="I92" s="242"/>
      <c r="J92" s="238"/>
      <c r="K92" s="238"/>
      <c r="L92" s="243"/>
      <c r="M92" s="244"/>
      <c r="N92" s="245"/>
      <c r="O92" s="245"/>
      <c r="P92" s="245"/>
      <c r="Q92" s="245"/>
      <c r="R92" s="245"/>
      <c r="S92" s="245"/>
      <c r="T92" s="246"/>
      <c r="U92" s="13"/>
      <c r="V92" s="13"/>
      <c r="W92" s="13"/>
      <c r="X92" s="13"/>
      <c r="Y92" s="13"/>
      <c r="Z92" s="13"/>
      <c r="AA92" s="13"/>
      <c r="AB92" s="13"/>
      <c r="AC92" s="13"/>
      <c r="AD92" s="13"/>
      <c r="AE92" s="13"/>
      <c r="AT92" s="247" t="s">
        <v>139</v>
      </c>
      <c r="AU92" s="247" t="s">
        <v>79</v>
      </c>
      <c r="AV92" s="13" t="s">
        <v>79</v>
      </c>
      <c r="AW92" s="13" t="s">
        <v>31</v>
      </c>
      <c r="AX92" s="13" t="s">
        <v>69</v>
      </c>
      <c r="AY92" s="247" t="s">
        <v>126</v>
      </c>
    </row>
    <row r="93" spans="1:51" s="14" customFormat="1" ht="12">
      <c r="A93" s="14"/>
      <c r="B93" s="248"/>
      <c r="C93" s="249"/>
      <c r="D93" s="232" t="s">
        <v>139</v>
      </c>
      <c r="E93" s="250" t="s">
        <v>19</v>
      </c>
      <c r="F93" s="251" t="s">
        <v>146</v>
      </c>
      <c r="G93" s="249"/>
      <c r="H93" s="252">
        <v>61.5</v>
      </c>
      <c r="I93" s="253"/>
      <c r="J93" s="249"/>
      <c r="K93" s="249"/>
      <c r="L93" s="254"/>
      <c r="M93" s="255"/>
      <c r="N93" s="256"/>
      <c r="O93" s="256"/>
      <c r="P93" s="256"/>
      <c r="Q93" s="256"/>
      <c r="R93" s="256"/>
      <c r="S93" s="256"/>
      <c r="T93" s="257"/>
      <c r="U93" s="14"/>
      <c r="V93" s="14"/>
      <c r="W93" s="14"/>
      <c r="X93" s="14"/>
      <c r="Y93" s="14"/>
      <c r="Z93" s="14"/>
      <c r="AA93" s="14"/>
      <c r="AB93" s="14"/>
      <c r="AC93" s="14"/>
      <c r="AD93" s="14"/>
      <c r="AE93" s="14"/>
      <c r="AT93" s="258" t="s">
        <v>139</v>
      </c>
      <c r="AU93" s="258" t="s">
        <v>79</v>
      </c>
      <c r="AV93" s="14" t="s">
        <v>133</v>
      </c>
      <c r="AW93" s="14" t="s">
        <v>31</v>
      </c>
      <c r="AX93" s="14" t="s">
        <v>77</v>
      </c>
      <c r="AY93" s="258" t="s">
        <v>126</v>
      </c>
    </row>
    <row r="94" spans="1:65" s="2" customFormat="1" ht="16.5" customHeight="1">
      <c r="A94" s="39"/>
      <c r="B94" s="40"/>
      <c r="C94" s="219" t="s">
        <v>79</v>
      </c>
      <c r="D94" s="219" t="s">
        <v>128</v>
      </c>
      <c r="E94" s="220" t="s">
        <v>553</v>
      </c>
      <c r="F94" s="221" t="s">
        <v>554</v>
      </c>
      <c r="G94" s="222" t="s">
        <v>255</v>
      </c>
      <c r="H94" s="223">
        <v>36</v>
      </c>
      <c r="I94" s="224"/>
      <c r="J94" s="225">
        <f>ROUND(I94*H94,2)</f>
        <v>0</v>
      </c>
      <c r="K94" s="221" t="s">
        <v>132</v>
      </c>
      <c r="L94" s="45"/>
      <c r="M94" s="226" t="s">
        <v>19</v>
      </c>
      <c r="N94" s="227" t="s">
        <v>40</v>
      </c>
      <c r="O94" s="85"/>
      <c r="P94" s="228">
        <f>O94*H94</f>
        <v>0</v>
      </c>
      <c r="Q94" s="228">
        <v>0.00046</v>
      </c>
      <c r="R94" s="228">
        <f>Q94*H94</f>
        <v>0.016560000000000002</v>
      </c>
      <c r="S94" s="228">
        <v>0</v>
      </c>
      <c r="T94" s="229">
        <f>S94*H94</f>
        <v>0</v>
      </c>
      <c r="U94" s="39"/>
      <c r="V94" s="39"/>
      <c r="W94" s="39"/>
      <c r="X94" s="39"/>
      <c r="Y94" s="39"/>
      <c r="Z94" s="39"/>
      <c r="AA94" s="39"/>
      <c r="AB94" s="39"/>
      <c r="AC94" s="39"/>
      <c r="AD94" s="39"/>
      <c r="AE94" s="39"/>
      <c r="AR94" s="230" t="s">
        <v>246</v>
      </c>
      <c r="AT94" s="230" t="s">
        <v>128</v>
      </c>
      <c r="AU94" s="230" t="s">
        <v>79</v>
      </c>
      <c r="AY94" s="18" t="s">
        <v>126</v>
      </c>
      <c r="BE94" s="231">
        <f>IF(N94="základní",J94,0)</f>
        <v>0</v>
      </c>
      <c r="BF94" s="231">
        <f>IF(N94="snížená",J94,0)</f>
        <v>0</v>
      </c>
      <c r="BG94" s="231">
        <f>IF(N94="zákl. přenesená",J94,0)</f>
        <v>0</v>
      </c>
      <c r="BH94" s="231">
        <f>IF(N94="sníž. přenesená",J94,0)</f>
        <v>0</v>
      </c>
      <c r="BI94" s="231">
        <f>IF(N94="nulová",J94,0)</f>
        <v>0</v>
      </c>
      <c r="BJ94" s="18" t="s">
        <v>77</v>
      </c>
      <c r="BK94" s="231">
        <f>ROUND(I94*H94,2)</f>
        <v>0</v>
      </c>
      <c r="BL94" s="18" t="s">
        <v>246</v>
      </c>
      <c r="BM94" s="230" t="s">
        <v>555</v>
      </c>
    </row>
    <row r="95" spans="1:47" s="2" customFormat="1" ht="12">
      <c r="A95" s="39"/>
      <c r="B95" s="40"/>
      <c r="C95" s="41"/>
      <c r="D95" s="232" t="s">
        <v>135</v>
      </c>
      <c r="E95" s="41"/>
      <c r="F95" s="233" t="s">
        <v>556</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135</v>
      </c>
      <c r="AU95" s="18" t="s">
        <v>79</v>
      </c>
    </row>
    <row r="96" spans="1:51" s="13" customFormat="1" ht="12">
      <c r="A96" s="13"/>
      <c r="B96" s="237"/>
      <c r="C96" s="238"/>
      <c r="D96" s="232" t="s">
        <v>139</v>
      </c>
      <c r="E96" s="239" t="s">
        <v>19</v>
      </c>
      <c r="F96" s="240" t="s">
        <v>557</v>
      </c>
      <c r="G96" s="238"/>
      <c r="H96" s="241">
        <v>36</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139</v>
      </c>
      <c r="AU96" s="247" t="s">
        <v>79</v>
      </c>
      <c r="AV96" s="13" t="s">
        <v>79</v>
      </c>
      <c r="AW96" s="13" t="s">
        <v>31</v>
      </c>
      <c r="AX96" s="13" t="s">
        <v>77</v>
      </c>
      <c r="AY96" s="247" t="s">
        <v>126</v>
      </c>
    </row>
    <row r="97" spans="1:65" s="2" customFormat="1" ht="16.5" customHeight="1">
      <c r="A97" s="39"/>
      <c r="B97" s="40"/>
      <c r="C97" s="219" t="s">
        <v>152</v>
      </c>
      <c r="D97" s="219" t="s">
        <v>128</v>
      </c>
      <c r="E97" s="220" t="s">
        <v>558</v>
      </c>
      <c r="F97" s="221" t="s">
        <v>559</v>
      </c>
      <c r="G97" s="222" t="s">
        <v>255</v>
      </c>
      <c r="H97" s="223">
        <v>16</v>
      </c>
      <c r="I97" s="224"/>
      <c r="J97" s="225">
        <f>ROUND(I97*H97,2)</f>
        <v>0</v>
      </c>
      <c r="K97" s="221" t="s">
        <v>132</v>
      </c>
      <c r="L97" s="45"/>
      <c r="M97" s="226" t="s">
        <v>19</v>
      </c>
      <c r="N97" s="227" t="s">
        <v>40</v>
      </c>
      <c r="O97" s="85"/>
      <c r="P97" s="228">
        <f>O97*H97</f>
        <v>0</v>
      </c>
      <c r="Q97" s="228">
        <v>0.00159</v>
      </c>
      <c r="R97" s="228">
        <f>Q97*H97</f>
        <v>0.02544</v>
      </c>
      <c r="S97" s="228">
        <v>0</v>
      </c>
      <c r="T97" s="229">
        <f>S97*H97</f>
        <v>0</v>
      </c>
      <c r="U97" s="39"/>
      <c r="V97" s="39"/>
      <c r="W97" s="39"/>
      <c r="X97" s="39"/>
      <c r="Y97" s="39"/>
      <c r="Z97" s="39"/>
      <c r="AA97" s="39"/>
      <c r="AB97" s="39"/>
      <c r="AC97" s="39"/>
      <c r="AD97" s="39"/>
      <c r="AE97" s="39"/>
      <c r="AR97" s="230" t="s">
        <v>246</v>
      </c>
      <c r="AT97" s="230" t="s">
        <v>128</v>
      </c>
      <c r="AU97" s="230" t="s">
        <v>79</v>
      </c>
      <c r="AY97" s="18" t="s">
        <v>126</v>
      </c>
      <c r="BE97" s="231">
        <f>IF(N97="základní",J97,0)</f>
        <v>0</v>
      </c>
      <c r="BF97" s="231">
        <f>IF(N97="snížená",J97,0)</f>
        <v>0</v>
      </c>
      <c r="BG97" s="231">
        <f>IF(N97="zákl. přenesená",J97,0)</f>
        <v>0</v>
      </c>
      <c r="BH97" s="231">
        <f>IF(N97="sníž. přenesená",J97,0)</f>
        <v>0</v>
      </c>
      <c r="BI97" s="231">
        <f>IF(N97="nulová",J97,0)</f>
        <v>0</v>
      </c>
      <c r="BJ97" s="18" t="s">
        <v>77</v>
      </c>
      <c r="BK97" s="231">
        <f>ROUND(I97*H97,2)</f>
        <v>0</v>
      </c>
      <c r="BL97" s="18" t="s">
        <v>246</v>
      </c>
      <c r="BM97" s="230" t="s">
        <v>560</v>
      </c>
    </row>
    <row r="98" spans="1:47" s="2" customFormat="1" ht="12">
      <c r="A98" s="39"/>
      <c r="B98" s="40"/>
      <c r="C98" s="41"/>
      <c r="D98" s="232" t="s">
        <v>135</v>
      </c>
      <c r="E98" s="41"/>
      <c r="F98" s="233" t="s">
        <v>561</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135</v>
      </c>
      <c r="AU98" s="18" t="s">
        <v>79</v>
      </c>
    </row>
    <row r="99" spans="1:51" s="13" customFormat="1" ht="12">
      <c r="A99" s="13"/>
      <c r="B99" s="237"/>
      <c r="C99" s="238"/>
      <c r="D99" s="232" t="s">
        <v>139</v>
      </c>
      <c r="E99" s="239" t="s">
        <v>19</v>
      </c>
      <c r="F99" s="240" t="s">
        <v>562</v>
      </c>
      <c r="G99" s="238"/>
      <c r="H99" s="241">
        <v>8</v>
      </c>
      <c r="I99" s="242"/>
      <c r="J99" s="238"/>
      <c r="K99" s="238"/>
      <c r="L99" s="243"/>
      <c r="M99" s="244"/>
      <c r="N99" s="245"/>
      <c r="O99" s="245"/>
      <c r="P99" s="245"/>
      <c r="Q99" s="245"/>
      <c r="R99" s="245"/>
      <c r="S99" s="245"/>
      <c r="T99" s="246"/>
      <c r="U99" s="13"/>
      <c r="V99" s="13"/>
      <c r="W99" s="13"/>
      <c r="X99" s="13"/>
      <c r="Y99" s="13"/>
      <c r="Z99" s="13"/>
      <c r="AA99" s="13"/>
      <c r="AB99" s="13"/>
      <c r="AC99" s="13"/>
      <c r="AD99" s="13"/>
      <c r="AE99" s="13"/>
      <c r="AT99" s="247" t="s">
        <v>139</v>
      </c>
      <c r="AU99" s="247" t="s">
        <v>79</v>
      </c>
      <c r="AV99" s="13" t="s">
        <v>79</v>
      </c>
      <c r="AW99" s="13" t="s">
        <v>31</v>
      </c>
      <c r="AX99" s="13" t="s">
        <v>69</v>
      </c>
      <c r="AY99" s="247" t="s">
        <v>126</v>
      </c>
    </row>
    <row r="100" spans="1:51" s="13" customFormat="1" ht="12">
      <c r="A100" s="13"/>
      <c r="B100" s="237"/>
      <c r="C100" s="238"/>
      <c r="D100" s="232" t="s">
        <v>139</v>
      </c>
      <c r="E100" s="239" t="s">
        <v>19</v>
      </c>
      <c r="F100" s="240" t="s">
        <v>563</v>
      </c>
      <c r="G100" s="238"/>
      <c r="H100" s="241">
        <v>8</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139</v>
      </c>
      <c r="AU100" s="247" t="s">
        <v>79</v>
      </c>
      <c r="AV100" s="13" t="s">
        <v>79</v>
      </c>
      <c r="AW100" s="13" t="s">
        <v>31</v>
      </c>
      <c r="AX100" s="13" t="s">
        <v>69</v>
      </c>
      <c r="AY100" s="247" t="s">
        <v>126</v>
      </c>
    </row>
    <row r="101" spans="1:51" s="14" customFormat="1" ht="12">
      <c r="A101" s="14"/>
      <c r="B101" s="248"/>
      <c r="C101" s="249"/>
      <c r="D101" s="232" t="s">
        <v>139</v>
      </c>
      <c r="E101" s="250" t="s">
        <v>19</v>
      </c>
      <c r="F101" s="251" t="s">
        <v>146</v>
      </c>
      <c r="G101" s="249"/>
      <c r="H101" s="252">
        <v>16</v>
      </c>
      <c r="I101" s="253"/>
      <c r="J101" s="249"/>
      <c r="K101" s="249"/>
      <c r="L101" s="254"/>
      <c r="M101" s="255"/>
      <c r="N101" s="256"/>
      <c r="O101" s="256"/>
      <c r="P101" s="256"/>
      <c r="Q101" s="256"/>
      <c r="R101" s="256"/>
      <c r="S101" s="256"/>
      <c r="T101" s="257"/>
      <c r="U101" s="14"/>
      <c r="V101" s="14"/>
      <c r="W101" s="14"/>
      <c r="X101" s="14"/>
      <c r="Y101" s="14"/>
      <c r="Z101" s="14"/>
      <c r="AA101" s="14"/>
      <c r="AB101" s="14"/>
      <c r="AC101" s="14"/>
      <c r="AD101" s="14"/>
      <c r="AE101" s="14"/>
      <c r="AT101" s="258" t="s">
        <v>139</v>
      </c>
      <c r="AU101" s="258" t="s">
        <v>79</v>
      </c>
      <c r="AV101" s="14" t="s">
        <v>133</v>
      </c>
      <c r="AW101" s="14" t="s">
        <v>31</v>
      </c>
      <c r="AX101" s="14" t="s">
        <v>77</v>
      </c>
      <c r="AY101" s="258" t="s">
        <v>126</v>
      </c>
    </row>
    <row r="102" spans="1:65" s="2" customFormat="1" ht="16.5" customHeight="1">
      <c r="A102" s="39"/>
      <c r="B102" s="40"/>
      <c r="C102" s="219" t="s">
        <v>133</v>
      </c>
      <c r="D102" s="219" t="s">
        <v>128</v>
      </c>
      <c r="E102" s="220" t="s">
        <v>564</v>
      </c>
      <c r="F102" s="221" t="s">
        <v>565</v>
      </c>
      <c r="G102" s="222" t="s">
        <v>255</v>
      </c>
      <c r="H102" s="223">
        <v>26</v>
      </c>
      <c r="I102" s="224"/>
      <c r="J102" s="225">
        <f>ROUND(I102*H102,2)</f>
        <v>0</v>
      </c>
      <c r="K102" s="221" t="s">
        <v>132</v>
      </c>
      <c r="L102" s="45"/>
      <c r="M102" s="226" t="s">
        <v>19</v>
      </c>
      <c r="N102" s="227" t="s">
        <v>40</v>
      </c>
      <c r="O102" s="85"/>
      <c r="P102" s="228">
        <f>O102*H102</f>
        <v>0</v>
      </c>
      <c r="Q102" s="228">
        <v>0.002</v>
      </c>
      <c r="R102" s="228">
        <f>Q102*H102</f>
        <v>0.052000000000000005</v>
      </c>
      <c r="S102" s="228">
        <v>0</v>
      </c>
      <c r="T102" s="229">
        <f>S102*H102</f>
        <v>0</v>
      </c>
      <c r="U102" s="39"/>
      <c r="V102" s="39"/>
      <c r="W102" s="39"/>
      <c r="X102" s="39"/>
      <c r="Y102" s="39"/>
      <c r="Z102" s="39"/>
      <c r="AA102" s="39"/>
      <c r="AB102" s="39"/>
      <c r="AC102" s="39"/>
      <c r="AD102" s="39"/>
      <c r="AE102" s="39"/>
      <c r="AR102" s="230" t="s">
        <v>246</v>
      </c>
      <c r="AT102" s="230" t="s">
        <v>128</v>
      </c>
      <c r="AU102" s="230" t="s">
        <v>79</v>
      </c>
      <c r="AY102" s="18" t="s">
        <v>126</v>
      </c>
      <c r="BE102" s="231">
        <f>IF(N102="základní",J102,0)</f>
        <v>0</v>
      </c>
      <c r="BF102" s="231">
        <f>IF(N102="snížená",J102,0)</f>
        <v>0</v>
      </c>
      <c r="BG102" s="231">
        <f>IF(N102="zákl. přenesená",J102,0)</f>
        <v>0</v>
      </c>
      <c r="BH102" s="231">
        <f>IF(N102="sníž. přenesená",J102,0)</f>
        <v>0</v>
      </c>
      <c r="BI102" s="231">
        <f>IF(N102="nulová",J102,0)</f>
        <v>0</v>
      </c>
      <c r="BJ102" s="18" t="s">
        <v>77</v>
      </c>
      <c r="BK102" s="231">
        <f>ROUND(I102*H102,2)</f>
        <v>0</v>
      </c>
      <c r="BL102" s="18" t="s">
        <v>246</v>
      </c>
      <c r="BM102" s="230" t="s">
        <v>566</v>
      </c>
    </row>
    <row r="103" spans="1:47" s="2" customFormat="1" ht="12">
      <c r="A103" s="39"/>
      <c r="B103" s="40"/>
      <c r="C103" s="41"/>
      <c r="D103" s="232" t="s">
        <v>135</v>
      </c>
      <c r="E103" s="41"/>
      <c r="F103" s="233" t="s">
        <v>567</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135</v>
      </c>
      <c r="AU103" s="18" t="s">
        <v>79</v>
      </c>
    </row>
    <row r="104" spans="1:51" s="13" customFormat="1" ht="12">
      <c r="A104" s="13"/>
      <c r="B104" s="237"/>
      <c r="C104" s="238"/>
      <c r="D104" s="232" t="s">
        <v>139</v>
      </c>
      <c r="E104" s="239" t="s">
        <v>19</v>
      </c>
      <c r="F104" s="240" t="s">
        <v>568</v>
      </c>
      <c r="G104" s="238"/>
      <c r="H104" s="241">
        <v>11</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139</v>
      </c>
      <c r="AU104" s="247" t="s">
        <v>79</v>
      </c>
      <c r="AV104" s="13" t="s">
        <v>79</v>
      </c>
      <c r="AW104" s="13" t="s">
        <v>31</v>
      </c>
      <c r="AX104" s="13" t="s">
        <v>69</v>
      </c>
      <c r="AY104" s="247" t="s">
        <v>126</v>
      </c>
    </row>
    <row r="105" spans="1:51" s="13" customFormat="1" ht="12">
      <c r="A105" s="13"/>
      <c r="B105" s="237"/>
      <c r="C105" s="238"/>
      <c r="D105" s="232" t="s">
        <v>139</v>
      </c>
      <c r="E105" s="239" t="s">
        <v>19</v>
      </c>
      <c r="F105" s="240" t="s">
        <v>569</v>
      </c>
      <c r="G105" s="238"/>
      <c r="H105" s="241">
        <v>15</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139</v>
      </c>
      <c r="AU105" s="247" t="s">
        <v>79</v>
      </c>
      <c r="AV105" s="13" t="s">
        <v>79</v>
      </c>
      <c r="AW105" s="13" t="s">
        <v>31</v>
      </c>
      <c r="AX105" s="13" t="s">
        <v>69</v>
      </c>
      <c r="AY105" s="247" t="s">
        <v>126</v>
      </c>
    </row>
    <row r="106" spans="1:51" s="14" customFormat="1" ht="12">
      <c r="A106" s="14"/>
      <c r="B106" s="248"/>
      <c r="C106" s="249"/>
      <c r="D106" s="232" t="s">
        <v>139</v>
      </c>
      <c r="E106" s="250" t="s">
        <v>19</v>
      </c>
      <c r="F106" s="251" t="s">
        <v>146</v>
      </c>
      <c r="G106" s="249"/>
      <c r="H106" s="252">
        <v>26</v>
      </c>
      <c r="I106" s="253"/>
      <c r="J106" s="249"/>
      <c r="K106" s="249"/>
      <c r="L106" s="254"/>
      <c r="M106" s="255"/>
      <c r="N106" s="256"/>
      <c r="O106" s="256"/>
      <c r="P106" s="256"/>
      <c r="Q106" s="256"/>
      <c r="R106" s="256"/>
      <c r="S106" s="256"/>
      <c r="T106" s="257"/>
      <c r="U106" s="14"/>
      <c r="V106" s="14"/>
      <c r="W106" s="14"/>
      <c r="X106" s="14"/>
      <c r="Y106" s="14"/>
      <c r="Z106" s="14"/>
      <c r="AA106" s="14"/>
      <c r="AB106" s="14"/>
      <c r="AC106" s="14"/>
      <c r="AD106" s="14"/>
      <c r="AE106" s="14"/>
      <c r="AT106" s="258" t="s">
        <v>139</v>
      </c>
      <c r="AU106" s="258" t="s">
        <v>79</v>
      </c>
      <c r="AV106" s="14" t="s">
        <v>133</v>
      </c>
      <c r="AW106" s="14" t="s">
        <v>31</v>
      </c>
      <c r="AX106" s="14" t="s">
        <v>77</v>
      </c>
      <c r="AY106" s="258" t="s">
        <v>126</v>
      </c>
    </row>
    <row r="107" spans="1:65" s="2" customFormat="1" ht="16.5" customHeight="1">
      <c r="A107" s="39"/>
      <c r="B107" s="40"/>
      <c r="C107" s="219" t="s">
        <v>162</v>
      </c>
      <c r="D107" s="219" t="s">
        <v>128</v>
      </c>
      <c r="E107" s="220" t="s">
        <v>570</v>
      </c>
      <c r="F107" s="221" t="s">
        <v>571</v>
      </c>
      <c r="G107" s="222" t="s">
        <v>255</v>
      </c>
      <c r="H107" s="223">
        <v>8</v>
      </c>
      <c r="I107" s="224"/>
      <c r="J107" s="225">
        <f>ROUND(I107*H107,2)</f>
        <v>0</v>
      </c>
      <c r="K107" s="221" t="s">
        <v>132</v>
      </c>
      <c r="L107" s="45"/>
      <c r="M107" s="226" t="s">
        <v>19</v>
      </c>
      <c r="N107" s="227" t="s">
        <v>40</v>
      </c>
      <c r="O107" s="85"/>
      <c r="P107" s="228">
        <f>O107*H107</f>
        <v>0</v>
      </c>
      <c r="Q107" s="228">
        <v>0.00337</v>
      </c>
      <c r="R107" s="228">
        <f>Q107*H107</f>
        <v>0.02696</v>
      </c>
      <c r="S107" s="228">
        <v>0</v>
      </c>
      <c r="T107" s="229">
        <f>S107*H107</f>
        <v>0</v>
      </c>
      <c r="U107" s="39"/>
      <c r="V107" s="39"/>
      <c r="W107" s="39"/>
      <c r="X107" s="39"/>
      <c r="Y107" s="39"/>
      <c r="Z107" s="39"/>
      <c r="AA107" s="39"/>
      <c r="AB107" s="39"/>
      <c r="AC107" s="39"/>
      <c r="AD107" s="39"/>
      <c r="AE107" s="39"/>
      <c r="AR107" s="230" t="s">
        <v>246</v>
      </c>
      <c r="AT107" s="230" t="s">
        <v>128</v>
      </c>
      <c r="AU107" s="230" t="s">
        <v>79</v>
      </c>
      <c r="AY107" s="18" t="s">
        <v>126</v>
      </c>
      <c r="BE107" s="231">
        <f>IF(N107="základní",J107,0)</f>
        <v>0</v>
      </c>
      <c r="BF107" s="231">
        <f>IF(N107="snížená",J107,0)</f>
        <v>0</v>
      </c>
      <c r="BG107" s="231">
        <f>IF(N107="zákl. přenesená",J107,0)</f>
        <v>0</v>
      </c>
      <c r="BH107" s="231">
        <f>IF(N107="sníž. přenesená",J107,0)</f>
        <v>0</v>
      </c>
      <c r="BI107" s="231">
        <f>IF(N107="nulová",J107,0)</f>
        <v>0</v>
      </c>
      <c r="BJ107" s="18" t="s">
        <v>77</v>
      </c>
      <c r="BK107" s="231">
        <f>ROUND(I107*H107,2)</f>
        <v>0</v>
      </c>
      <c r="BL107" s="18" t="s">
        <v>246</v>
      </c>
      <c r="BM107" s="230" t="s">
        <v>572</v>
      </c>
    </row>
    <row r="108" spans="1:47" s="2" customFormat="1" ht="12">
      <c r="A108" s="39"/>
      <c r="B108" s="40"/>
      <c r="C108" s="41"/>
      <c r="D108" s="232" t="s">
        <v>135</v>
      </c>
      <c r="E108" s="41"/>
      <c r="F108" s="233" t="s">
        <v>573</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135</v>
      </c>
      <c r="AU108" s="18" t="s">
        <v>79</v>
      </c>
    </row>
    <row r="109" spans="1:51" s="13" customFormat="1" ht="12">
      <c r="A109" s="13"/>
      <c r="B109" s="237"/>
      <c r="C109" s="238"/>
      <c r="D109" s="232" t="s">
        <v>139</v>
      </c>
      <c r="E109" s="239" t="s">
        <v>19</v>
      </c>
      <c r="F109" s="240" t="s">
        <v>574</v>
      </c>
      <c r="G109" s="238"/>
      <c r="H109" s="241">
        <v>8</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139</v>
      </c>
      <c r="AU109" s="247" t="s">
        <v>79</v>
      </c>
      <c r="AV109" s="13" t="s">
        <v>79</v>
      </c>
      <c r="AW109" s="13" t="s">
        <v>31</v>
      </c>
      <c r="AX109" s="13" t="s">
        <v>69</v>
      </c>
      <c r="AY109" s="247" t="s">
        <v>126</v>
      </c>
    </row>
    <row r="110" spans="1:51" s="14" customFormat="1" ht="12">
      <c r="A110" s="14"/>
      <c r="B110" s="248"/>
      <c r="C110" s="249"/>
      <c r="D110" s="232" t="s">
        <v>139</v>
      </c>
      <c r="E110" s="250" t="s">
        <v>19</v>
      </c>
      <c r="F110" s="251" t="s">
        <v>146</v>
      </c>
      <c r="G110" s="249"/>
      <c r="H110" s="252">
        <v>8</v>
      </c>
      <c r="I110" s="253"/>
      <c r="J110" s="249"/>
      <c r="K110" s="249"/>
      <c r="L110" s="254"/>
      <c r="M110" s="255"/>
      <c r="N110" s="256"/>
      <c r="O110" s="256"/>
      <c r="P110" s="256"/>
      <c r="Q110" s="256"/>
      <c r="R110" s="256"/>
      <c r="S110" s="256"/>
      <c r="T110" s="257"/>
      <c r="U110" s="14"/>
      <c r="V110" s="14"/>
      <c r="W110" s="14"/>
      <c r="X110" s="14"/>
      <c r="Y110" s="14"/>
      <c r="Z110" s="14"/>
      <c r="AA110" s="14"/>
      <c r="AB110" s="14"/>
      <c r="AC110" s="14"/>
      <c r="AD110" s="14"/>
      <c r="AE110" s="14"/>
      <c r="AT110" s="258" t="s">
        <v>139</v>
      </c>
      <c r="AU110" s="258" t="s">
        <v>79</v>
      </c>
      <c r="AV110" s="14" t="s">
        <v>133</v>
      </c>
      <c r="AW110" s="14" t="s">
        <v>31</v>
      </c>
      <c r="AX110" s="14" t="s">
        <v>77</v>
      </c>
      <c r="AY110" s="258" t="s">
        <v>126</v>
      </c>
    </row>
    <row r="111" spans="1:65" s="2" customFormat="1" ht="16.5" customHeight="1">
      <c r="A111" s="39"/>
      <c r="B111" s="40"/>
      <c r="C111" s="219" t="s">
        <v>168</v>
      </c>
      <c r="D111" s="219" t="s">
        <v>128</v>
      </c>
      <c r="E111" s="220" t="s">
        <v>575</v>
      </c>
      <c r="F111" s="221" t="s">
        <v>576</v>
      </c>
      <c r="G111" s="222" t="s">
        <v>255</v>
      </c>
      <c r="H111" s="223">
        <v>4</v>
      </c>
      <c r="I111" s="224"/>
      <c r="J111" s="225">
        <f>ROUND(I111*H111,2)</f>
        <v>0</v>
      </c>
      <c r="K111" s="221" t="s">
        <v>132</v>
      </c>
      <c r="L111" s="45"/>
      <c r="M111" s="226" t="s">
        <v>19</v>
      </c>
      <c r="N111" s="227" t="s">
        <v>40</v>
      </c>
      <c r="O111" s="85"/>
      <c r="P111" s="228">
        <f>O111*H111</f>
        <v>0</v>
      </c>
      <c r="Q111" s="228">
        <v>0.00557</v>
      </c>
      <c r="R111" s="228">
        <f>Q111*H111</f>
        <v>0.02228</v>
      </c>
      <c r="S111" s="228">
        <v>0</v>
      </c>
      <c r="T111" s="229">
        <f>S111*H111</f>
        <v>0</v>
      </c>
      <c r="U111" s="39"/>
      <c r="V111" s="39"/>
      <c r="W111" s="39"/>
      <c r="X111" s="39"/>
      <c r="Y111" s="39"/>
      <c r="Z111" s="39"/>
      <c r="AA111" s="39"/>
      <c r="AB111" s="39"/>
      <c r="AC111" s="39"/>
      <c r="AD111" s="39"/>
      <c r="AE111" s="39"/>
      <c r="AR111" s="230" t="s">
        <v>246</v>
      </c>
      <c r="AT111" s="230" t="s">
        <v>128</v>
      </c>
      <c r="AU111" s="230" t="s">
        <v>79</v>
      </c>
      <c r="AY111" s="18" t="s">
        <v>126</v>
      </c>
      <c r="BE111" s="231">
        <f>IF(N111="základní",J111,0)</f>
        <v>0</v>
      </c>
      <c r="BF111" s="231">
        <f>IF(N111="snížená",J111,0)</f>
        <v>0</v>
      </c>
      <c r="BG111" s="231">
        <f>IF(N111="zákl. přenesená",J111,0)</f>
        <v>0</v>
      </c>
      <c r="BH111" s="231">
        <f>IF(N111="sníž. přenesená",J111,0)</f>
        <v>0</v>
      </c>
      <c r="BI111" s="231">
        <f>IF(N111="nulová",J111,0)</f>
        <v>0</v>
      </c>
      <c r="BJ111" s="18" t="s">
        <v>77</v>
      </c>
      <c r="BK111" s="231">
        <f>ROUND(I111*H111,2)</f>
        <v>0</v>
      </c>
      <c r="BL111" s="18" t="s">
        <v>246</v>
      </c>
      <c r="BM111" s="230" t="s">
        <v>577</v>
      </c>
    </row>
    <row r="112" spans="1:47" s="2" customFormat="1" ht="12">
      <c r="A112" s="39"/>
      <c r="B112" s="40"/>
      <c r="C112" s="41"/>
      <c r="D112" s="232" t="s">
        <v>135</v>
      </c>
      <c r="E112" s="41"/>
      <c r="F112" s="233" t="s">
        <v>578</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135</v>
      </c>
      <c r="AU112" s="18" t="s">
        <v>79</v>
      </c>
    </row>
    <row r="113" spans="1:51" s="13" customFormat="1" ht="12">
      <c r="A113" s="13"/>
      <c r="B113" s="237"/>
      <c r="C113" s="238"/>
      <c r="D113" s="232" t="s">
        <v>139</v>
      </c>
      <c r="E113" s="239" t="s">
        <v>19</v>
      </c>
      <c r="F113" s="240" t="s">
        <v>579</v>
      </c>
      <c r="G113" s="238"/>
      <c r="H113" s="241">
        <v>4</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139</v>
      </c>
      <c r="AU113" s="247" t="s">
        <v>79</v>
      </c>
      <c r="AV113" s="13" t="s">
        <v>79</v>
      </c>
      <c r="AW113" s="13" t="s">
        <v>31</v>
      </c>
      <c r="AX113" s="13" t="s">
        <v>69</v>
      </c>
      <c r="AY113" s="247" t="s">
        <v>126</v>
      </c>
    </row>
    <row r="114" spans="1:51" s="14" customFormat="1" ht="12">
      <c r="A114" s="14"/>
      <c r="B114" s="248"/>
      <c r="C114" s="249"/>
      <c r="D114" s="232" t="s">
        <v>139</v>
      </c>
      <c r="E114" s="250" t="s">
        <v>19</v>
      </c>
      <c r="F114" s="251" t="s">
        <v>146</v>
      </c>
      <c r="G114" s="249"/>
      <c r="H114" s="252">
        <v>4</v>
      </c>
      <c r="I114" s="253"/>
      <c r="J114" s="249"/>
      <c r="K114" s="249"/>
      <c r="L114" s="254"/>
      <c r="M114" s="255"/>
      <c r="N114" s="256"/>
      <c r="O114" s="256"/>
      <c r="P114" s="256"/>
      <c r="Q114" s="256"/>
      <c r="R114" s="256"/>
      <c r="S114" s="256"/>
      <c r="T114" s="257"/>
      <c r="U114" s="14"/>
      <c r="V114" s="14"/>
      <c r="W114" s="14"/>
      <c r="X114" s="14"/>
      <c r="Y114" s="14"/>
      <c r="Z114" s="14"/>
      <c r="AA114" s="14"/>
      <c r="AB114" s="14"/>
      <c r="AC114" s="14"/>
      <c r="AD114" s="14"/>
      <c r="AE114" s="14"/>
      <c r="AT114" s="258" t="s">
        <v>139</v>
      </c>
      <c r="AU114" s="258" t="s">
        <v>79</v>
      </c>
      <c r="AV114" s="14" t="s">
        <v>133</v>
      </c>
      <c r="AW114" s="14" t="s">
        <v>31</v>
      </c>
      <c r="AX114" s="14" t="s">
        <v>77</v>
      </c>
      <c r="AY114" s="258" t="s">
        <v>126</v>
      </c>
    </row>
    <row r="115" spans="1:65" s="2" customFormat="1" ht="16.5" customHeight="1">
      <c r="A115" s="39"/>
      <c r="B115" s="40"/>
      <c r="C115" s="219" t="s">
        <v>176</v>
      </c>
      <c r="D115" s="219" t="s">
        <v>128</v>
      </c>
      <c r="E115" s="220" t="s">
        <v>580</v>
      </c>
      <c r="F115" s="221" t="s">
        <v>581</v>
      </c>
      <c r="G115" s="222" t="s">
        <v>255</v>
      </c>
      <c r="H115" s="223">
        <v>52</v>
      </c>
      <c r="I115" s="224"/>
      <c r="J115" s="225">
        <f>ROUND(I115*H115,2)</f>
        <v>0</v>
      </c>
      <c r="K115" s="221" t="s">
        <v>132</v>
      </c>
      <c r="L115" s="45"/>
      <c r="M115" s="226" t="s">
        <v>19</v>
      </c>
      <c r="N115" s="227" t="s">
        <v>40</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246</v>
      </c>
      <c r="AT115" s="230" t="s">
        <v>128</v>
      </c>
      <c r="AU115" s="230" t="s">
        <v>79</v>
      </c>
      <c r="AY115" s="18" t="s">
        <v>126</v>
      </c>
      <c r="BE115" s="231">
        <f>IF(N115="základní",J115,0)</f>
        <v>0</v>
      </c>
      <c r="BF115" s="231">
        <f>IF(N115="snížená",J115,0)</f>
        <v>0</v>
      </c>
      <c r="BG115" s="231">
        <f>IF(N115="zákl. přenesená",J115,0)</f>
        <v>0</v>
      </c>
      <c r="BH115" s="231">
        <f>IF(N115="sníž. přenesená",J115,0)</f>
        <v>0</v>
      </c>
      <c r="BI115" s="231">
        <f>IF(N115="nulová",J115,0)</f>
        <v>0</v>
      </c>
      <c r="BJ115" s="18" t="s">
        <v>77</v>
      </c>
      <c r="BK115" s="231">
        <f>ROUND(I115*H115,2)</f>
        <v>0</v>
      </c>
      <c r="BL115" s="18" t="s">
        <v>246</v>
      </c>
      <c r="BM115" s="230" t="s">
        <v>582</v>
      </c>
    </row>
    <row r="116" spans="1:47" s="2" customFormat="1" ht="12">
      <c r="A116" s="39"/>
      <c r="B116" s="40"/>
      <c r="C116" s="41"/>
      <c r="D116" s="232" t="s">
        <v>135</v>
      </c>
      <c r="E116" s="41"/>
      <c r="F116" s="233" t="s">
        <v>583</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135</v>
      </c>
      <c r="AU116" s="18" t="s">
        <v>79</v>
      </c>
    </row>
    <row r="117" spans="1:51" s="13" customFormat="1" ht="12">
      <c r="A117" s="13"/>
      <c r="B117" s="237"/>
      <c r="C117" s="238"/>
      <c r="D117" s="232" t="s">
        <v>139</v>
      </c>
      <c r="E117" s="239" t="s">
        <v>19</v>
      </c>
      <c r="F117" s="240" t="s">
        <v>584</v>
      </c>
      <c r="G117" s="238"/>
      <c r="H117" s="241">
        <v>52</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139</v>
      </c>
      <c r="AU117" s="247" t="s">
        <v>79</v>
      </c>
      <c r="AV117" s="13" t="s">
        <v>79</v>
      </c>
      <c r="AW117" s="13" t="s">
        <v>31</v>
      </c>
      <c r="AX117" s="13" t="s">
        <v>69</v>
      </c>
      <c r="AY117" s="247" t="s">
        <v>126</v>
      </c>
    </row>
    <row r="118" spans="1:51" s="14" customFormat="1" ht="12">
      <c r="A118" s="14"/>
      <c r="B118" s="248"/>
      <c r="C118" s="249"/>
      <c r="D118" s="232" t="s">
        <v>139</v>
      </c>
      <c r="E118" s="250" t="s">
        <v>19</v>
      </c>
      <c r="F118" s="251" t="s">
        <v>146</v>
      </c>
      <c r="G118" s="249"/>
      <c r="H118" s="252">
        <v>52</v>
      </c>
      <c r="I118" s="253"/>
      <c r="J118" s="249"/>
      <c r="K118" s="249"/>
      <c r="L118" s="254"/>
      <c r="M118" s="255"/>
      <c r="N118" s="256"/>
      <c r="O118" s="256"/>
      <c r="P118" s="256"/>
      <c r="Q118" s="256"/>
      <c r="R118" s="256"/>
      <c r="S118" s="256"/>
      <c r="T118" s="257"/>
      <c r="U118" s="14"/>
      <c r="V118" s="14"/>
      <c r="W118" s="14"/>
      <c r="X118" s="14"/>
      <c r="Y118" s="14"/>
      <c r="Z118" s="14"/>
      <c r="AA118" s="14"/>
      <c r="AB118" s="14"/>
      <c r="AC118" s="14"/>
      <c r="AD118" s="14"/>
      <c r="AE118" s="14"/>
      <c r="AT118" s="258" t="s">
        <v>139</v>
      </c>
      <c r="AU118" s="258" t="s">
        <v>79</v>
      </c>
      <c r="AV118" s="14" t="s">
        <v>133</v>
      </c>
      <c r="AW118" s="14" t="s">
        <v>31</v>
      </c>
      <c r="AX118" s="14" t="s">
        <v>77</v>
      </c>
      <c r="AY118" s="258" t="s">
        <v>126</v>
      </c>
    </row>
    <row r="119" spans="1:65" s="2" customFormat="1" ht="16.5" customHeight="1">
      <c r="A119" s="39"/>
      <c r="B119" s="40"/>
      <c r="C119" s="219" t="s">
        <v>182</v>
      </c>
      <c r="D119" s="219" t="s">
        <v>128</v>
      </c>
      <c r="E119" s="220" t="s">
        <v>585</v>
      </c>
      <c r="F119" s="221" t="s">
        <v>586</v>
      </c>
      <c r="G119" s="222" t="s">
        <v>255</v>
      </c>
      <c r="H119" s="223">
        <v>38</v>
      </c>
      <c r="I119" s="224"/>
      <c r="J119" s="225">
        <f>ROUND(I119*H119,2)</f>
        <v>0</v>
      </c>
      <c r="K119" s="221" t="s">
        <v>132</v>
      </c>
      <c r="L119" s="45"/>
      <c r="M119" s="226" t="s">
        <v>19</v>
      </c>
      <c r="N119" s="227" t="s">
        <v>40</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246</v>
      </c>
      <c r="AT119" s="230" t="s">
        <v>128</v>
      </c>
      <c r="AU119" s="230" t="s">
        <v>79</v>
      </c>
      <c r="AY119" s="18" t="s">
        <v>126</v>
      </c>
      <c r="BE119" s="231">
        <f>IF(N119="základní",J119,0)</f>
        <v>0</v>
      </c>
      <c r="BF119" s="231">
        <f>IF(N119="snížená",J119,0)</f>
        <v>0</v>
      </c>
      <c r="BG119" s="231">
        <f>IF(N119="zákl. přenesená",J119,0)</f>
        <v>0</v>
      </c>
      <c r="BH119" s="231">
        <f>IF(N119="sníž. přenesená",J119,0)</f>
        <v>0</v>
      </c>
      <c r="BI119" s="231">
        <f>IF(N119="nulová",J119,0)</f>
        <v>0</v>
      </c>
      <c r="BJ119" s="18" t="s">
        <v>77</v>
      </c>
      <c r="BK119" s="231">
        <f>ROUND(I119*H119,2)</f>
        <v>0</v>
      </c>
      <c r="BL119" s="18" t="s">
        <v>246</v>
      </c>
      <c r="BM119" s="230" t="s">
        <v>587</v>
      </c>
    </row>
    <row r="120" spans="1:47" s="2" customFormat="1" ht="12">
      <c r="A120" s="39"/>
      <c r="B120" s="40"/>
      <c r="C120" s="41"/>
      <c r="D120" s="232" t="s">
        <v>135</v>
      </c>
      <c r="E120" s="41"/>
      <c r="F120" s="233" t="s">
        <v>588</v>
      </c>
      <c r="G120" s="41"/>
      <c r="H120" s="41"/>
      <c r="I120" s="137"/>
      <c r="J120" s="41"/>
      <c r="K120" s="41"/>
      <c r="L120" s="45"/>
      <c r="M120" s="234"/>
      <c r="N120" s="235"/>
      <c r="O120" s="85"/>
      <c r="P120" s="85"/>
      <c r="Q120" s="85"/>
      <c r="R120" s="85"/>
      <c r="S120" s="85"/>
      <c r="T120" s="86"/>
      <c r="U120" s="39"/>
      <c r="V120" s="39"/>
      <c r="W120" s="39"/>
      <c r="X120" s="39"/>
      <c r="Y120" s="39"/>
      <c r="Z120" s="39"/>
      <c r="AA120" s="39"/>
      <c r="AB120" s="39"/>
      <c r="AC120" s="39"/>
      <c r="AD120" s="39"/>
      <c r="AE120" s="39"/>
      <c r="AT120" s="18" t="s">
        <v>135</v>
      </c>
      <c r="AU120" s="18" t="s">
        <v>79</v>
      </c>
    </row>
    <row r="121" spans="1:51" s="13" customFormat="1" ht="12">
      <c r="A121" s="13"/>
      <c r="B121" s="237"/>
      <c r="C121" s="238"/>
      <c r="D121" s="232" t="s">
        <v>139</v>
      </c>
      <c r="E121" s="239" t="s">
        <v>19</v>
      </c>
      <c r="F121" s="240" t="s">
        <v>589</v>
      </c>
      <c r="G121" s="238"/>
      <c r="H121" s="241">
        <v>38</v>
      </c>
      <c r="I121" s="242"/>
      <c r="J121" s="238"/>
      <c r="K121" s="238"/>
      <c r="L121" s="243"/>
      <c r="M121" s="244"/>
      <c r="N121" s="245"/>
      <c r="O121" s="245"/>
      <c r="P121" s="245"/>
      <c r="Q121" s="245"/>
      <c r="R121" s="245"/>
      <c r="S121" s="245"/>
      <c r="T121" s="246"/>
      <c r="U121" s="13"/>
      <c r="V121" s="13"/>
      <c r="W121" s="13"/>
      <c r="X121" s="13"/>
      <c r="Y121" s="13"/>
      <c r="Z121" s="13"/>
      <c r="AA121" s="13"/>
      <c r="AB121" s="13"/>
      <c r="AC121" s="13"/>
      <c r="AD121" s="13"/>
      <c r="AE121" s="13"/>
      <c r="AT121" s="247" t="s">
        <v>139</v>
      </c>
      <c r="AU121" s="247" t="s">
        <v>79</v>
      </c>
      <c r="AV121" s="13" t="s">
        <v>79</v>
      </c>
      <c r="AW121" s="13" t="s">
        <v>31</v>
      </c>
      <c r="AX121" s="13" t="s">
        <v>69</v>
      </c>
      <c r="AY121" s="247" t="s">
        <v>126</v>
      </c>
    </row>
    <row r="122" spans="1:51" s="14" customFormat="1" ht="12">
      <c r="A122" s="14"/>
      <c r="B122" s="248"/>
      <c r="C122" s="249"/>
      <c r="D122" s="232" t="s">
        <v>139</v>
      </c>
      <c r="E122" s="250" t="s">
        <v>19</v>
      </c>
      <c r="F122" s="251" t="s">
        <v>146</v>
      </c>
      <c r="G122" s="249"/>
      <c r="H122" s="252">
        <v>38</v>
      </c>
      <c r="I122" s="253"/>
      <c r="J122" s="249"/>
      <c r="K122" s="249"/>
      <c r="L122" s="254"/>
      <c r="M122" s="255"/>
      <c r="N122" s="256"/>
      <c r="O122" s="256"/>
      <c r="P122" s="256"/>
      <c r="Q122" s="256"/>
      <c r="R122" s="256"/>
      <c r="S122" s="256"/>
      <c r="T122" s="257"/>
      <c r="U122" s="14"/>
      <c r="V122" s="14"/>
      <c r="W122" s="14"/>
      <c r="X122" s="14"/>
      <c r="Y122" s="14"/>
      <c r="Z122" s="14"/>
      <c r="AA122" s="14"/>
      <c r="AB122" s="14"/>
      <c r="AC122" s="14"/>
      <c r="AD122" s="14"/>
      <c r="AE122" s="14"/>
      <c r="AT122" s="258" t="s">
        <v>139</v>
      </c>
      <c r="AU122" s="258" t="s">
        <v>79</v>
      </c>
      <c r="AV122" s="14" t="s">
        <v>133</v>
      </c>
      <c r="AW122" s="14" t="s">
        <v>31</v>
      </c>
      <c r="AX122" s="14" t="s">
        <v>77</v>
      </c>
      <c r="AY122" s="258" t="s">
        <v>126</v>
      </c>
    </row>
    <row r="123" spans="1:65" s="2" customFormat="1" ht="16.5" customHeight="1">
      <c r="A123" s="39"/>
      <c r="B123" s="40"/>
      <c r="C123" s="219" t="s">
        <v>189</v>
      </c>
      <c r="D123" s="219" t="s">
        <v>128</v>
      </c>
      <c r="E123" s="220" t="s">
        <v>590</v>
      </c>
      <c r="F123" s="221" t="s">
        <v>591</v>
      </c>
      <c r="G123" s="222" t="s">
        <v>171</v>
      </c>
      <c r="H123" s="223">
        <v>0.168</v>
      </c>
      <c r="I123" s="224"/>
      <c r="J123" s="225">
        <f>ROUND(I123*H123,2)</f>
        <v>0</v>
      </c>
      <c r="K123" s="221" t="s">
        <v>132</v>
      </c>
      <c r="L123" s="45"/>
      <c r="M123" s="226" t="s">
        <v>19</v>
      </c>
      <c r="N123" s="227" t="s">
        <v>40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246</v>
      </c>
      <c r="AT123" s="230" t="s">
        <v>128</v>
      </c>
      <c r="AU123" s="230" t="s">
        <v>79</v>
      </c>
      <c r="AY123" s="18" t="s">
        <v>126</v>
      </c>
      <c r="BE123" s="231">
        <f>IF(N123="základní",J123,0)</f>
        <v>0</v>
      </c>
      <c r="BF123" s="231">
        <f>IF(N123="snížená",J123,0)</f>
        <v>0</v>
      </c>
      <c r="BG123" s="231">
        <f>IF(N123="zákl. přenesená",J123,0)</f>
        <v>0</v>
      </c>
      <c r="BH123" s="231">
        <f>IF(N123="sníž. přenesená",J123,0)</f>
        <v>0</v>
      </c>
      <c r="BI123" s="231">
        <f>IF(N123="nulová",J123,0)</f>
        <v>0</v>
      </c>
      <c r="BJ123" s="18" t="s">
        <v>77</v>
      </c>
      <c r="BK123" s="231">
        <f>ROUND(I123*H123,2)</f>
        <v>0</v>
      </c>
      <c r="BL123" s="18" t="s">
        <v>246</v>
      </c>
      <c r="BM123" s="230" t="s">
        <v>592</v>
      </c>
    </row>
    <row r="124" spans="1:47" s="2" customFormat="1" ht="12">
      <c r="A124" s="39"/>
      <c r="B124" s="40"/>
      <c r="C124" s="41"/>
      <c r="D124" s="232" t="s">
        <v>135</v>
      </c>
      <c r="E124" s="41"/>
      <c r="F124" s="233" t="s">
        <v>593</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135</v>
      </c>
      <c r="AU124" s="18" t="s">
        <v>79</v>
      </c>
    </row>
    <row r="125" spans="1:65" s="2" customFormat="1" ht="16.5" customHeight="1">
      <c r="A125" s="39"/>
      <c r="B125" s="40"/>
      <c r="C125" s="219" t="s">
        <v>196</v>
      </c>
      <c r="D125" s="219" t="s">
        <v>128</v>
      </c>
      <c r="E125" s="220" t="s">
        <v>594</v>
      </c>
      <c r="F125" s="221" t="s">
        <v>595</v>
      </c>
      <c r="G125" s="222" t="s">
        <v>171</v>
      </c>
      <c r="H125" s="223">
        <v>0.147</v>
      </c>
      <c r="I125" s="224"/>
      <c r="J125" s="225">
        <f>ROUND(I125*H125,2)</f>
        <v>0</v>
      </c>
      <c r="K125" s="221" t="s">
        <v>132</v>
      </c>
      <c r="L125" s="45"/>
      <c r="M125" s="226" t="s">
        <v>19</v>
      </c>
      <c r="N125" s="227" t="s">
        <v>40</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246</v>
      </c>
      <c r="AT125" s="230" t="s">
        <v>128</v>
      </c>
      <c r="AU125" s="230" t="s">
        <v>79</v>
      </c>
      <c r="AY125" s="18" t="s">
        <v>126</v>
      </c>
      <c r="BE125" s="231">
        <f>IF(N125="základní",J125,0)</f>
        <v>0</v>
      </c>
      <c r="BF125" s="231">
        <f>IF(N125="snížená",J125,0)</f>
        <v>0</v>
      </c>
      <c r="BG125" s="231">
        <f>IF(N125="zákl. přenesená",J125,0)</f>
        <v>0</v>
      </c>
      <c r="BH125" s="231">
        <f>IF(N125="sníž. přenesená",J125,0)</f>
        <v>0</v>
      </c>
      <c r="BI125" s="231">
        <f>IF(N125="nulová",J125,0)</f>
        <v>0</v>
      </c>
      <c r="BJ125" s="18" t="s">
        <v>77</v>
      </c>
      <c r="BK125" s="231">
        <f>ROUND(I125*H125,2)</f>
        <v>0</v>
      </c>
      <c r="BL125" s="18" t="s">
        <v>246</v>
      </c>
      <c r="BM125" s="230" t="s">
        <v>596</v>
      </c>
    </row>
    <row r="126" spans="1:47" s="2" customFormat="1" ht="12">
      <c r="A126" s="39"/>
      <c r="B126" s="40"/>
      <c r="C126" s="41"/>
      <c r="D126" s="232" t="s">
        <v>135</v>
      </c>
      <c r="E126" s="41"/>
      <c r="F126" s="233" t="s">
        <v>597</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135</v>
      </c>
      <c r="AU126" s="18" t="s">
        <v>79</v>
      </c>
    </row>
    <row r="127" spans="1:47" s="2" customFormat="1" ht="12">
      <c r="A127" s="39"/>
      <c r="B127" s="40"/>
      <c r="C127" s="41"/>
      <c r="D127" s="232" t="s">
        <v>137</v>
      </c>
      <c r="E127" s="41"/>
      <c r="F127" s="236" t="s">
        <v>598</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137</v>
      </c>
      <c r="AU127" s="18" t="s">
        <v>79</v>
      </c>
    </row>
    <row r="128" spans="1:63" s="12" customFormat="1" ht="22.8" customHeight="1">
      <c r="A128" s="12"/>
      <c r="B128" s="203"/>
      <c r="C128" s="204"/>
      <c r="D128" s="205" t="s">
        <v>68</v>
      </c>
      <c r="E128" s="217" t="s">
        <v>599</v>
      </c>
      <c r="F128" s="217" t="s">
        <v>600</v>
      </c>
      <c r="G128" s="204"/>
      <c r="H128" s="204"/>
      <c r="I128" s="207"/>
      <c r="J128" s="218">
        <f>BK128</f>
        <v>0</v>
      </c>
      <c r="K128" s="204"/>
      <c r="L128" s="209"/>
      <c r="M128" s="210"/>
      <c r="N128" s="211"/>
      <c r="O128" s="211"/>
      <c r="P128" s="212">
        <f>SUM(P129:P154)</f>
        <v>0</v>
      </c>
      <c r="Q128" s="211"/>
      <c r="R128" s="212">
        <f>SUM(R129:R154)</f>
        <v>0.02109</v>
      </c>
      <c r="S128" s="211"/>
      <c r="T128" s="213">
        <f>SUM(T129:T154)</f>
        <v>0</v>
      </c>
      <c r="U128" s="12"/>
      <c r="V128" s="12"/>
      <c r="W128" s="12"/>
      <c r="X128" s="12"/>
      <c r="Y128" s="12"/>
      <c r="Z128" s="12"/>
      <c r="AA128" s="12"/>
      <c r="AB128" s="12"/>
      <c r="AC128" s="12"/>
      <c r="AD128" s="12"/>
      <c r="AE128" s="12"/>
      <c r="AR128" s="214" t="s">
        <v>79</v>
      </c>
      <c r="AT128" s="215" t="s">
        <v>68</v>
      </c>
      <c r="AU128" s="215" t="s">
        <v>77</v>
      </c>
      <c r="AY128" s="214" t="s">
        <v>126</v>
      </c>
      <c r="BK128" s="216">
        <f>SUM(BK129:BK154)</f>
        <v>0</v>
      </c>
    </row>
    <row r="129" spans="1:65" s="2" customFormat="1" ht="16.5" customHeight="1">
      <c r="A129" s="39"/>
      <c r="B129" s="40"/>
      <c r="C129" s="219" t="s">
        <v>203</v>
      </c>
      <c r="D129" s="219" t="s">
        <v>128</v>
      </c>
      <c r="E129" s="220" t="s">
        <v>601</v>
      </c>
      <c r="F129" s="221" t="s">
        <v>602</v>
      </c>
      <c r="G129" s="222" t="s">
        <v>214</v>
      </c>
      <c r="H129" s="223">
        <v>12</v>
      </c>
      <c r="I129" s="224"/>
      <c r="J129" s="225">
        <f>ROUND(I129*H129,2)</f>
        <v>0</v>
      </c>
      <c r="K129" s="221" t="s">
        <v>132</v>
      </c>
      <c r="L129" s="45"/>
      <c r="M129" s="226" t="s">
        <v>19</v>
      </c>
      <c r="N129" s="227" t="s">
        <v>40</v>
      </c>
      <c r="O129" s="85"/>
      <c r="P129" s="228">
        <f>O129*H129</f>
        <v>0</v>
      </c>
      <c r="Q129" s="228">
        <v>0.00014</v>
      </c>
      <c r="R129" s="228">
        <f>Q129*H129</f>
        <v>0.0016799999999999999</v>
      </c>
      <c r="S129" s="228">
        <v>0</v>
      </c>
      <c r="T129" s="229">
        <f>S129*H129</f>
        <v>0</v>
      </c>
      <c r="U129" s="39"/>
      <c r="V129" s="39"/>
      <c r="W129" s="39"/>
      <c r="X129" s="39"/>
      <c r="Y129" s="39"/>
      <c r="Z129" s="39"/>
      <c r="AA129" s="39"/>
      <c r="AB129" s="39"/>
      <c r="AC129" s="39"/>
      <c r="AD129" s="39"/>
      <c r="AE129" s="39"/>
      <c r="AR129" s="230" t="s">
        <v>246</v>
      </c>
      <c r="AT129" s="230" t="s">
        <v>128</v>
      </c>
      <c r="AU129" s="230" t="s">
        <v>79</v>
      </c>
      <c r="AY129" s="18" t="s">
        <v>126</v>
      </c>
      <c r="BE129" s="231">
        <f>IF(N129="základní",J129,0)</f>
        <v>0</v>
      </c>
      <c r="BF129" s="231">
        <f>IF(N129="snížená",J129,0)</f>
        <v>0</v>
      </c>
      <c r="BG129" s="231">
        <f>IF(N129="zákl. přenesená",J129,0)</f>
        <v>0</v>
      </c>
      <c r="BH129" s="231">
        <f>IF(N129="sníž. přenesená",J129,0)</f>
        <v>0</v>
      </c>
      <c r="BI129" s="231">
        <f>IF(N129="nulová",J129,0)</f>
        <v>0</v>
      </c>
      <c r="BJ129" s="18" t="s">
        <v>77</v>
      </c>
      <c r="BK129" s="231">
        <f>ROUND(I129*H129,2)</f>
        <v>0</v>
      </c>
      <c r="BL129" s="18" t="s">
        <v>246</v>
      </c>
      <c r="BM129" s="230" t="s">
        <v>603</v>
      </c>
    </row>
    <row r="130" spans="1:47" s="2" customFormat="1" ht="12">
      <c r="A130" s="39"/>
      <c r="B130" s="40"/>
      <c r="C130" s="41"/>
      <c r="D130" s="232" t="s">
        <v>135</v>
      </c>
      <c r="E130" s="41"/>
      <c r="F130" s="233" t="s">
        <v>604</v>
      </c>
      <c r="G130" s="41"/>
      <c r="H130" s="41"/>
      <c r="I130" s="137"/>
      <c r="J130" s="41"/>
      <c r="K130" s="41"/>
      <c r="L130" s="45"/>
      <c r="M130" s="234"/>
      <c r="N130" s="235"/>
      <c r="O130" s="85"/>
      <c r="P130" s="85"/>
      <c r="Q130" s="85"/>
      <c r="R130" s="85"/>
      <c r="S130" s="85"/>
      <c r="T130" s="86"/>
      <c r="U130" s="39"/>
      <c r="V130" s="39"/>
      <c r="W130" s="39"/>
      <c r="X130" s="39"/>
      <c r="Y130" s="39"/>
      <c r="Z130" s="39"/>
      <c r="AA130" s="39"/>
      <c r="AB130" s="39"/>
      <c r="AC130" s="39"/>
      <c r="AD130" s="39"/>
      <c r="AE130" s="39"/>
      <c r="AT130" s="18" t="s">
        <v>135</v>
      </c>
      <c r="AU130" s="18" t="s">
        <v>79</v>
      </c>
    </row>
    <row r="131" spans="1:65" s="2" customFormat="1" ht="16.5" customHeight="1">
      <c r="A131" s="39"/>
      <c r="B131" s="40"/>
      <c r="C131" s="274" t="s">
        <v>211</v>
      </c>
      <c r="D131" s="274" t="s">
        <v>423</v>
      </c>
      <c r="E131" s="275" t="s">
        <v>605</v>
      </c>
      <c r="F131" s="276" t="s">
        <v>606</v>
      </c>
      <c r="G131" s="277" t="s">
        <v>214</v>
      </c>
      <c r="H131" s="278">
        <v>12</v>
      </c>
      <c r="I131" s="279"/>
      <c r="J131" s="280">
        <f>ROUND(I131*H131,2)</f>
        <v>0</v>
      </c>
      <c r="K131" s="276" t="s">
        <v>132</v>
      </c>
      <c r="L131" s="281"/>
      <c r="M131" s="282" t="s">
        <v>19</v>
      </c>
      <c r="N131" s="283" t="s">
        <v>40</v>
      </c>
      <c r="O131" s="85"/>
      <c r="P131" s="228">
        <f>O131*H131</f>
        <v>0</v>
      </c>
      <c r="Q131" s="228">
        <v>0.0005</v>
      </c>
      <c r="R131" s="228">
        <f>Q131*H131</f>
        <v>0.006</v>
      </c>
      <c r="S131" s="228">
        <v>0</v>
      </c>
      <c r="T131" s="229">
        <f>S131*H131</f>
        <v>0</v>
      </c>
      <c r="U131" s="39"/>
      <c r="V131" s="39"/>
      <c r="W131" s="39"/>
      <c r="X131" s="39"/>
      <c r="Y131" s="39"/>
      <c r="Z131" s="39"/>
      <c r="AA131" s="39"/>
      <c r="AB131" s="39"/>
      <c r="AC131" s="39"/>
      <c r="AD131" s="39"/>
      <c r="AE131" s="39"/>
      <c r="AR131" s="230" t="s">
        <v>444</v>
      </c>
      <c r="AT131" s="230" t="s">
        <v>423</v>
      </c>
      <c r="AU131" s="230" t="s">
        <v>79</v>
      </c>
      <c r="AY131" s="18" t="s">
        <v>126</v>
      </c>
      <c r="BE131" s="231">
        <f>IF(N131="základní",J131,0)</f>
        <v>0</v>
      </c>
      <c r="BF131" s="231">
        <f>IF(N131="snížená",J131,0)</f>
        <v>0</v>
      </c>
      <c r="BG131" s="231">
        <f>IF(N131="zákl. přenesená",J131,0)</f>
        <v>0</v>
      </c>
      <c r="BH131" s="231">
        <f>IF(N131="sníž. přenesená",J131,0)</f>
        <v>0</v>
      </c>
      <c r="BI131" s="231">
        <f>IF(N131="nulová",J131,0)</f>
        <v>0</v>
      </c>
      <c r="BJ131" s="18" t="s">
        <v>77</v>
      </c>
      <c r="BK131" s="231">
        <f>ROUND(I131*H131,2)</f>
        <v>0</v>
      </c>
      <c r="BL131" s="18" t="s">
        <v>246</v>
      </c>
      <c r="BM131" s="230" t="s">
        <v>607</v>
      </c>
    </row>
    <row r="132" spans="1:47" s="2" customFormat="1" ht="12">
      <c r="A132" s="39"/>
      <c r="B132" s="40"/>
      <c r="C132" s="41"/>
      <c r="D132" s="232" t="s">
        <v>135</v>
      </c>
      <c r="E132" s="41"/>
      <c r="F132" s="233" t="s">
        <v>606</v>
      </c>
      <c r="G132" s="41"/>
      <c r="H132" s="41"/>
      <c r="I132" s="137"/>
      <c r="J132" s="41"/>
      <c r="K132" s="41"/>
      <c r="L132" s="45"/>
      <c r="M132" s="234"/>
      <c r="N132" s="235"/>
      <c r="O132" s="85"/>
      <c r="P132" s="85"/>
      <c r="Q132" s="85"/>
      <c r="R132" s="85"/>
      <c r="S132" s="85"/>
      <c r="T132" s="86"/>
      <c r="U132" s="39"/>
      <c r="V132" s="39"/>
      <c r="W132" s="39"/>
      <c r="X132" s="39"/>
      <c r="Y132" s="39"/>
      <c r="Z132" s="39"/>
      <c r="AA132" s="39"/>
      <c r="AB132" s="39"/>
      <c r="AC132" s="39"/>
      <c r="AD132" s="39"/>
      <c r="AE132" s="39"/>
      <c r="AT132" s="18" t="s">
        <v>135</v>
      </c>
      <c r="AU132" s="18" t="s">
        <v>79</v>
      </c>
    </row>
    <row r="133" spans="1:51" s="13" customFormat="1" ht="12">
      <c r="A133" s="13"/>
      <c r="B133" s="237"/>
      <c r="C133" s="238"/>
      <c r="D133" s="232" t="s">
        <v>139</v>
      </c>
      <c r="E133" s="239" t="s">
        <v>19</v>
      </c>
      <c r="F133" s="240" t="s">
        <v>211</v>
      </c>
      <c r="G133" s="238"/>
      <c r="H133" s="241">
        <v>12</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139</v>
      </c>
      <c r="AU133" s="247" t="s">
        <v>79</v>
      </c>
      <c r="AV133" s="13" t="s">
        <v>79</v>
      </c>
      <c r="AW133" s="13" t="s">
        <v>31</v>
      </c>
      <c r="AX133" s="13" t="s">
        <v>77</v>
      </c>
      <c r="AY133" s="247" t="s">
        <v>126</v>
      </c>
    </row>
    <row r="134" spans="1:65" s="2" customFormat="1" ht="16.5" customHeight="1">
      <c r="A134" s="39"/>
      <c r="B134" s="40"/>
      <c r="C134" s="274" t="s">
        <v>219</v>
      </c>
      <c r="D134" s="274" t="s">
        <v>423</v>
      </c>
      <c r="E134" s="275" t="s">
        <v>608</v>
      </c>
      <c r="F134" s="276" t="s">
        <v>609</v>
      </c>
      <c r="G134" s="277" t="s">
        <v>214</v>
      </c>
      <c r="H134" s="278">
        <v>12</v>
      </c>
      <c r="I134" s="279"/>
      <c r="J134" s="280">
        <f>ROUND(I134*H134,2)</f>
        <v>0</v>
      </c>
      <c r="K134" s="276" t="s">
        <v>132</v>
      </c>
      <c r="L134" s="281"/>
      <c r="M134" s="282" t="s">
        <v>19</v>
      </c>
      <c r="N134" s="283" t="s">
        <v>40</v>
      </c>
      <c r="O134" s="85"/>
      <c r="P134" s="228">
        <f>O134*H134</f>
        <v>0</v>
      </c>
      <c r="Q134" s="228">
        <v>0.00024</v>
      </c>
      <c r="R134" s="228">
        <f>Q134*H134</f>
        <v>0.00288</v>
      </c>
      <c r="S134" s="228">
        <v>0</v>
      </c>
      <c r="T134" s="229">
        <f>S134*H134</f>
        <v>0</v>
      </c>
      <c r="U134" s="39"/>
      <c r="V134" s="39"/>
      <c r="W134" s="39"/>
      <c r="X134" s="39"/>
      <c r="Y134" s="39"/>
      <c r="Z134" s="39"/>
      <c r="AA134" s="39"/>
      <c r="AB134" s="39"/>
      <c r="AC134" s="39"/>
      <c r="AD134" s="39"/>
      <c r="AE134" s="39"/>
      <c r="AR134" s="230" t="s">
        <v>444</v>
      </c>
      <c r="AT134" s="230" t="s">
        <v>423</v>
      </c>
      <c r="AU134" s="230" t="s">
        <v>79</v>
      </c>
      <c r="AY134" s="18" t="s">
        <v>126</v>
      </c>
      <c r="BE134" s="231">
        <f>IF(N134="základní",J134,0)</f>
        <v>0</v>
      </c>
      <c r="BF134" s="231">
        <f>IF(N134="snížená",J134,0)</f>
        <v>0</v>
      </c>
      <c r="BG134" s="231">
        <f>IF(N134="zákl. přenesená",J134,0)</f>
        <v>0</v>
      </c>
      <c r="BH134" s="231">
        <f>IF(N134="sníž. přenesená",J134,0)</f>
        <v>0</v>
      </c>
      <c r="BI134" s="231">
        <f>IF(N134="nulová",J134,0)</f>
        <v>0</v>
      </c>
      <c r="BJ134" s="18" t="s">
        <v>77</v>
      </c>
      <c r="BK134" s="231">
        <f>ROUND(I134*H134,2)</f>
        <v>0</v>
      </c>
      <c r="BL134" s="18" t="s">
        <v>246</v>
      </c>
      <c r="BM134" s="230" t="s">
        <v>610</v>
      </c>
    </row>
    <row r="135" spans="1:47" s="2" customFormat="1" ht="12">
      <c r="A135" s="39"/>
      <c r="B135" s="40"/>
      <c r="C135" s="41"/>
      <c r="D135" s="232" t="s">
        <v>135</v>
      </c>
      <c r="E135" s="41"/>
      <c r="F135" s="233" t="s">
        <v>609</v>
      </c>
      <c r="G135" s="41"/>
      <c r="H135" s="41"/>
      <c r="I135" s="137"/>
      <c r="J135" s="41"/>
      <c r="K135" s="41"/>
      <c r="L135" s="45"/>
      <c r="M135" s="234"/>
      <c r="N135" s="235"/>
      <c r="O135" s="85"/>
      <c r="P135" s="85"/>
      <c r="Q135" s="85"/>
      <c r="R135" s="85"/>
      <c r="S135" s="85"/>
      <c r="T135" s="86"/>
      <c r="U135" s="39"/>
      <c r="V135" s="39"/>
      <c r="W135" s="39"/>
      <c r="X135" s="39"/>
      <c r="Y135" s="39"/>
      <c r="Z135" s="39"/>
      <c r="AA135" s="39"/>
      <c r="AB135" s="39"/>
      <c r="AC135" s="39"/>
      <c r="AD135" s="39"/>
      <c r="AE135" s="39"/>
      <c r="AT135" s="18" t="s">
        <v>135</v>
      </c>
      <c r="AU135" s="18" t="s">
        <v>79</v>
      </c>
    </row>
    <row r="136" spans="1:65" s="2" customFormat="1" ht="16.5" customHeight="1">
      <c r="A136" s="39"/>
      <c r="B136" s="40"/>
      <c r="C136" s="219" t="s">
        <v>231</v>
      </c>
      <c r="D136" s="219" t="s">
        <v>128</v>
      </c>
      <c r="E136" s="220" t="s">
        <v>611</v>
      </c>
      <c r="F136" s="221" t="s">
        <v>612</v>
      </c>
      <c r="G136" s="222" t="s">
        <v>214</v>
      </c>
      <c r="H136" s="223">
        <v>9</v>
      </c>
      <c r="I136" s="224"/>
      <c r="J136" s="225">
        <f>ROUND(I136*H136,2)</f>
        <v>0</v>
      </c>
      <c r="K136" s="221" t="s">
        <v>132</v>
      </c>
      <c r="L136" s="45"/>
      <c r="M136" s="226" t="s">
        <v>19</v>
      </c>
      <c r="N136" s="227" t="s">
        <v>40</v>
      </c>
      <c r="O136" s="85"/>
      <c r="P136" s="228">
        <f>O136*H136</f>
        <v>0</v>
      </c>
      <c r="Q136" s="228">
        <v>0.00026</v>
      </c>
      <c r="R136" s="228">
        <f>Q136*H136</f>
        <v>0.0023399999999999996</v>
      </c>
      <c r="S136" s="228">
        <v>0</v>
      </c>
      <c r="T136" s="229">
        <f>S136*H136</f>
        <v>0</v>
      </c>
      <c r="U136" s="39"/>
      <c r="V136" s="39"/>
      <c r="W136" s="39"/>
      <c r="X136" s="39"/>
      <c r="Y136" s="39"/>
      <c r="Z136" s="39"/>
      <c r="AA136" s="39"/>
      <c r="AB136" s="39"/>
      <c r="AC136" s="39"/>
      <c r="AD136" s="39"/>
      <c r="AE136" s="39"/>
      <c r="AR136" s="230" t="s">
        <v>246</v>
      </c>
      <c r="AT136" s="230" t="s">
        <v>128</v>
      </c>
      <c r="AU136" s="230" t="s">
        <v>79</v>
      </c>
      <c r="AY136" s="18" t="s">
        <v>126</v>
      </c>
      <c r="BE136" s="231">
        <f>IF(N136="základní",J136,0)</f>
        <v>0</v>
      </c>
      <c r="BF136" s="231">
        <f>IF(N136="snížená",J136,0)</f>
        <v>0</v>
      </c>
      <c r="BG136" s="231">
        <f>IF(N136="zákl. přenesená",J136,0)</f>
        <v>0</v>
      </c>
      <c r="BH136" s="231">
        <f>IF(N136="sníž. přenesená",J136,0)</f>
        <v>0</v>
      </c>
      <c r="BI136" s="231">
        <f>IF(N136="nulová",J136,0)</f>
        <v>0</v>
      </c>
      <c r="BJ136" s="18" t="s">
        <v>77</v>
      </c>
      <c r="BK136" s="231">
        <f>ROUND(I136*H136,2)</f>
        <v>0</v>
      </c>
      <c r="BL136" s="18" t="s">
        <v>246</v>
      </c>
      <c r="BM136" s="230" t="s">
        <v>613</v>
      </c>
    </row>
    <row r="137" spans="1:47" s="2" customFormat="1" ht="12">
      <c r="A137" s="39"/>
      <c r="B137" s="40"/>
      <c r="C137" s="41"/>
      <c r="D137" s="232" t="s">
        <v>135</v>
      </c>
      <c r="E137" s="41"/>
      <c r="F137" s="233" t="s">
        <v>614</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135</v>
      </c>
      <c r="AU137" s="18" t="s">
        <v>79</v>
      </c>
    </row>
    <row r="138" spans="1:47" s="2" customFormat="1" ht="12">
      <c r="A138" s="39"/>
      <c r="B138" s="40"/>
      <c r="C138" s="41"/>
      <c r="D138" s="232" t="s">
        <v>137</v>
      </c>
      <c r="E138" s="41"/>
      <c r="F138" s="236" t="s">
        <v>615</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137</v>
      </c>
      <c r="AU138" s="18" t="s">
        <v>79</v>
      </c>
    </row>
    <row r="139" spans="1:51" s="13" customFormat="1" ht="12">
      <c r="A139" s="13"/>
      <c r="B139" s="237"/>
      <c r="C139" s="238"/>
      <c r="D139" s="232" t="s">
        <v>139</v>
      </c>
      <c r="E139" s="239" t="s">
        <v>19</v>
      </c>
      <c r="F139" s="240" t="s">
        <v>189</v>
      </c>
      <c r="G139" s="238"/>
      <c r="H139" s="241">
        <v>9</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139</v>
      </c>
      <c r="AU139" s="247" t="s">
        <v>79</v>
      </c>
      <c r="AV139" s="13" t="s">
        <v>79</v>
      </c>
      <c r="AW139" s="13" t="s">
        <v>31</v>
      </c>
      <c r="AX139" s="13" t="s">
        <v>77</v>
      </c>
      <c r="AY139" s="247" t="s">
        <v>126</v>
      </c>
    </row>
    <row r="140" spans="1:65" s="2" customFormat="1" ht="16.5" customHeight="1">
      <c r="A140" s="39"/>
      <c r="B140" s="40"/>
      <c r="C140" s="219" t="s">
        <v>246</v>
      </c>
      <c r="D140" s="219" t="s">
        <v>128</v>
      </c>
      <c r="E140" s="220" t="s">
        <v>616</v>
      </c>
      <c r="F140" s="221" t="s">
        <v>617</v>
      </c>
      <c r="G140" s="222" t="s">
        <v>214</v>
      </c>
      <c r="H140" s="223">
        <v>9</v>
      </c>
      <c r="I140" s="224"/>
      <c r="J140" s="225">
        <f>ROUND(I140*H140,2)</f>
        <v>0</v>
      </c>
      <c r="K140" s="221" t="s">
        <v>132</v>
      </c>
      <c r="L140" s="45"/>
      <c r="M140" s="226" t="s">
        <v>19</v>
      </c>
      <c r="N140" s="227" t="s">
        <v>40</v>
      </c>
      <c r="O140" s="85"/>
      <c r="P140" s="228">
        <f>O140*H140</f>
        <v>0</v>
      </c>
      <c r="Q140" s="228">
        <v>0.00019</v>
      </c>
      <c r="R140" s="228">
        <f>Q140*H140</f>
        <v>0.0017100000000000001</v>
      </c>
      <c r="S140" s="228">
        <v>0</v>
      </c>
      <c r="T140" s="229">
        <f>S140*H140</f>
        <v>0</v>
      </c>
      <c r="U140" s="39"/>
      <c r="V140" s="39"/>
      <c r="W140" s="39"/>
      <c r="X140" s="39"/>
      <c r="Y140" s="39"/>
      <c r="Z140" s="39"/>
      <c r="AA140" s="39"/>
      <c r="AB140" s="39"/>
      <c r="AC140" s="39"/>
      <c r="AD140" s="39"/>
      <c r="AE140" s="39"/>
      <c r="AR140" s="230" t="s">
        <v>246</v>
      </c>
      <c r="AT140" s="230" t="s">
        <v>128</v>
      </c>
      <c r="AU140" s="230" t="s">
        <v>79</v>
      </c>
      <c r="AY140" s="18" t="s">
        <v>126</v>
      </c>
      <c r="BE140" s="231">
        <f>IF(N140="základní",J140,0)</f>
        <v>0</v>
      </c>
      <c r="BF140" s="231">
        <f>IF(N140="snížená",J140,0)</f>
        <v>0</v>
      </c>
      <c r="BG140" s="231">
        <f>IF(N140="zákl. přenesená",J140,0)</f>
        <v>0</v>
      </c>
      <c r="BH140" s="231">
        <f>IF(N140="sníž. přenesená",J140,0)</f>
        <v>0</v>
      </c>
      <c r="BI140" s="231">
        <f>IF(N140="nulová",J140,0)</f>
        <v>0</v>
      </c>
      <c r="BJ140" s="18" t="s">
        <v>77</v>
      </c>
      <c r="BK140" s="231">
        <f>ROUND(I140*H140,2)</f>
        <v>0</v>
      </c>
      <c r="BL140" s="18" t="s">
        <v>246</v>
      </c>
      <c r="BM140" s="230" t="s">
        <v>618</v>
      </c>
    </row>
    <row r="141" spans="1:47" s="2" customFormat="1" ht="12">
      <c r="A141" s="39"/>
      <c r="B141" s="40"/>
      <c r="C141" s="41"/>
      <c r="D141" s="232" t="s">
        <v>135</v>
      </c>
      <c r="E141" s="41"/>
      <c r="F141" s="233" t="s">
        <v>619</v>
      </c>
      <c r="G141" s="41"/>
      <c r="H141" s="41"/>
      <c r="I141" s="137"/>
      <c r="J141" s="41"/>
      <c r="K141" s="41"/>
      <c r="L141" s="45"/>
      <c r="M141" s="234"/>
      <c r="N141" s="235"/>
      <c r="O141" s="85"/>
      <c r="P141" s="85"/>
      <c r="Q141" s="85"/>
      <c r="R141" s="85"/>
      <c r="S141" s="85"/>
      <c r="T141" s="86"/>
      <c r="U141" s="39"/>
      <c r="V141" s="39"/>
      <c r="W141" s="39"/>
      <c r="X141" s="39"/>
      <c r="Y141" s="39"/>
      <c r="Z141" s="39"/>
      <c r="AA141" s="39"/>
      <c r="AB141" s="39"/>
      <c r="AC141" s="39"/>
      <c r="AD141" s="39"/>
      <c r="AE141" s="39"/>
      <c r="AT141" s="18" t="s">
        <v>135</v>
      </c>
      <c r="AU141" s="18" t="s">
        <v>79</v>
      </c>
    </row>
    <row r="142" spans="1:51" s="13" customFormat="1" ht="12">
      <c r="A142" s="13"/>
      <c r="B142" s="237"/>
      <c r="C142" s="238"/>
      <c r="D142" s="232" t="s">
        <v>139</v>
      </c>
      <c r="E142" s="239" t="s">
        <v>19</v>
      </c>
      <c r="F142" s="240" t="s">
        <v>189</v>
      </c>
      <c r="G142" s="238"/>
      <c r="H142" s="241">
        <v>9</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139</v>
      </c>
      <c r="AU142" s="247" t="s">
        <v>79</v>
      </c>
      <c r="AV142" s="13" t="s">
        <v>79</v>
      </c>
      <c r="AW142" s="13" t="s">
        <v>31</v>
      </c>
      <c r="AX142" s="13" t="s">
        <v>77</v>
      </c>
      <c r="AY142" s="247" t="s">
        <v>126</v>
      </c>
    </row>
    <row r="143" spans="1:65" s="2" customFormat="1" ht="16.5" customHeight="1">
      <c r="A143" s="39"/>
      <c r="B143" s="40"/>
      <c r="C143" s="219" t="s">
        <v>252</v>
      </c>
      <c r="D143" s="219" t="s">
        <v>128</v>
      </c>
      <c r="E143" s="220" t="s">
        <v>620</v>
      </c>
      <c r="F143" s="221" t="s">
        <v>621</v>
      </c>
      <c r="G143" s="222" t="s">
        <v>214</v>
      </c>
      <c r="H143" s="223">
        <v>9</v>
      </c>
      <c r="I143" s="224"/>
      <c r="J143" s="225">
        <f>ROUND(I143*H143,2)</f>
        <v>0</v>
      </c>
      <c r="K143" s="221" t="s">
        <v>132</v>
      </c>
      <c r="L143" s="45"/>
      <c r="M143" s="226" t="s">
        <v>19</v>
      </c>
      <c r="N143" s="227" t="s">
        <v>40</v>
      </c>
      <c r="O143" s="85"/>
      <c r="P143" s="228">
        <f>O143*H143</f>
        <v>0</v>
      </c>
      <c r="Q143" s="228">
        <v>0.00025</v>
      </c>
      <c r="R143" s="228">
        <f>Q143*H143</f>
        <v>0.0022500000000000003</v>
      </c>
      <c r="S143" s="228">
        <v>0</v>
      </c>
      <c r="T143" s="229">
        <f>S143*H143</f>
        <v>0</v>
      </c>
      <c r="U143" s="39"/>
      <c r="V143" s="39"/>
      <c r="W143" s="39"/>
      <c r="X143" s="39"/>
      <c r="Y143" s="39"/>
      <c r="Z143" s="39"/>
      <c r="AA143" s="39"/>
      <c r="AB143" s="39"/>
      <c r="AC143" s="39"/>
      <c r="AD143" s="39"/>
      <c r="AE143" s="39"/>
      <c r="AR143" s="230" t="s">
        <v>246</v>
      </c>
      <c r="AT143" s="230" t="s">
        <v>128</v>
      </c>
      <c r="AU143" s="230" t="s">
        <v>79</v>
      </c>
      <c r="AY143" s="18" t="s">
        <v>126</v>
      </c>
      <c r="BE143" s="231">
        <f>IF(N143="základní",J143,0)</f>
        <v>0</v>
      </c>
      <c r="BF143" s="231">
        <f>IF(N143="snížená",J143,0)</f>
        <v>0</v>
      </c>
      <c r="BG143" s="231">
        <f>IF(N143="zákl. přenesená",J143,0)</f>
        <v>0</v>
      </c>
      <c r="BH143" s="231">
        <f>IF(N143="sníž. přenesená",J143,0)</f>
        <v>0</v>
      </c>
      <c r="BI143" s="231">
        <f>IF(N143="nulová",J143,0)</f>
        <v>0</v>
      </c>
      <c r="BJ143" s="18" t="s">
        <v>77</v>
      </c>
      <c r="BK143" s="231">
        <f>ROUND(I143*H143,2)</f>
        <v>0</v>
      </c>
      <c r="BL143" s="18" t="s">
        <v>246</v>
      </c>
      <c r="BM143" s="230" t="s">
        <v>622</v>
      </c>
    </row>
    <row r="144" spans="1:47" s="2" customFormat="1" ht="12">
      <c r="A144" s="39"/>
      <c r="B144" s="40"/>
      <c r="C144" s="41"/>
      <c r="D144" s="232" t="s">
        <v>135</v>
      </c>
      <c r="E144" s="41"/>
      <c r="F144" s="233" t="s">
        <v>189</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135</v>
      </c>
      <c r="AU144" s="18" t="s">
        <v>79</v>
      </c>
    </row>
    <row r="145" spans="1:51" s="13" customFormat="1" ht="12">
      <c r="A145" s="13"/>
      <c r="B145" s="237"/>
      <c r="C145" s="238"/>
      <c r="D145" s="232" t="s">
        <v>139</v>
      </c>
      <c r="E145" s="239" t="s">
        <v>19</v>
      </c>
      <c r="F145" s="240" t="s">
        <v>189</v>
      </c>
      <c r="G145" s="238"/>
      <c r="H145" s="241">
        <v>9</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139</v>
      </c>
      <c r="AU145" s="247" t="s">
        <v>79</v>
      </c>
      <c r="AV145" s="13" t="s">
        <v>79</v>
      </c>
      <c r="AW145" s="13" t="s">
        <v>31</v>
      </c>
      <c r="AX145" s="13" t="s">
        <v>77</v>
      </c>
      <c r="AY145" s="247" t="s">
        <v>126</v>
      </c>
    </row>
    <row r="146" spans="1:65" s="2" customFormat="1" ht="16.5" customHeight="1">
      <c r="A146" s="39"/>
      <c r="B146" s="40"/>
      <c r="C146" s="219" t="s">
        <v>259</v>
      </c>
      <c r="D146" s="219" t="s">
        <v>128</v>
      </c>
      <c r="E146" s="220" t="s">
        <v>623</v>
      </c>
      <c r="F146" s="221" t="s">
        <v>624</v>
      </c>
      <c r="G146" s="222" t="s">
        <v>214</v>
      </c>
      <c r="H146" s="223">
        <v>9</v>
      </c>
      <c r="I146" s="224"/>
      <c r="J146" s="225">
        <f>ROUND(I146*H146,2)</f>
        <v>0</v>
      </c>
      <c r="K146" s="221" t="s">
        <v>132</v>
      </c>
      <c r="L146" s="45"/>
      <c r="M146" s="226" t="s">
        <v>19</v>
      </c>
      <c r="N146" s="227" t="s">
        <v>40</v>
      </c>
      <c r="O146" s="85"/>
      <c r="P146" s="228">
        <f>O146*H146</f>
        <v>0</v>
      </c>
      <c r="Q146" s="228">
        <v>0.0002</v>
      </c>
      <c r="R146" s="228">
        <f>Q146*H146</f>
        <v>0.0018000000000000002</v>
      </c>
      <c r="S146" s="228">
        <v>0</v>
      </c>
      <c r="T146" s="229">
        <f>S146*H146</f>
        <v>0</v>
      </c>
      <c r="U146" s="39"/>
      <c r="V146" s="39"/>
      <c r="W146" s="39"/>
      <c r="X146" s="39"/>
      <c r="Y146" s="39"/>
      <c r="Z146" s="39"/>
      <c r="AA146" s="39"/>
      <c r="AB146" s="39"/>
      <c r="AC146" s="39"/>
      <c r="AD146" s="39"/>
      <c r="AE146" s="39"/>
      <c r="AR146" s="230" t="s">
        <v>246</v>
      </c>
      <c r="AT146" s="230" t="s">
        <v>128</v>
      </c>
      <c r="AU146" s="230" t="s">
        <v>79</v>
      </c>
      <c r="AY146" s="18" t="s">
        <v>126</v>
      </c>
      <c r="BE146" s="231">
        <f>IF(N146="základní",J146,0)</f>
        <v>0</v>
      </c>
      <c r="BF146" s="231">
        <f>IF(N146="snížená",J146,0)</f>
        <v>0</v>
      </c>
      <c r="BG146" s="231">
        <f>IF(N146="zákl. přenesená",J146,0)</f>
        <v>0</v>
      </c>
      <c r="BH146" s="231">
        <f>IF(N146="sníž. přenesená",J146,0)</f>
        <v>0</v>
      </c>
      <c r="BI146" s="231">
        <f>IF(N146="nulová",J146,0)</f>
        <v>0</v>
      </c>
      <c r="BJ146" s="18" t="s">
        <v>77</v>
      </c>
      <c r="BK146" s="231">
        <f>ROUND(I146*H146,2)</f>
        <v>0</v>
      </c>
      <c r="BL146" s="18" t="s">
        <v>246</v>
      </c>
      <c r="BM146" s="230" t="s">
        <v>625</v>
      </c>
    </row>
    <row r="147" spans="1:47" s="2" customFormat="1" ht="12">
      <c r="A147" s="39"/>
      <c r="B147" s="40"/>
      <c r="C147" s="41"/>
      <c r="D147" s="232" t="s">
        <v>135</v>
      </c>
      <c r="E147" s="41"/>
      <c r="F147" s="233" t="s">
        <v>626</v>
      </c>
      <c r="G147" s="41"/>
      <c r="H147" s="41"/>
      <c r="I147" s="137"/>
      <c r="J147" s="41"/>
      <c r="K147" s="41"/>
      <c r="L147" s="45"/>
      <c r="M147" s="234"/>
      <c r="N147" s="235"/>
      <c r="O147" s="85"/>
      <c r="P147" s="85"/>
      <c r="Q147" s="85"/>
      <c r="R147" s="85"/>
      <c r="S147" s="85"/>
      <c r="T147" s="86"/>
      <c r="U147" s="39"/>
      <c r="V147" s="39"/>
      <c r="W147" s="39"/>
      <c r="X147" s="39"/>
      <c r="Y147" s="39"/>
      <c r="Z147" s="39"/>
      <c r="AA147" s="39"/>
      <c r="AB147" s="39"/>
      <c r="AC147" s="39"/>
      <c r="AD147" s="39"/>
      <c r="AE147" s="39"/>
      <c r="AT147" s="18" t="s">
        <v>135</v>
      </c>
      <c r="AU147" s="18" t="s">
        <v>79</v>
      </c>
    </row>
    <row r="148" spans="1:51" s="13" customFormat="1" ht="12">
      <c r="A148" s="13"/>
      <c r="B148" s="237"/>
      <c r="C148" s="238"/>
      <c r="D148" s="232" t="s">
        <v>139</v>
      </c>
      <c r="E148" s="239" t="s">
        <v>19</v>
      </c>
      <c r="F148" s="240" t="s">
        <v>189</v>
      </c>
      <c r="G148" s="238"/>
      <c r="H148" s="241">
        <v>9</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139</v>
      </c>
      <c r="AU148" s="247" t="s">
        <v>79</v>
      </c>
      <c r="AV148" s="13" t="s">
        <v>79</v>
      </c>
      <c r="AW148" s="13" t="s">
        <v>31</v>
      </c>
      <c r="AX148" s="13" t="s">
        <v>77</v>
      </c>
      <c r="AY148" s="247" t="s">
        <v>126</v>
      </c>
    </row>
    <row r="149" spans="1:65" s="2" customFormat="1" ht="16.5" customHeight="1">
      <c r="A149" s="39"/>
      <c r="B149" s="40"/>
      <c r="C149" s="219" t="s">
        <v>265</v>
      </c>
      <c r="D149" s="219" t="s">
        <v>128</v>
      </c>
      <c r="E149" s="220" t="s">
        <v>627</v>
      </c>
      <c r="F149" s="221" t="s">
        <v>628</v>
      </c>
      <c r="G149" s="222" t="s">
        <v>214</v>
      </c>
      <c r="H149" s="223">
        <v>9</v>
      </c>
      <c r="I149" s="224"/>
      <c r="J149" s="225">
        <f>ROUND(I149*H149,2)</f>
        <v>0</v>
      </c>
      <c r="K149" s="221" t="s">
        <v>132</v>
      </c>
      <c r="L149" s="45"/>
      <c r="M149" s="226" t="s">
        <v>19</v>
      </c>
      <c r="N149" s="227" t="s">
        <v>40</v>
      </c>
      <c r="O149" s="85"/>
      <c r="P149" s="228">
        <f>O149*H149</f>
        <v>0</v>
      </c>
      <c r="Q149" s="228">
        <v>0.00027</v>
      </c>
      <c r="R149" s="228">
        <f>Q149*H149</f>
        <v>0.00243</v>
      </c>
      <c r="S149" s="228">
        <v>0</v>
      </c>
      <c r="T149" s="229">
        <f>S149*H149</f>
        <v>0</v>
      </c>
      <c r="U149" s="39"/>
      <c r="V149" s="39"/>
      <c r="W149" s="39"/>
      <c r="X149" s="39"/>
      <c r="Y149" s="39"/>
      <c r="Z149" s="39"/>
      <c r="AA149" s="39"/>
      <c r="AB149" s="39"/>
      <c r="AC149" s="39"/>
      <c r="AD149" s="39"/>
      <c r="AE149" s="39"/>
      <c r="AR149" s="230" t="s">
        <v>246</v>
      </c>
      <c r="AT149" s="230" t="s">
        <v>128</v>
      </c>
      <c r="AU149" s="230" t="s">
        <v>79</v>
      </c>
      <c r="AY149" s="18" t="s">
        <v>126</v>
      </c>
      <c r="BE149" s="231">
        <f>IF(N149="základní",J149,0)</f>
        <v>0</v>
      </c>
      <c r="BF149" s="231">
        <f>IF(N149="snížená",J149,0)</f>
        <v>0</v>
      </c>
      <c r="BG149" s="231">
        <f>IF(N149="zákl. přenesená",J149,0)</f>
        <v>0</v>
      </c>
      <c r="BH149" s="231">
        <f>IF(N149="sníž. přenesená",J149,0)</f>
        <v>0</v>
      </c>
      <c r="BI149" s="231">
        <f>IF(N149="nulová",J149,0)</f>
        <v>0</v>
      </c>
      <c r="BJ149" s="18" t="s">
        <v>77</v>
      </c>
      <c r="BK149" s="231">
        <f>ROUND(I149*H149,2)</f>
        <v>0</v>
      </c>
      <c r="BL149" s="18" t="s">
        <v>246</v>
      </c>
      <c r="BM149" s="230" t="s">
        <v>629</v>
      </c>
    </row>
    <row r="150" spans="1:47" s="2" customFormat="1" ht="12">
      <c r="A150" s="39"/>
      <c r="B150" s="40"/>
      <c r="C150" s="41"/>
      <c r="D150" s="232" t="s">
        <v>135</v>
      </c>
      <c r="E150" s="41"/>
      <c r="F150" s="233" t="s">
        <v>630</v>
      </c>
      <c r="G150" s="41"/>
      <c r="H150" s="41"/>
      <c r="I150" s="137"/>
      <c r="J150" s="41"/>
      <c r="K150" s="41"/>
      <c r="L150" s="45"/>
      <c r="M150" s="234"/>
      <c r="N150" s="235"/>
      <c r="O150" s="85"/>
      <c r="P150" s="85"/>
      <c r="Q150" s="85"/>
      <c r="R150" s="85"/>
      <c r="S150" s="85"/>
      <c r="T150" s="86"/>
      <c r="U150" s="39"/>
      <c r="V150" s="39"/>
      <c r="W150" s="39"/>
      <c r="X150" s="39"/>
      <c r="Y150" s="39"/>
      <c r="Z150" s="39"/>
      <c r="AA150" s="39"/>
      <c r="AB150" s="39"/>
      <c r="AC150" s="39"/>
      <c r="AD150" s="39"/>
      <c r="AE150" s="39"/>
      <c r="AT150" s="18" t="s">
        <v>135</v>
      </c>
      <c r="AU150" s="18" t="s">
        <v>79</v>
      </c>
    </row>
    <row r="151" spans="1:51" s="13" customFormat="1" ht="12">
      <c r="A151" s="13"/>
      <c r="B151" s="237"/>
      <c r="C151" s="238"/>
      <c r="D151" s="232" t="s">
        <v>139</v>
      </c>
      <c r="E151" s="239" t="s">
        <v>19</v>
      </c>
      <c r="F151" s="240" t="s">
        <v>189</v>
      </c>
      <c r="G151" s="238"/>
      <c r="H151" s="241">
        <v>9</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139</v>
      </c>
      <c r="AU151" s="247" t="s">
        <v>79</v>
      </c>
      <c r="AV151" s="13" t="s">
        <v>79</v>
      </c>
      <c r="AW151" s="13" t="s">
        <v>31</v>
      </c>
      <c r="AX151" s="13" t="s">
        <v>77</v>
      </c>
      <c r="AY151" s="247" t="s">
        <v>126</v>
      </c>
    </row>
    <row r="152" spans="1:65" s="2" customFormat="1" ht="16.5" customHeight="1">
      <c r="A152" s="39"/>
      <c r="B152" s="40"/>
      <c r="C152" s="219" t="s">
        <v>271</v>
      </c>
      <c r="D152" s="219" t="s">
        <v>128</v>
      </c>
      <c r="E152" s="220" t="s">
        <v>631</v>
      </c>
      <c r="F152" s="221" t="s">
        <v>632</v>
      </c>
      <c r="G152" s="222" t="s">
        <v>171</v>
      </c>
      <c r="H152" s="223">
        <v>0.021</v>
      </c>
      <c r="I152" s="224"/>
      <c r="J152" s="225">
        <f>ROUND(I152*H152,2)</f>
        <v>0</v>
      </c>
      <c r="K152" s="221" t="s">
        <v>132</v>
      </c>
      <c r="L152" s="45"/>
      <c r="M152" s="226" t="s">
        <v>19</v>
      </c>
      <c r="N152" s="227" t="s">
        <v>40</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246</v>
      </c>
      <c r="AT152" s="230" t="s">
        <v>128</v>
      </c>
      <c r="AU152" s="230" t="s">
        <v>79</v>
      </c>
      <c r="AY152" s="18" t="s">
        <v>126</v>
      </c>
      <c r="BE152" s="231">
        <f>IF(N152="základní",J152,0)</f>
        <v>0</v>
      </c>
      <c r="BF152" s="231">
        <f>IF(N152="snížená",J152,0)</f>
        <v>0</v>
      </c>
      <c r="BG152" s="231">
        <f>IF(N152="zákl. přenesená",J152,0)</f>
        <v>0</v>
      </c>
      <c r="BH152" s="231">
        <f>IF(N152="sníž. přenesená",J152,0)</f>
        <v>0</v>
      </c>
      <c r="BI152" s="231">
        <f>IF(N152="nulová",J152,0)</f>
        <v>0</v>
      </c>
      <c r="BJ152" s="18" t="s">
        <v>77</v>
      </c>
      <c r="BK152" s="231">
        <f>ROUND(I152*H152,2)</f>
        <v>0</v>
      </c>
      <c r="BL152" s="18" t="s">
        <v>246</v>
      </c>
      <c r="BM152" s="230" t="s">
        <v>633</v>
      </c>
    </row>
    <row r="153" spans="1:47" s="2" customFormat="1" ht="12">
      <c r="A153" s="39"/>
      <c r="B153" s="40"/>
      <c r="C153" s="41"/>
      <c r="D153" s="232" t="s">
        <v>135</v>
      </c>
      <c r="E153" s="41"/>
      <c r="F153" s="233" t="s">
        <v>634</v>
      </c>
      <c r="G153" s="41"/>
      <c r="H153" s="41"/>
      <c r="I153" s="137"/>
      <c r="J153" s="41"/>
      <c r="K153" s="41"/>
      <c r="L153" s="45"/>
      <c r="M153" s="234"/>
      <c r="N153" s="235"/>
      <c r="O153" s="85"/>
      <c r="P153" s="85"/>
      <c r="Q153" s="85"/>
      <c r="R153" s="85"/>
      <c r="S153" s="85"/>
      <c r="T153" s="86"/>
      <c r="U153" s="39"/>
      <c r="V153" s="39"/>
      <c r="W153" s="39"/>
      <c r="X153" s="39"/>
      <c r="Y153" s="39"/>
      <c r="Z153" s="39"/>
      <c r="AA153" s="39"/>
      <c r="AB153" s="39"/>
      <c r="AC153" s="39"/>
      <c r="AD153" s="39"/>
      <c r="AE153" s="39"/>
      <c r="AT153" s="18" t="s">
        <v>135</v>
      </c>
      <c r="AU153" s="18" t="s">
        <v>79</v>
      </c>
    </row>
    <row r="154" spans="1:47" s="2" customFormat="1" ht="12">
      <c r="A154" s="39"/>
      <c r="B154" s="40"/>
      <c r="C154" s="41"/>
      <c r="D154" s="232" t="s">
        <v>137</v>
      </c>
      <c r="E154" s="41"/>
      <c r="F154" s="236" t="s">
        <v>635</v>
      </c>
      <c r="G154" s="41"/>
      <c r="H154" s="41"/>
      <c r="I154" s="137"/>
      <c r="J154" s="41"/>
      <c r="K154" s="41"/>
      <c r="L154" s="45"/>
      <c r="M154" s="234"/>
      <c r="N154" s="235"/>
      <c r="O154" s="85"/>
      <c r="P154" s="85"/>
      <c r="Q154" s="85"/>
      <c r="R154" s="85"/>
      <c r="S154" s="85"/>
      <c r="T154" s="86"/>
      <c r="U154" s="39"/>
      <c r="V154" s="39"/>
      <c r="W154" s="39"/>
      <c r="X154" s="39"/>
      <c r="Y154" s="39"/>
      <c r="Z154" s="39"/>
      <c r="AA154" s="39"/>
      <c r="AB154" s="39"/>
      <c r="AC154" s="39"/>
      <c r="AD154" s="39"/>
      <c r="AE154" s="39"/>
      <c r="AT154" s="18" t="s">
        <v>137</v>
      </c>
      <c r="AU154" s="18" t="s">
        <v>79</v>
      </c>
    </row>
    <row r="155" spans="1:63" s="12" customFormat="1" ht="22.8" customHeight="1">
      <c r="A155" s="12"/>
      <c r="B155" s="203"/>
      <c r="C155" s="204"/>
      <c r="D155" s="205" t="s">
        <v>68</v>
      </c>
      <c r="E155" s="217" t="s">
        <v>636</v>
      </c>
      <c r="F155" s="217" t="s">
        <v>637</v>
      </c>
      <c r="G155" s="204"/>
      <c r="H155" s="204"/>
      <c r="I155" s="207"/>
      <c r="J155" s="218">
        <f>BK155</f>
        <v>0</v>
      </c>
      <c r="K155" s="204"/>
      <c r="L155" s="209"/>
      <c r="M155" s="210"/>
      <c r="N155" s="211"/>
      <c r="O155" s="211"/>
      <c r="P155" s="212">
        <f>SUM(P156:P168)</f>
        <v>0</v>
      </c>
      <c r="Q155" s="211"/>
      <c r="R155" s="212">
        <f>SUM(R156:R168)</f>
        <v>0.00012000000000000002</v>
      </c>
      <c r="S155" s="211"/>
      <c r="T155" s="213">
        <f>SUM(T156:T168)</f>
        <v>0.11181600000000003</v>
      </c>
      <c r="U155" s="12"/>
      <c r="V155" s="12"/>
      <c r="W155" s="12"/>
      <c r="X155" s="12"/>
      <c r="Y155" s="12"/>
      <c r="Z155" s="12"/>
      <c r="AA155" s="12"/>
      <c r="AB155" s="12"/>
      <c r="AC155" s="12"/>
      <c r="AD155" s="12"/>
      <c r="AE155" s="12"/>
      <c r="AR155" s="214" t="s">
        <v>79</v>
      </c>
      <c r="AT155" s="215" t="s">
        <v>68</v>
      </c>
      <c r="AU155" s="215" t="s">
        <v>77</v>
      </c>
      <c r="AY155" s="214" t="s">
        <v>126</v>
      </c>
      <c r="BK155" s="216">
        <f>SUM(BK156:BK168)</f>
        <v>0</v>
      </c>
    </row>
    <row r="156" spans="1:65" s="2" customFormat="1" ht="16.5" customHeight="1">
      <c r="A156" s="39"/>
      <c r="B156" s="40"/>
      <c r="C156" s="219" t="s">
        <v>7</v>
      </c>
      <c r="D156" s="219" t="s">
        <v>128</v>
      </c>
      <c r="E156" s="220" t="s">
        <v>638</v>
      </c>
      <c r="F156" s="221" t="s">
        <v>639</v>
      </c>
      <c r="G156" s="222" t="s">
        <v>199</v>
      </c>
      <c r="H156" s="223">
        <v>4.32</v>
      </c>
      <c r="I156" s="224"/>
      <c r="J156" s="225">
        <f>ROUND(I156*H156,2)</f>
        <v>0</v>
      </c>
      <c r="K156" s="221" t="s">
        <v>132</v>
      </c>
      <c r="L156" s="45"/>
      <c r="M156" s="226" t="s">
        <v>19</v>
      </c>
      <c r="N156" s="227" t="s">
        <v>40</v>
      </c>
      <c r="O156" s="85"/>
      <c r="P156" s="228">
        <f>O156*H156</f>
        <v>0</v>
      </c>
      <c r="Q156" s="228">
        <v>0</v>
      </c>
      <c r="R156" s="228">
        <f>Q156*H156</f>
        <v>0</v>
      </c>
      <c r="S156" s="228">
        <v>0.0238</v>
      </c>
      <c r="T156" s="229">
        <f>S156*H156</f>
        <v>0.10281600000000002</v>
      </c>
      <c r="U156" s="39"/>
      <c r="V156" s="39"/>
      <c r="W156" s="39"/>
      <c r="X156" s="39"/>
      <c r="Y156" s="39"/>
      <c r="Z156" s="39"/>
      <c r="AA156" s="39"/>
      <c r="AB156" s="39"/>
      <c r="AC156" s="39"/>
      <c r="AD156" s="39"/>
      <c r="AE156" s="39"/>
      <c r="AR156" s="230" t="s">
        <v>246</v>
      </c>
      <c r="AT156" s="230" t="s">
        <v>128</v>
      </c>
      <c r="AU156" s="230" t="s">
        <v>79</v>
      </c>
      <c r="AY156" s="18" t="s">
        <v>126</v>
      </c>
      <c r="BE156" s="231">
        <f>IF(N156="základní",J156,0)</f>
        <v>0</v>
      </c>
      <c r="BF156" s="231">
        <f>IF(N156="snížená",J156,0)</f>
        <v>0</v>
      </c>
      <c r="BG156" s="231">
        <f>IF(N156="zákl. přenesená",J156,0)</f>
        <v>0</v>
      </c>
      <c r="BH156" s="231">
        <f>IF(N156="sníž. přenesená",J156,0)</f>
        <v>0</v>
      </c>
      <c r="BI156" s="231">
        <f>IF(N156="nulová",J156,0)</f>
        <v>0</v>
      </c>
      <c r="BJ156" s="18" t="s">
        <v>77</v>
      </c>
      <c r="BK156" s="231">
        <f>ROUND(I156*H156,2)</f>
        <v>0</v>
      </c>
      <c r="BL156" s="18" t="s">
        <v>246</v>
      </c>
      <c r="BM156" s="230" t="s">
        <v>640</v>
      </c>
    </row>
    <row r="157" spans="1:47" s="2" customFormat="1" ht="12">
      <c r="A157" s="39"/>
      <c r="B157" s="40"/>
      <c r="C157" s="41"/>
      <c r="D157" s="232" t="s">
        <v>135</v>
      </c>
      <c r="E157" s="41"/>
      <c r="F157" s="233" t="s">
        <v>641</v>
      </c>
      <c r="G157" s="41"/>
      <c r="H157" s="41"/>
      <c r="I157" s="137"/>
      <c r="J157" s="41"/>
      <c r="K157" s="41"/>
      <c r="L157" s="45"/>
      <c r="M157" s="234"/>
      <c r="N157" s="235"/>
      <c r="O157" s="85"/>
      <c r="P157" s="85"/>
      <c r="Q157" s="85"/>
      <c r="R157" s="85"/>
      <c r="S157" s="85"/>
      <c r="T157" s="86"/>
      <c r="U157" s="39"/>
      <c r="V157" s="39"/>
      <c r="W157" s="39"/>
      <c r="X157" s="39"/>
      <c r="Y157" s="39"/>
      <c r="Z157" s="39"/>
      <c r="AA157" s="39"/>
      <c r="AB157" s="39"/>
      <c r="AC157" s="39"/>
      <c r="AD157" s="39"/>
      <c r="AE157" s="39"/>
      <c r="AT157" s="18" t="s">
        <v>135</v>
      </c>
      <c r="AU157" s="18" t="s">
        <v>79</v>
      </c>
    </row>
    <row r="158" spans="1:51" s="13" customFormat="1" ht="12">
      <c r="A158" s="13"/>
      <c r="B158" s="237"/>
      <c r="C158" s="238"/>
      <c r="D158" s="232" t="s">
        <v>139</v>
      </c>
      <c r="E158" s="239" t="s">
        <v>19</v>
      </c>
      <c r="F158" s="240" t="s">
        <v>642</v>
      </c>
      <c r="G158" s="238"/>
      <c r="H158" s="241">
        <v>4.32</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139</v>
      </c>
      <c r="AU158" s="247" t="s">
        <v>79</v>
      </c>
      <c r="AV158" s="13" t="s">
        <v>79</v>
      </c>
      <c r="AW158" s="13" t="s">
        <v>31</v>
      </c>
      <c r="AX158" s="13" t="s">
        <v>69</v>
      </c>
      <c r="AY158" s="247" t="s">
        <v>126</v>
      </c>
    </row>
    <row r="159" spans="1:51" s="14" customFormat="1" ht="12">
      <c r="A159" s="14"/>
      <c r="B159" s="248"/>
      <c r="C159" s="249"/>
      <c r="D159" s="232" t="s">
        <v>139</v>
      </c>
      <c r="E159" s="250" t="s">
        <v>19</v>
      </c>
      <c r="F159" s="251" t="s">
        <v>146</v>
      </c>
      <c r="G159" s="249"/>
      <c r="H159" s="252">
        <v>4.32</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139</v>
      </c>
      <c r="AU159" s="258" t="s">
        <v>79</v>
      </c>
      <c r="AV159" s="14" t="s">
        <v>133</v>
      </c>
      <c r="AW159" s="14" t="s">
        <v>31</v>
      </c>
      <c r="AX159" s="14" t="s">
        <v>77</v>
      </c>
      <c r="AY159" s="258" t="s">
        <v>126</v>
      </c>
    </row>
    <row r="160" spans="1:65" s="2" customFormat="1" ht="16.5" customHeight="1">
      <c r="A160" s="39"/>
      <c r="B160" s="40"/>
      <c r="C160" s="219" t="s">
        <v>297</v>
      </c>
      <c r="D160" s="219" t="s">
        <v>128</v>
      </c>
      <c r="E160" s="220" t="s">
        <v>643</v>
      </c>
      <c r="F160" s="221" t="s">
        <v>644</v>
      </c>
      <c r="G160" s="222" t="s">
        <v>214</v>
      </c>
      <c r="H160" s="223">
        <v>12</v>
      </c>
      <c r="I160" s="224"/>
      <c r="J160" s="225">
        <f>ROUND(I160*H160,2)</f>
        <v>0</v>
      </c>
      <c r="K160" s="221" t="s">
        <v>132</v>
      </c>
      <c r="L160" s="45"/>
      <c r="M160" s="226" t="s">
        <v>19</v>
      </c>
      <c r="N160" s="227" t="s">
        <v>40</v>
      </c>
      <c r="O160" s="85"/>
      <c r="P160" s="228">
        <f>O160*H160</f>
        <v>0</v>
      </c>
      <c r="Q160" s="228">
        <v>1E-05</v>
      </c>
      <c r="R160" s="228">
        <f>Q160*H160</f>
        <v>0.00012000000000000002</v>
      </c>
      <c r="S160" s="228">
        <v>0.00075</v>
      </c>
      <c r="T160" s="229">
        <f>S160*H160</f>
        <v>0.009000000000000001</v>
      </c>
      <c r="U160" s="39"/>
      <c r="V160" s="39"/>
      <c r="W160" s="39"/>
      <c r="X160" s="39"/>
      <c r="Y160" s="39"/>
      <c r="Z160" s="39"/>
      <c r="AA160" s="39"/>
      <c r="AB160" s="39"/>
      <c r="AC160" s="39"/>
      <c r="AD160" s="39"/>
      <c r="AE160" s="39"/>
      <c r="AR160" s="230" t="s">
        <v>246</v>
      </c>
      <c r="AT160" s="230" t="s">
        <v>128</v>
      </c>
      <c r="AU160" s="230" t="s">
        <v>79</v>
      </c>
      <c r="AY160" s="18" t="s">
        <v>126</v>
      </c>
      <c r="BE160" s="231">
        <f>IF(N160="základní",J160,0)</f>
        <v>0</v>
      </c>
      <c r="BF160" s="231">
        <f>IF(N160="snížená",J160,0)</f>
        <v>0</v>
      </c>
      <c r="BG160" s="231">
        <f>IF(N160="zákl. přenesená",J160,0)</f>
        <v>0</v>
      </c>
      <c r="BH160" s="231">
        <f>IF(N160="sníž. přenesená",J160,0)</f>
        <v>0</v>
      </c>
      <c r="BI160" s="231">
        <f>IF(N160="nulová",J160,0)</f>
        <v>0</v>
      </c>
      <c r="BJ160" s="18" t="s">
        <v>77</v>
      </c>
      <c r="BK160" s="231">
        <f>ROUND(I160*H160,2)</f>
        <v>0</v>
      </c>
      <c r="BL160" s="18" t="s">
        <v>246</v>
      </c>
      <c r="BM160" s="230" t="s">
        <v>645</v>
      </c>
    </row>
    <row r="161" spans="1:47" s="2" customFormat="1" ht="12">
      <c r="A161" s="39"/>
      <c r="B161" s="40"/>
      <c r="C161" s="41"/>
      <c r="D161" s="232" t="s">
        <v>135</v>
      </c>
      <c r="E161" s="41"/>
      <c r="F161" s="233" t="s">
        <v>646</v>
      </c>
      <c r="G161" s="41"/>
      <c r="H161" s="41"/>
      <c r="I161" s="137"/>
      <c r="J161" s="41"/>
      <c r="K161" s="41"/>
      <c r="L161" s="45"/>
      <c r="M161" s="234"/>
      <c r="N161" s="235"/>
      <c r="O161" s="85"/>
      <c r="P161" s="85"/>
      <c r="Q161" s="85"/>
      <c r="R161" s="85"/>
      <c r="S161" s="85"/>
      <c r="T161" s="86"/>
      <c r="U161" s="39"/>
      <c r="V161" s="39"/>
      <c r="W161" s="39"/>
      <c r="X161" s="39"/>
      <c r="Y161" s="39"/>
      <c r="Z161" s="39"/>
      <c r="AA161" s="39"/>
      <c r="AB161" s="39"/>
      <c r="AC161" s="39"/>
      <c r="AD161" s="39"/>
      <c r="AE161" s="39"/>
      <c r="AT161" s="18" t="s">
        <v>135</v>
      </c>
      <c r="AU161" s="18" t="s">
        <v>79</v>
      </c>
    </row>
    <row r="162" spans="1:51" s="13" customFormat="1" ht="12">
      <c r="A162" s="13"/>
      <c r="B162" s="237"/>
      <c r="C162" s="238"/>
      <c r="D162" s="232" t="s">
        <v>139</v>
      </c>
      <c r="E162" s="239" t="s">
        <v>19</v>
      </c>
      <c r="F162" s="240" t="s">
        <v>647</v>
      </c>
      <c r="G162" s="238"/>
      <c r="H162" s="241">
        <v>12</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139</v>
      </c>
      <c r="AU162" s="247" t="s">
        <v>79</v>
      </c>
      <c r="AV162" s="13" t="s">
        <v>79</v>
      </c>
      <c r="AW162" s="13" t="s">
        <v>31</v>
      </c>
      <c r="AX162" s="13" t="s">
        <v>77</v>
      </c>
      <c r="AY162" s="247" t="s">
        <v>126</v>
      </c>
    </row>
    <row r="163" spans="1:65" s="2" customFormat="1" ht="16.5" customHeight="1">
      <c r="A163" s="39"/>
      <c r="B163" s="40"/>
      <c r="C163" s="219" t="s">
        <v>303</v>
      </c>
      <c r="D163" s="219" t="s">
        <v>128</v>
      </c>
      <c r="E163" s="220" t="s">
        <v>648</v>
      </c>
      <c r="F163" s="221" t="s">
        <v>649</v>
      </c>
      <c r="G163" s="222" t="s">
        <v>199</v>
      </c>
      <c r="H163" s="223">
        <v>113.1</v>
      </c>
      <c r="I163" s="224"/>
      <c r="J163" s="225">
        <f>ROUND(I163*H163,2)</f>
        <v>0</v>
      </c>
      <c r="K163" s="221" t="s">
        <v>132</v>
      </c>
      <c r="L163" s="45"/>
      <c r="M163" s="226" t="s">
        <v>19</v>
      </c>
      <c r="N163" s="227" t="s">
        <v>40</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246</v>
      </c>
      <c r="AT163" s="230" t="s">
        <v>128</v>
      </c>
      <c r="AU163" s="230" t="s">
        <v>79</v>
      </c>
      <c r="AY163" s="18" t="s">
        <v>126</v>
      </c>
      <c r="BE163" s="231">
        <f>IF(N163="základní",J163,0)</f>
        <v>0</v>
      </c>
      <c r="BF163" s="231">
        <f>IF(N163="snížená",J163,0)</f>
        <v>0</v>
      </c>
      <c r="BG163" s="231">
        <f>IF(N163="zákl. přenesená",J163,0)</f>
        <v>0</v>
      </c>
      <c r="BH163" s="231">
        <f>IF(N163="sníž. přenesená",J163,0)</f>
        <v>0</v>
      </c>
      <c r="BI163" s="231">
        <f>IF(N163="nulová",J163,0)</f>
        <v>0</v>
      </c>
      <c r="BJ163" s="18" t="s">
        <v>77</v>
      </c>
      <c r="BK163" s="231">
        <f>ROUND(I163*H163,2)</f>
        <v>0</v>
      </c>
      <c r="BL163" s="18" t="s">
        <v>246</v>
      </c>
      <c r="BM163" s="230" t="s">
        <v>650</v>
      </c>
    </row>
    <row r="164" spans="1:47" s="2" customFormat="1" ht="12">
      <c r="A164" s="39"/>
      <c r="B164" s="40"/>
      <c r="C164" s="41"/>
      <c r="D164" s="232" t="s">
        <v>135</v>
      </c>
      <c r="E164" s="41"/>
      <c r="F164" s="233" t="s">
        <v>651</v>
      </c>
      <c r="G164" s="41"/>
      <c r="H164" s="41"/>
      <c r="I164" s="137"/>
      <c r="J164" s="41"/>
      <c r="K164" s="41"/>
      <c r="L164" s="45"/>
      <c r="M164" s="234"/>
      <c r="N164" s="235"/>
      <c r="O164" s="85"/>
      <c r="P164" s="85"/>
      <c r="Q164" s="85"/>
      <c r="R164" s="85"/>
      <c r="S164" s="85"/>
      <c r="T164" s="86"/>
      <c r="U164" s="39"/>
      <c r="V164" s="39"/>
      <c r="W164" s="39"/>
      <c r="X164" s="39"/>
      <c r="Y164" s="39"/>
      <c r="Z164" s="39"/>
      <c r="AA164" s="39"/>
      <c r="AB164" s="39"/>
      <c r="AC164" s="39"/>
      <c r="AD164" s="39"/>
      <c r="AE164" s="39"/>
      <c r="AT164" s="18" t="s">
        <v>135</v>
      </c>
      <c r="AU164" s="18" t="s">
        <v>79</v>
      </c>
    </row>
    <row r="165" spans="1:47" s="2" customFormat="1" ht="12">
      <c r="A165" s="39"/>
      <c r="B165" s="40"/>
      <c r="C165" s="41"/>
      <c r="D165" s="232" t="s">
        <v>137</v>
      </c>
      <c r="E165" s="41"/>
      <c r="F165" s="236" t="s">
        <v>652</v>
      </c>
      <c r="G165" s="41"/>
      <c r="H165" s="41"/>
      <c r="I165" s="137"/>
      <c r="J165" s="41"/>
      <c r="K165" s="41"/>
      <c r="L165" s="45"/>
      <c r="M165" s="234"/>
      <c r="N165" s="235"/>
      <c r="O165" s="85"/>
      <c r="P165" s="85"/>
      <c r="Q165" s="85"/>
      <c r="R165" s="85"/>
      <c r="S165" s="85"/>
      <c r="T165" s="86"/>
      <c r="U165" s="39"/>
      <c r="V165" s="39"/>
      <c r="W165" s="39"/>
      <c r="X165" s="39"/>
      <c r="Y165" s="39"/>
      <c r="Z165" s="39"/>
      <c r="AA165" s="39"/>
      <c r="AB165" s="39"/>
      <c r="AC165" s="39"/>
      <c r="AD165" s="39"/>
      <c r="AE165" s="39"/>
      <c r="AT165" s="18" t="s">
        <v>137</v>
      </c>
      <c r="AU165" s="18" t="s">
        <v>79</v>
      </c>
    </row>
    <row r="166" spans="1:51" s="13" customFormat="1" ht="12">
      <c r="A166" s="13"/>
      <c r="B166" s="237"/>
      <c r="C166" s="238"/>
      <c r="D166" s="232" t="s">
        <v>139</v>
      </c>
      <c r="E166" s="239" t="s">
        <v>19</v>
      </c>
      <c r="F166" s="240" t="s">
        <v>653</v>
      </c>
      <c r="G166" s="238"/>
      <c r="H166" s="241">
        <v>113.1</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139</v>
      </c>
      <c r="AU166" s="247" t="s">
        <v>79</v>
      </c>
      <c r="AV166" s="13" t="s">
        <v>79</v>
      </c>
      <c r="AW166" s="13" t="s">
        <v>31</v>
      </c>
      <c r="AX166" s="13" t="s">
        <v>77</v>
      </c>
      <c r="AY166" s="247" t="s">
        <v>126</v>
      </c>
    </row>
    <row r="167" spans="1:65" s="2" customFormat="1" ht="16.5" customHeight="1">
      <c r="A167" s="39"/>
      <c r="B167" s="40"/>
      <c r="C167" s="219" t="s">
        <v>477</v>
      </c>
      <c r="D167" s="219" t="s">
        <v>128</v>
      </c>
      <c r="E167" s="220" t="s">
        <v>654</v>
      </c>
      <c r="F167" s="221" t="s">
        <v>655</v>
      </c>
      <c r="G167" s="222" t="s">
        <v>171</v>
      </c>
      <c r="H167" s="223">
        <v>0.168</v>
      </c>
      <c r="I167" s="224"/>
      <c r="J167" s="225">
        <f>ROUND(I167*H167,2)</f>
        <v>0</v>
      </c>
      <c r="K167" s="221" t="s">
        <v>132</v>
      </c>
      <c r="L167" s="45"/>
      <c r="M167" s="226" t="s">
        <v>19</v>
      </c>
      <c r="N167" s="227" t="s">
        <v>40</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246</v>
      </c>
      <c r="AT167" s="230" t="s">
        <v>128</v>
      </c>
      <c r="AU167" s="230" t="s">
        <v>79</v>
      </c>
      <c r="AY167" s="18" t="s">
        <v>126</v>
      </c>
      <c r="BE167" s="231">
        <f>IF(N167="základní",J167,0)</f>
        <v>0</v>
      </c>
      <c r="BF167" s="231">
        <f>IF(N167="snížená",J167,0)</f>
        <v>0</v>
      </c>
      <c r="BG167" s="231">
        <f>IF(N167="zákl. přenesená",J167,0)</f>
        <v>0</v>
      </c>
      <c r="BH167" s="231">
        <f>IF(N167="sníž. přenesená",J167,0)</f>
        <v>0</v>
      </c>
      <c r="BI167" s="231">
        <f>IF(N167="nulová",J167,0)</f>
        <v>0</v>
      </c>
      <c r="BJ167" s="18" t="s">
        <v>77</v>
      </c>
      <c r="BK167" s="231">
        <f>ROUND(I167*H167,2)</f>
        <v>0</v>
      </c>
      <c r="BL167" s="18" t="s">
        <v>246</v>
      </c>
      <c r="BM167" s="230" t="s">
        <v>656</v>
      </c>
    </row>
    <row r="168" spans="1:47" s="2" customFormat="1" ht="12">
      <c r="A168" s="39"/>
      <c r="B168" s="40"/>
      <c r="C168" s="41"/>
      <c r="D168" s="232" t="s">
        <v>135</v>
      </c>
      <c r="E168" s="41"/>
      <c r="F168" s="233" t="s">
        <v>657</v>
      </c>
      <c r="G168" s="41"/>
      <c r="H168" s="41"/>
      <c r="I168" s="137"/>
      <c r="J168" s="41"/>
      <c r="K168" s="41"/>
      <c r="L168" s="45"/>
      <c r="M168" s="270"/>
      <c r="N168" s="271"/>
      <c r="O168" s="272"/>
      <c r="P168" s="272"/>
      <c r="Q168" s="272"/>
      <c r="R168" s="272"/>
      <c r="S168" s="272"/>
      <c r="T168" s="273"/>
      <c r="U168" s="39"/>
      <c r="V168" s="39"/>
      <c r="W168" s="39"/>
      <c r="X168" s="39"/>
      <c r="Y168" s="39"/>
      <c r="Z168" s="39"/>
      <c r="AA168" s="39"/>
      <c r="AB168" s="39"/>
      <c r="AC168" s="39"/>
      <c r="AD168" s="39"/>
      <c r="AE168" s="39"/>
      <c r="AT168" s="18" t="s">
        <v>135</v>
      </c>
      <c r="AU168" s="18" t="s">
        <v>79</v>
      </c>
    </row>
    <row r="169" spans="1:31" s="2" customFormat="1" ht="6.95" customHeight="1">
      <c r="A169" s="39"/>
      <c r="B169" s="60"/>
      <c r="C169" s="61"/>
      <c r="D169" s="61"/>
      <c r="E169" s="61"/>
      <c r="F169" s="61"/>
      <c r="G169" s="61"/>
      <c r="H169" s="61"/>
      <c r="I169" s="167"/>
      <c r="J169" s="61"/>
      <c r="K169" s="61"/>
      <c r="L169" s="45"/>
      <c r="M169" s="39"/>
      <c r="O169" s="39"/>
      <c r="P169" s="39"/>
      <c r="Q169" s="39"/>
      <c r="R169" s="39"/>
      <c r="S169" s="39"/>
      <c r="T169" s="39"/>
      <c r="U169" s="39"/>
      <c r="V169" s="39"/>
      <c r="W169" s="39"/>
      <c r="X169" s="39"/>
      <c r="Y169" s="39"/>
      <c r="Z169" s="39"/>
      <c r="AA169" s="39"/>
      <c r="AB169" s="39"/>
      <c r="AC169" s="39"/>
      <c r="AD169" s="39"/>
      <c r="AE169" s="39"/>
    </row>
  </sheetData>
  <sheetProtection password="CC35" sheet="1" objects="1" scenarios="1" formatColumns="0" formatRows="0" autoFilter="0"/>
  <autoFilter ref="C82:K16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objektu ZŠ - část Šatny B (komplet_přípravné práce)</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658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322</v>
      </c>
      <c r="G12" s="39"/>
      <c r="H12" s="39"/>
      <c r="I12" s="141" t="s">
        <v>23</v>
      </c>
      <c r="J12" s="142" t="str">
        <f>'Rekapitulace stavby'!AN8</f>
        <v>17. 2. 2020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323</v>
      </c>
      <c r="F24" s="39"/>
      <c r="G24" s="39"/>
      <c r="H24" s="39"/>
      <c r="I24" s="141" t="s">
        <v>27</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ROUND((SUM(BE82:BE127)),2)</f>
        <v>0</v>
      </c>
      <c r="G33" s="39"/>
      <c r="H33" s="39"/>
      <c r="I33" s="156">
        <v>0.21</v>
      </c>
      <c r="J33" s="155">
        <f>ROUND(((SUM(BE82:BE127))*I33),2)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ROUND((SUM(BF82:BF127)),2)</f>
        <v>0</v>
      </c>
      <c r="G34" s="39"/>
      <c r="H34" s="39"/>
      <c r="I34" s="156">
        <v>0.15</v>
      </c>
      <c r="J34" s="155">
        <f>ROUND(((SUM(BF82:BF127))*I34),2)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ROUND((SUM(BG82:BG127)),2)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ROUND((SUM(BH82:BH127)),2)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ROUND((SUM(BI82:BI127)),2)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objektu ZŠ - část Šatny B (komplet_přípravné práce)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SO-05 - Úpravy rozvodů vody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Komenského 540, Kynšperk nad Ohří</v>
      </c>
      <c r="G52" s="41"/>
      <c r="H52" s="41"/>
      <c r="I52" s="141" t="s">
        <v>23</v>
      </c>
      <c r="J52" s="73" t="str">
        <f>IF(J12="","",J12)</f>
        <v>17. 2. 2020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Jiří Bednář</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102</v>
      </c>
      <c r="D57" s="173"/>
      <c r="E57" s="173"/>
      <c r="F57" s="173"/>
      <c r="G57" s="173"/>
      <c r="H57" s="173"/>
      <c r="I57" s="174"/>
      <c r="J57" s="175" t="s">
        <v>103</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J82</f>
        <v>0</v>
      </c>
      <c r="K59" s="41"/>
      <c r="L59" s="138"/>
      <c r="S59" s="39"/>
      <c r="T59" s="39"/>
      <c r="U59" s="39"/>
      <c r="V59" s="39"/>
      <c r="W59" s="39"/>
      <c r="X59" s="39"/>
      <c r="Y59" s="39"/>
      <c r="Z59" s="39"/>
      <c r="AA59" s="39"/>
      <c r="AB59" s="39"/>
      <c r="AC59" s="39"/>
      <c r="AD59" s="39"/>
      <c r="AE59" s="39"/>
      <c r="AU59" s="18" t="s">
        <v>104</v>
      </c>
    </row>
    <row r="60" spans="1:31" s="9" customFormat="1" ht="24.95" customHeight="1">
      <c r="A60" s="9"/>
      <c r="B60" s="177"/>
      <c r="C60" s="178"/>
      <c r="D60" s="179" t="s">
        <v>326</v>
      </c>
      <c r="E60" s="180"/>
      <c r="F60" s="180"/>
      <c r="G60" s="180"/>
      <c r="H60" s="180"/>
      <c r="I60" s="181"/>
      <c r="J60" s="182">
        <f>J83</f>
        <v>0</v>
      </c>
      <c r="K60" s="178"/>
      <c r="L60" s="183"/>
      <c r="S60" s="9"/>
      <c r="T60" s="9"/>
      <c r="U60" s="9"/>
      <c r="V60" s="9"/>
      <c r="W60" s="9"/>
      <c r="X60" s="9"/>
      <c r="Y60" s="9"/>
      <c r="Z60" s="9"/>
      <c r="AA60" s="9"/>
      <c r="AB60" s="9"/>
      <c r="AC60" s="9"/>
      <c r="AD60" s="9"/>
      <c r="AE60" s="9"/>
    </row>
    <row r="61" spans="1:31" s="10" customFormat="1" ht="19.9" customHeight="1">
      <c r="A61" s="10"/>
      <c r="B61" s="184"/>
      <c r="C61" s="185"/>
      <c r="D61" s="186" t="s">
        <v>659</v>
      </c>
      <c r="E61" s="187"/>
      <c r="F61" s="187"/>
      <c r="G61" s="187"/>
      <c r="H61" s="187"/>
      <c r="I61" s="188"/>
      <c r="J61" s="189">
        <f>J84</f>
        <v>0</v>
      </c>
      <c r="K61" s="185"/>
      <c r="L61" s="190"/>
      <c r="S61" s="10"/>
      <c r="T61" s="10"/>
      <c r="U61" s="10"/>
      <c r="V61" s="10"/>
      <c r="W61" s="10"/>
      <c r="X61" s="10"/>
      <c r="Y61" s="10"/>
      <c r="Z61" s="10"/>
      <c r="AA61" s="10"/>
      <c r="AB61" s="10"/>
      <c r="AC61" s="10"/>
      <c r="AD61" s="10"/>
      <c r="AE61" s="10"/>
    </row>
    <row r="62" spans="1:31" s="9" customFormat="1" ht="24.95" customHeight="1">
      <c r="A62" s="9"/>
      <c r="B62" s="177"/>
      <c r="C62" s="178"/>
      <c r="D62" s="179" t="s">
        <v>660</v>
      </c>
      <c r="E62" s="180"/>
      <c r="F62" s="180"/>
      <c r="G62" s="180"/>
      <c r="H62" s="180"/>
      <c r="I62" s="181"/>
      <c r="J62" s="182">
        <f>J123</f>
        <v>0</v>
      </c>
      <c r="K62" s="178"/>
      <c r="L62" s="183"/>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137"/>
      <c r="J63" s="41"/>
      <c r="K63" s="41"/>
      <c r="L63" s="13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7"/>
      <c r="J64" s="61"/>
      <c r="K64" s="61"/>
      <c r="L64" s="13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0"/>
      <c r="J68" s="63"/>
      <c r="K68" s="63"/>
      <c r="L68" s="138"/>
      <c r="S68" s="39"/>
      <c r="T68" s="39"/>
      <c r="U68" s="39"/>
      <c r="V68" s="39"/>
      <c r="W68" s="39"/>
      <c r="X68" s="39"/>
      <c r="Y68" s="39"/>
      <c r="Z68" s="39"/>
      <c r="AA68" s="39"/>
      <c r="AB68" s="39"/>
      <c r="AC68" s="39"/>
      <c r="AD68" s="39"/>
      <c r="AE68" s="39"/>
    </row>
    <row r="69" spans="1:31" s="2" customFormat="1" ht="24.95" customHeight="1">
      <c r="A69" s="39"/>
      <c r="B69" s="40"/>
      <c r="C69" s="24" t="s">
        <v>111</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171" t="str">
        <f>E7</f>
        <v>Rekonstrukce objektu ZŠ - část Šatny B (komplet_přípravné práce)</v>
      </c>
      <c r="F72" s="33"/>
      <c r="G72" s="33"/>
      <c r="H72" s="33"/>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99</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70" t="str">
        <f>E9</f>
        <v>SO-05 - Úpravy rozvodů vody</v>
      </c>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Komenského 540, Kynšperk nad Ohří</v>
      </c>
      <c r="G76" s="41"/>
      <c r="H76" s="41"/>
      <c r="I76" s="141" t="s">
        <v>23</v>
      </c>
      <c r="J76" s="73" t="str">
        <f>IF(J12="","",J12)</f>
        <v>17. 2. 2020</v>
      </c>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 xml:space="preserve"> </v>
      </c>
      <c r="G78" s="41"/>
      <c r="H78" s="41"/>
      <c r="I78" s="141" t="s">
        <v>30</v>
      </c>
      <c r="J78" s="37" t="str">
        <f>E21</f>
        <v xml:space="preserve"> </v>
      </c>
      <c r="K78" s="41"/>
      <c r="L78" s="138"/>
      <c r="S78" s="39"/>
      <c r="T78" s="39"/>
      <c r="U78" s="39"/>
      <c r="V78" s="39"/>
      <c r="W78" s="39"/>
      <c r="X78" s="39"/>
      <c r="Y78" s="39"/>
      <c r="Z78" s="39"/>
      <c r="AA78" s="39"/>
      <c r="AB78" s="39"/>
      <c r="AC78" s="39"/>
      <c r="AD78" s="39"/>
      <c r="AE78" s="39"/>
    </row>
    <row r="79" spans="1:31" s="2" customFormat="1" ht="15.15" customHeight="1">
      <c r="A79" s="39"/>
      <c r="B79" s="40"/>
      <c r="C79" s="33" t="s">
        <v>28</v>
      </c>
      <c r="D79" s="41"/>
      <c r="E79" s="41"/>
      <c r="F79" s="28" t="str">
        <f>IF(E18="","",E18)</f>
        <v>Vyplň údaj</v>
      </c>
      <c r="G79" s="41"/>
      <c r="H79" s="41"/>
      <c r="I79" s="141" t="s">
        <v>32</v>
      </c>
      <c r="J79" s="37" t="str">
        <f>E24</f>
        <v>Jiří Bednář</v>
      </c>
      <c r="K79" s="41"/>
      <c r="L79" s="13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11" customFormat="1" ht="29.25" customHeight="1">
      <c r="A81" s="191"/>
      <c r="B81" s="192"/>
      <c r="C81" s="193" t="s">
        <v>112</v>
      </c>
      <c r="D81" s="194" t="s">
        <v>54</v>
      </c>
      <c r="E81" s="194" t="s">
        <v>50</v>
      </c>
      <c r="F81" s="194" t="s">
        <v>51</v>
      </c>
      <c r="G81" s="194" t="s">
        <v>113</v>
      </c>
      <c r="H81" s="194" t="s">
        <v>114</v>
      </c>
      <c r="I81" s="195" t="s">
        <v>115</v>
      </c>
      <c r="J81" s="194" t="s">
        <v>103</v>
      </c>
      <c r="K81" s="196" t="s">
        <v>116</v>
      </c>
      <c r="L81" s="197"/>
      <c r="M81" s="93" t="s">
        <v>19</v>
      </c>
      <c r="N81" s="94" t="s">
        <v>39</v>
      </c>
      <c r="O81" s="94" t="s">
        <v>117</v>
      </c>
      <c r="P81" s="94" t="s">
        <v>118</v>
      </c>
      <c r="Q81" s="94" t="s">
        <v>119</v>
      </c>
      <c r="R81" s="94" t="s">
        <v>120</v>
      </c>
      <c r="S81" s="94" t="s">
        <v>121</v>
      </c>
      <c r="T81" s="95" t="s">
        <v>122</v>
      </c>
      <c r="U81" s="191"/>
      <c r="V81" s="191"/>
      <c r="W81" s="191"/>
      <c r="X81" s="191"/>
      <c r="Y81" s="191"/>
      <c r="Z81" s="191"/>
      <c r="AA81" s="191"/>
      <c r="AB81" s="191"/>
      <c r="AC81" s="191"/>
      <c r="AD81" s="191"/>
      <c r="AE81" s="191"/>
    </row>
    <row r="82" spans="1:63" s="2" customFormat="1" ht="22.8" customHeight="1">
      <c r="A82" s="39"/>
      <c r="B82" s="40"/>
      <c r="C82" s="100" t="s">
        <v>123</v>
      </c>
      <c r="D82" s="41"/>
      <c r="E82" s="41"/>
      <c r="F82" s="41"/>
      <c r="G82" s="41"/>
      <c r="H82" s="41"/>
      <c r="I82" s="137"/>
      <c r="J82" s="198">
        <f>BK82</f>
        <v>0</v>
      </c>
      <c r="K82" s="41"/>
      <c r="L82" s="45"/>
      <c r="M82" s="96"/>
      <c r="N82" s="199"/>
      <c r="O82" s="97"/>
      <c r="P82" s="200">
        <f>P83+P123</f>
        <v>0</v>
      </c>
      <c r="Q82" s="97"/>
      <c r="R82" s="200">
        <f>R83+R123</f>
        <v>0.19896</v>
      </c>
      <c r="S82" s="97"/>
      <c r="T82" s="201">
        <f>T83+T123</f>
        <v>0.9348125</v>
      </c>
      <c r="U82" s="39"/>
      <c r="V82" s="39"/>
      <c r="W82" s="39"/>
      <c r="X82" s="39"/>
      <c r="Y82" s="39"/>
      <c r="Z82" s="39"/>
      <c r="AA82" s="39"/>
      <c r="AB82" s="39"/>
      <c r="AC82" s="39"/>
      <c r="AD82" s="39"/>
      <c r="AE82" s="39"/>
      <c r="AT82" s="18" t="s">
        <v>68</v>
      </c>
      <c r="AU82" s="18" t="s">
        <v>104</v>
      </c>
      <c r="BK82" s="202">
        <f>BK83+BK123</f>
        <v>0</v>
      </c>
    </row>
    <row r="83" spans="1:63" s="12" customFormat="1" ht="25.9" customHeight="1">
      <c r="A83" s="12"/>
      <c r="B83" s="203"/>
      <c r="C83" s="204"/>
      <c r="D83" s="205" t="s">
        <v>68</v>
      </c>
      <c r="E83" s="206" t="s">
        <v>427</v>
      </c>
      <c r="F83" s="206" t="s">
        <v>428</v>
      </c>
      <c r="G83" s="204"/>
      <c r="H83" s="204"/>
      <c r="I83" s="207"/>
      <c r="J83" s="208">
        <f>BK83</f>
        <v>0</v>
      </c>
      <c r="K83" s="204"/>
      <c r="L83" s="209"/>
      <c r="M83" s="210"/>
      <c r="N83" s="211"/>
      <c r="O83" s="211"/>
      <c r="P83" s="212">
        <f>P84</f>
        <v>0</v>
      </c>
      <c r="Q83" s="211"/>
      <c r="R83" s="212">
        <f>R84</f>
        <v>0.19896</v>
      </c>
      <c r="S83" s="211"/>
      <c r="T83" s="213">
        <f>T84</f>
        <v>0.9348125</v>
      </c>
      <c r="U83" s="12"/>
      <c r="V83" s="12"/>
      <c r="W83" s="12"/>
      <c r="X83" s="12"/>
      <c r="Y83" s="12"/>
      <c r="Z83" s="12"/>
      <c r="AA83" s="12"/>
      <c r="AB83" s="12"/>
      <c r="AC83" s="12"/>
      <c r="AD83" s="12"/>
      <c r="AE83" s="12"/>
      <c r="AR83" s="214" t="s">
        <v>79</v>
      </c>
      <c r="AT83" s="215" t="s">
        <v>68</v>
      </c>
      <c r="AU83" s="215" t="s">
        <v>69</v>
      </c>
      <c r="AY83" s="214" t="s">
        <v>126</v>
      </c>
      <c r="BK83" s="216">
        <f>BK84</f>
        <v>0</v>
      </c>
    </row>
    <row r="84" spans="1:63" s="12" customFormat="1" ht="22.8" customHeight="1">
      <c r="A84" s="12"/>
      <c r="B84" s="203"/>
      <c r="C84" s="204"/>
      <c r="D84" s="205" t="s">
        <v>68</v>
      </c>
      <c r="E84" s="217" t="s">
        <v>661</v>
      </c>
      <c r="F84" s="217" t="s">
        <v>662</v>
      </c>
      <c r="G84" s="204"/>
      <c r="H84" s="204"/>
      <c r="I84" s="207"/>
      <c r="J84" s="218">
        <f>BK84</f>
        <v>0</v>
      </c>
      <c r="K84" s="204"/>
      <c r="L84" s="209"/>
      <c r="M84" s="210"/>
      <c r="N84" s="211"/>
      <c r="O84" s="211"/>
      <c r="P84" s="212">
        <f>SUM(P85:P122)</f>
        <v>0</v>
      </c>
      <c r="Q84" s="211"/>
      <c r="R84" s="212">
        <f>SUM(R85:R122)</f>
        <v>0.19896</v>
      </c>
      <c r="S84" s="211"/>
      <c r="T84" s="213">
        <f>SUM(T85:T122)</f>
        <v>0.9348125</v>
      </c>
      <c r="U84" s="12"/>
      <c r="V84" s="12"/>
      <c r="W84" s="12"/>
      <c r="X84" s="12"/>
      <c r="Y84" s="12"/>
      <c r="Z84" s="12"/>
      <c r="AA84" s="12"/>
      <c r="AB84" s="12"/>
      <c r="AC84" s="12"/>
      <c r="AD84" s="12"/>
      <c r="AE84" s="12"/>
      <c r="AR84" s="214" t="s">
        <v>79</v>
      </c>
      <c r="AT84" s="215" t="s">
        <v>68</v>
      </c>
      <c r="AU84" s="215" t="s">
        <v>77</v>
      </c>
      <c r="AY84" s="214" t="s">
        <v>126</v>
      </c>
      <c r="BK84" s="216">
        <f>SUM(BK85:BK122)</f>
        <v>0</v>
      </c>
    </row>
    <row r="85" spans="1:65" s="2" customFormat="1" ht="16.5" customHeight="1">
      <c r="A85" s="39"/>
      <c r="B85" s="40"/>
      <c r="C85" s="219" t="s">
        <v>77</v>
      </c>
      <c r="D85" s="219" t="s">
        <v>128</v>
      </c>
      <c r="E85" s="220" t="s">
        <v>663</v>
      </c>
      <c r="F85" s="221" t="s">
        <v>664</v>
      </c>
      <c r="G85" s="222" t="s">
        <v>255</v>
      </c>
      <c r="H85" s="223">
        <v>20.57</v>
      </c>
      <c r="I85" s="224"/>
      <c r="J85" s="225">
        <f>ROUND(I85*H85,2)</f>
        <v>0</v>
      </c>
      <c r="K85" s="221" t="s">
        <v>132</v>
      </c>
      <c r="L85" s="45"/>
      <c r="M85" s="226" t="s">
        <v>19</v>
      </c>
      <c r="N85" s="227" t="s">
        <v>40</v>
      </c>
      <c r="O85" s="85"/>
      <c r="P85" s="228">
        <f>O85*H85</f>
        <v>0</v>
      </c>
      <c r="Q85" s="228">
        <v>0</v>
      </c>
      <c r="R85" s="228">
        <f>Q85*H85</f>
        <v>0</v>
      </c>
      <c r="S85" s="228">
        <v>0.03592</v>
      </c>
      <c r="T85" s="229">
        <f>S85*H85</f>
        <v>0.7388744</v>
      </c>
      <c r="U85" s="39"/>
      <c r="V85" s="39"/>
      <c r="W85" s="39"/>
      <c r="X85" s="39"/>
      <c r="Y85" s="39"/>
      <c r="Z85" s="39"/>
      <c r="AA85" s="39"/>
      <c r="AB85" s="39"/>
      <c r="AC85" s="39"/>
      <c r="AD85" s="39"/>
      <c r="AE85" s="39"/>
      <c r="AR85" s="230" t="s">
        <v>246</v>
      </c>
      <c r="AT85" s="230" t="s">
        <v>128</v>
      </c>
      <c r="AU85" s="230" t="s">
        <v>79</v>
      </c>
      <c r="AY85" s="18" t="s">
        <v>126</v>
      </c>
      <c r="BE85" s="231">
        <f>IF(N85="základní",J85,0)</f>
        <v>0</v>
      </c>
      <c r="BF85" s="231">
        <f>IF(N85="snížená",J85,0)</f>
        <v>0</v>
      </c>
      <c r="BG85" s="231">
        <f>IF(N85="zákl. přenesená",J85,0)</f>
        <v>0</v>
      </c>
      <c r="BH85" s="231">
        <f>IF(N85="sníž. přenesená",J85,0)</f>
        <v>0</v>
      </c>
      <c r="BI85" s="231">
        <f>IF(N85="nulová",J85,0)</f>
        <v>0</v>
      </c>
      <c r="BJ85" s="18" t="s">
        <v>77</v>
      </c>
      <c r="BK85" s="231">
        <f>ROUND(I85*H85,2)</f>
        <v>0</v>
      </c>
      <c r="BL85" s="18" t="s">
        <v>246</v>
      </c>
      <c r="BM85" s="230" t="s">
        <v>665</v>
      </c>
    </row>
    <row r="86" spans="1:47" s="2" customFormat="1" ht="12">
      <c r="A86" s="39"/>
      <c r="B86" s="40"/>
      <c r="C86" s="41"/>
      <c r="D86" s="232" t="s">
        <v>135</v>
      </c>
      <c r="E86" s="41"/>
      <c r="F86" s="233" t="s">
        <v>666</v>
      </c>
      <c r="G86" s="41"/>
      <c r="H86" s="41"/>
      <c r="I86" s="137"/>
      <c r="J86" s="41"/>
      <c r="K86" s="41"/>
      <c r="L86" s="45"/>
      <c r="M86" s="234"/>
      <c r="N86" s="235"/>
      <c r="O86" s="85"/>
      <c r="P86" s="85"/>
      <c r="Q86" s="85"/>
      <c r="R86" s="85"/>
      <c r="S86" s="85"/>
      <c r="T86" s="86"/>
      <c r="U86" s="39"/>
      <c r="V86" s="39"/>
      <c r="W86" s="39"/>
      <c r="X86" s="39"/>
      <c r="Y86" s="39"/>
      <c r="Z86" s="39"/>
      <c r="AA86" s="39"/>
      <c r="AB86" s="39"/>
      <c r="AC86" s="39"/>
      <c r="AD86" s="39"/>
      <c r="AE86" s="39"/>
      <c r="AT86" s="18" t="s">
        <v>135</v>
      </c>
      <c r="AU86" s="18" t="s">
        <v>79</v>
      </c>
    </row>
    <row r="87" spans="1:51" s="13" customFormat="1" ht="12">
      <c r="A87" s="13"/>
      <c r="B87" s="237"/>
      <c r="C87" s="238"/>
      <c r="D87" s="232" t="s">
        <v>139</v>
      </c>
      <c r="E87" s="239" t="s">
        <v>19</v>
      </c>
      <c r="F87" s="240" t="s">
        <v>667</v>
      </c>
      <c r="G87" s="238"/>
      <c r="H87" s="241">
        <v>3.89</v>
      </c>
      <c r="I87" s="242"/>
      <c r="J87" s="238"/>
      <c r="K87" s="238"/>
      <c r="L87" s="243"/>
      <c r="M87" s="244"/>
      <c r="N87" s="245"/>
      <c r="O87" s="245"/>
      <c r="P87" s="245"/>
      <c r="Q87" s="245"/>
      <c r="R87" s="245"/>
      <c r="S87" s="245"/>
      <c r="T87" s="246"/>
      <c r="U87" s="13"/>
      <c r="V87" s="13"/>
      <c r="W87" s="13"/>
      <c r="X87" s="13"/>
      <c r="Y87" s="13"/>
      <c r="Z87" s="13"/>
      <c r="AA87" s="13"/>
      <c r="AB87" s="13"/>
      <c r="AC87" s="13"/>
      <c r="AD87" s="13"/>
      <c r="AE87" s="13"/>
      <c r="AT87" s="247" t="s">
        <v>139</v>
      </c>
      <c r="AU87" s="247" t="s">
        <v>79</v>
      </c>
      <c r="AV87" s="13" t="s">
        <v>79</v>
      </c>
      <c r="AW87" s="13" t="s">
        <v>31</v>
      </c>
      <c r="AX87" s="13" t="s">
        <v>69</v>
      </c>
      <c r="AY87" s="247" t="s">
        <v>126</v>
      </c>
    </row>
    <row r="88" spans="1:51" s="13" customFormat="1" ht="12">
      <c r="A88" s="13"/>
      <c r="B88" s="237"/>
      <c r="C88" s="238"/>
      <c r="D88" s="232" t="s">
        <v>139</v>
      </c>
      <c r="E88" s="239" t="s">
        <v>19</v>
      </c>
      <c r="F88" s="240" t="s">
        <v>668</v>
      </c>
      <c r="G88" s="238"/>
      <c r="H88" s="241">
        <v>5.88</v>
      </c>
      <c r="I88" s="242"/>
      <c r="J88" s="238"/>
      <c r="K88" s="238"/>
      <c r="L88" s="243"/>
      <c r="M88" s="244"/>
      <c r="N88" s="245"/>
      <c r="O88" s="245"/>
      <c r="P88" s="245"/>
      <c r="Q88" s="245"/>
      <c r="R88" s="245"/>
      <c r="S88" s="245"/>
      <c r="T88" s="246"/>
      <c r="U88" s="13"/>
      <c r="V88" s="13"/>
      <c r="W88" s="13"/>
      <c r="X88" s="13"/>
      <c r="Y88" s="13"/>
      <c r="Z88" s="13"/>
      <c r="AA88" s="13"/>
      <c r="AB88" s="13"/>
      <c r="AC88" s="13"/>
      <c r="AD88" s="13"/>
      <c r="AE88" s="13"/>
      <c r="AT88" s="247" t="s">
        <v>139</v>
      </c>
      <c r="AU88" s="247" t="s">
        <v>79</v>
      </c>
      <c r="AV88" s="13" t="s">
        <v>79</v>
      </c>
      <c r="AW88" s="13" t="s">
        <v>31</v>
      </c>
      <c r="AX88" s="13" t="s">
        <v>69</v>
      </c>
      <c r="AY88" s="247" t="s">
        <v>126</v>
      </c>
    </row>
    <row r="89" spans="1:51" s="13" customFormat="1" ht="12">
      <c r="A89" s="13"/>
      <c r="B89" s="237"/>
      <c r="C89" s="238"/>
      <c r="D89" s="232" t="s">
        <v>139</v>
      </c>
      <c r="E89" s="239" t="s">
        <v>19</v>
      </c>
      <c r="F89" s="240" t="s">
        <v>669</v>
      </c>
      <c r="G89" s="238"/>
      <c r="H89" s="241">
        <v>10.8</v>
      </c>
      <c r="I89" s="242"/>
      <c r="J89" s="238"/>
      <c r="K89" s="238"/>
      <c r="L89" s="243"/>
      <c r="M89" s="244"/>
      <c r="N89" s="245"/>
      <c r="O89" s="245"/>
      <c r="P89" s="245"/>
      <c r="Q89" s="245"/>
      <c r="R89" s="245"/>
      <c r="S89" s="245"/>
      <c r="T89" s="246"/>
      <c r="U89" s="13"/>
      <c r="V89" s="13"/>
      <c r="W89" s="13"/>
      <c r="X89" s="13"/>
      <c r="Y89" s="13"/>
      <c r="Z89" s="13"/>
      <c r="AA89" s="13"/>
      <c r="AB89" s="13"/>
      <c r="AC89" s="13"/>
      <c r="AD89" s="13"/>
      <c r="AE89" s="13"/>
      <c r="AT89" s="247" t="s">
        <v>139</v>
      </c>
      <c r="AU89" s="247" t="s">
        <v>79</v>
      </c>
      <c r="AV89" s="13" t="s">
        <v>79</v>
      </c>
      <c r="AW89" s="13" t="s">
        <v>31</v>
      </c>
      <c r="AX89" s="13" t="s">
        <v>69</v>
      </c>
      <c r="AY89" s="247" t="s">
        <v>126</v>
      </c>
    </row>
    <row r="90" spans="1:51" s="14" customFormat="1" ht="12">
      <c r="A90" s="14"/>
      <c r="B90" s="248"/>
      <c r="C90" s="249"/>
      <c r="D90" s="232" t="s">
        <v>139</v>
      </c>
      <c r="E90" s="250" t="s">
        <v>19</v>
      </c>
      <c r="F90" s="251" t="s">
        <v>146</v>
      </c>
      <c r="G90" s="249"/>
      <c r="H90" s="252">
        <v>20.57</v>
      </c>
      <c r="I90" s="253"/>
      <c r="J90" s="249"/>
      <c r="K90" s="249"/>
      <c r="L90" s="254"/>
      <c r="M90" s="255"/>
      <c r="N90" s="256"/>
      <c r="O90" s="256"/>
      <c r="P90" s="256"/>
      <c r="Q90" s="256"/>
      <c r="R90" s="256"/>
      <c r="S90" s="256"/>
      <c r="T90" s="257"/>
      <c r="U90" s="14"/>
      <c r="V90" s="14"/>
      <c r="W90" s="14"/>
      <c r="X90" s="14"/>
      <c r="Y90" s="14"/>
      <c r="Z90" s="14"/>
      <c r="AA90" s="14"/>
      <c r="AB90" s="14"/>
      <c r="AC90" s="14"/>
      <c r="AD90" s="14"/>
      <c r="AE90" s="14"/>
      <c r="AT90" s="258" t="s">
        <v>139</v>
      </c>
      <c r="AU90" s="258" t="s">
        <v>79</v>
      </c>
      <c r="AV90" s="14" t="s">
        <v>133</v>
      </c>
      <c r="AW90" s="14" t="s">
        <v>31</v>
      </c>
      <c r="AX90" s="14" t="s">
        <v>77</v>
      </c>
      <c r="AY90" s="258" t="s">
        <v>126</v>
      </c>
    </row>
    <row r="91" spans="1:65" s="2" customFormat="1" ht="16.5" customHeight="1">
      <c r="A91" s="39"/>
      <c r="B91" s="40"/>
      <c r="C91" s="219" t="s">
        <v>79</v>
      </c>
      <c r="D91" s="219" t="s">
        <v>128</v>
      </c>
      <c r="E91" s="220" t="s">
        <v>670</v>
      </c>
      <c r="F91" s="221" t="s">
        <v>671</v>
      </c>
      <c r="G91" s="222" t="s">
        <v>255</v>
      </c>
      <c r="H91" s="223">
        <v>13.5</v>
      </c>
      <c r="I91" s="224"/>
      <c r="J91" s="225">
        <f>ROUND(I91*H91,2)</f>
        <v>0</v>
      </c>
      <c r="K91" s="221" t="s">
        <v>132</v>
      </c>
      <c r="L91" s="45"/>
      <c r="M91" s="226" t="s">
        <v>19</v>
      </c>
      <c r="N91" s="227" t="s">
        <v>40</v>
      </c>
      <c r="O91" s="85"/>
      <c r="P91" s="228">
        <f>O91*H91</f>
        <v>0</v>
      </c>
      <c r="Q91" s="228">
        <v>0</v>
      </c>
      <c r="R91" s="228">
        <f>Q91*H91</f>
        <v>0</v>
      </c>
      <c r="S91" s="228">
        <v>0.01102</v>
      </c>
      <c r="T91" s="229">
        <f>S91*H91</f>
        <v>0.14877</v>
      </c>
      <c r="U91" s="39"/>
      <c r="V91" s="39"/>
      <c r="W91" s="39"/>
      <c r="X91" s="39"/>
      <c r="Y91" s="39"/>
      <c r="Z91" s="39"/>
      <c r="AA91" s="39"/>
      <c r="AB91" s="39"/>
      <c r="AC91" s="39"/>
      <c r="AD91" s="39"/>
      <c r="AE91" s="39"/>
      <c r="AR91" s="230" t="s">
        <v>246</v>
      </c>
      <c r="AT91" s="230" t="s">
        <v>128</v>
      </c>
      <c r="AU91" s="230" t="s">
        <v>79</v>
      </c>
      <c r="AY91" s="18" t="s">
        <v>126</v>
      </c>
      <c r="BE91" s="231">
        <f>IF(N91="základní",J91,0)</f>
        <v>0</v>
      </c>
      <c r="BF91" s="231">
        <f>IF(N91="snížená",J91,0)</f>
        <v>0</v>
      </c>
      <c r="BG91" s="231">
        <f>IF(N91="zákl. přenesená",J91,0)</f>
        <v>0</v>
      </c>
      <c r="BH91" s="231">
        <f>IF(N91="sníž. přenesená",J91,0)</f>
        <v>0</v>
      </c>
      <c r="BI91" s="231">
        <f>IF(N91="nulová",J91,0)</f>
        <v>0</v>
      </c>
      <c r="BJ91" s="18" t="s">
        <v>77</v>
      </c>
      <c r="BK91" s="231">
        <f>ROUND(I91*H91,2)</f>
        <v>0</v>
      </c>
      <c r="BL91" s="18" t="s">
        <v>246</v>
      </c>
      <c r="BM91" s="230" t="s">
        <v>672</v>
      </c>
    </row>
    <row r="92" spans="1:47" s="2" customFormat="1" ht="12">
      <c r="A92" s="39"/>
      <c r="B92" s="40"/>
      <c r="C92" s="41"/>
      <c r="D92" s="232" t="s">
        <v>135</v>
      </c>
      <c r="E92" s="41"/>
      <c r="F92" s="233" t="s">
        <v>673</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135</v>
      </c>
      <c r="AU92" s="18" t="s">
        <v>79</v>
      </c>
    </row>
    <row r="93" spans="1:51" s="13" customFormat="1" ht="12">
      <c r="A93" s="13"/>
      <c r="B93" s="237"/>
      <c r="C93" s="238"/>
      <c r="D93" s="232" t="s">
        <v>139</v>
      </c>
      <c r="E93" s="239" t="s">
        <v>19</v>
      </c>
      <c r="F93" s="240" t="s">
        <v>674</v>
      </c>
      <c r="G93" s="238"/>
      <c r="H93" s="241">
        <v>13.5</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139</v>
      </c>
      <c r="AU93" s="247" t="s">
        <v>79</v>
      </c>
      <c r="AV93" s="13" t="s">
        <v>79</v>
      </c>
      <c r="AW93" s="13" t="s">
        <v>31</v>
      </c>
      <c r="AX93" s="13" t="s">
        <v>69</v>
      </c>
      <c r="AY93" s="247" t="s">
        <v>126</v>
      </c>
    </row>
    <row r="94" spans="1:51" s="14" customFormat="1" ht="12">
      <c r="A94" s="14"/>
      <c r="B94" s="248"/>
      <c r="C94" s="249"/>
      <c r="D94" s="232" t="s">
        <v>139</v>
      </c>
      <c r="E94" s="250" t="s">
        <v>19</v>
      </c>
      <c r="F94" s="251" t="s">
        <v>146</v>
      </c>
      <c r="G94" s="249"/>
      <c r="H94" s="252">
        <v>13.5</v>
      </c>
      <c r="I94" s="253"/>
      <c r="J94" s="249"/>
      <c r="K94" s="249"/>
      <c r="L94" s="254"/>
      <c r="M94" s="255"/>
      <c r="N94" s="256"/>
      <c r="O94" s="256"/>
      <c r="P94" s="256"/>
      <c r="Q94" s="256"/>
      <c r="R94" s="256"/>
      <c r="S94" s="256"/>
      <c r="T94" s="257"/>
      <c r="U94" s="14"/>
      <c r="V94" s="14"/>
      <c r="W94" s="14"/>
      <c r="X94" s="14"/>
      <c r="Y94" s="14"/>
      <c r="Z94" s="14"/>
      <c r="AA94" s="14"/>
      <c r="AB94" s="14"/>
      <c r="AC94" s="14"/>
      <c r="AD94" s="14"/>
      <c r="AE94" s="14"/>
      <c r="AT94" s="258" t="s">
        <v>139</v>
      </c>
      <c r="AU94" s="258" t="s">
        <v>79</v>
      </c>
      <c r="AV94" s="14" t="s">
        <v>133</v>
      </c>
      <c r="AW94" s="14" t="s">
        <v>31</v>
      </c>
      <c r="AX94" s="14" t="s">
        <v>77</v>
      </c>
      <c r="AY94" s="258" t="s">
        <v>126</v>
      </c>
    </row>
    <row r="95" spans="1:65" s="2" customFormat="1" ht="16.5" customHeight="1">
      <c r="A95" s="39"/>
      <c r="B95" s="40"/>
      <c r="C95" s="219" t="s">
        <v>152</v>
      </c>
      <c r="D95" s="219" t="s">
        <v>128</v>
      </c>
      <c r="E95" s="220" t="s">
        <v>675</v>
      </c>
      <c r="F95" s="221" t="s">
        <v>676</v>
      </c>
      <c r="G95" s="222" t="s">
        <v>255</v>
      </c>
      <c r="H95" s="223">
        <v>30.09</v>
      </c>
      <c r="I95" s="224"/>
      <c r="J95" s="225">
        <f>ROUND(I95*H95,2)</f>
        <v>0</v>
      </c>
      <c r="K95" s="221" t="s">
        <v>132</v>
      </c>
      <c r="L95" s="45"/>
      <c r="M95" s="226" t="s">
        <v>19</v>
      </c>
      <c r="N95" s="227" t="s">
        <v>40</v>
      </c>
      <c r="O95" s="85"/>
      <c r="P95" s="228">
        <f>O95*H95</f>
        <v>0</v>
      </c>
      <c r="Q95" s="228">
        <v>0</v>
      </c>
      <c r="R95" s="228">
        <f>Q95*H95</f>
        <v>0</v>
      </c>
      <c r="S95" s="228">
        <v>0.00029</v>
      </c>
      <c r="T95" s="229">
        <f>S95*H95</f>
        <v>0.0087261</v>
      </c>
      <c r="U95" s="39"/>
      <c r="V95" s="39"/>
      <c r="W95" s="39"/>
      <c r="X95" s="39"/>
      <c r="Y95" s="39"/>
      <c r="Z95" s="39"/>
      <c r="AA95" s="39"/>
      <c r="AB95" s="39"/>
      <c r="AC95" s="39"/>
      <c r="AD95" s="39"/>
      <c r="AE95" s="39"/>
      <c r="AR95" s="230" t="s">
        <v>246</v>
      </c>
      <c r="AT95" s="230" t="s">
        <v>128</v>
      </c>
      <c r="AU95" s="230" t="s">
        <v>79</v>
      </c>
      <c r="AY95" s="18" t="s">
        <v>126</v>
      </c>
      <c r="BE95" s="231">
        <f>IF(N95="základní",J95,0)</f>
        <v>0</v>
      </c>
      <c r="BF95" s="231">
        <f>IF(N95="snížená",J95,0)</f>
        <v>0</v>
      </c>
      <c r="BG95" s="231">
        <f>IF(N95="zákl. přenesená",J95,0)</f>
        <v>0</v>
      </c>
      <c r="BH95" s="231">
        <f>IF(N95="sníž. přenesená",J95,0)</f>
        <v>0</v>
      </c>
      <c r="BI95" s="231">
        <f>IF(N95="nulová",J95,0)</f>
        <v>0</v>
      </c>
      <c r="BJ95" s="18" t="s">
        <v>77</v>
      </c>
      <c r="BK95" s="231">
        <f>ROUND(I95*H95,2)</f>
        <v>0</v>
      </c>
      <c r="BL95" s="18" t="s">
        <v>246</v>
      </c>
      <c r="BM95" s="230" t="s">
        <v>677</v>
      </c>
    </row>
    <row r="96" spans="1:47" s="2" customFormat="1" ht="12">
      <c r="A96" s="39"/>
      <c r="B96" s="40"/>
      <c r="C96" s="41"/>
      <c r="D96" s="232" t="s">
        <v>135</v>
      </c>
      <c r="E96" s="41"/>
      <c r="F96" s="233" t="s">
        <v>678</v>
      </c>
      <c r="G96" s="41"/>
      <c r="H96" s="41"/>
      <c r="I96" s="137"/>
      <c r="J96" s="41"/>
      <c r="K96" s="41"/>
      <c r="L96" s="45"/>
      <c r="M96" s="234"/>
      <c r="N96" s="235"/>
      <c r="O96" s="85"/>
      <c r="P96" s="85"/>
      <c r="Q96" s="85"/>
      <c r="R96" s="85"/>
      <c r="S96" s="85"/>
      <c r="T96" s="86"/>
      <c r="U96" s="39"/>
      <c r="V96" s="39"/>
      <c r="W96" s="39"/>
      <c r="X96" s="39"/>
      <c r="Y96" s="39"/>
      <c r="Z96" s="39"/>
      <c r="AA96" s="39"/>
      <c r="AB96" s="39"/>
      <c r="AC96" s="39"/>
      <c r="AD96" s="39"/>
      <c r="AE96" s="39"/>
      <c r="AT96" s="18" t="s">
        <v>135</v>
      </c>
      <c r="AU96" s="18" t="s">
        <v>79</v>
      </c>
    </row>
    <row r="97" spans="1:51" s="13" customFormat="1" ht="12">
      <c r="A97" s="13"/>
      <c r="B97" s="237"/>
      <c r="C97" s="238"/>
      <c r="D97" s="232" t="s">
        <v>139</v>
      </c>
      <c r="E97" s="239" t="s">
        <v>19</v>
      </c>
      <c r="F97" s="240" t="s">
        <v>679</v>
      </c>
      <c r="G97" s="238"/>
      <c r="H97" s="241">
        <v>30.09</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139</v>
      </c>
      <c r="AU97" s="247" t="s">
        <v>79</v>
      </c>
      <c r="AV97" s="13" t="s">
        <v>79</v>
      </c>
      <c r="AW97" s="13" t="s">
        <v>31</v>
      </c>
      <c r="AX97" s="13" t="s">
        <v>69</v>
      </c>
      <c r="AY97" s="247" t="s">
        <v>126</v>
      </c>
    </row>
    <row r="98" spans="1:51" s="14" customFormat="1" ht="12">
      <c r="A98" s="14"/>
      <c r="B98" s="248"/>
      <c r="C98" s="249"/>
      <c r="D98" s="232" t="s">
        <v>139</v>
      </c>
      <c r="E98" s="250" t="s">
        <v>19</v>
      </c>
      <c r="F98" s="251" t="s">
        <v>146</v>
      </c>
      <c r="G98" s="249"/>
      <c r="H98" s="252">
        <v>30.09</v>
      </c>
      <c r="I98" s="253"/>
      <c r="J98" s="249"/>
      <c r="K98" s="249"/>
      <c r="L98" s="254"/>
      <c r="M98" s="255"/>
      <c r="N98" s="256"/>
      <c r="O98" s="256"/>
      <c r="P98" s="256"/>
      <c r="Q98" s="256"/>
      <c r="R98" s="256"/>
      <c r="S98" s="256"/>
      <c r="T98" s="257"/>
      <c r="U98" s="14"/>
      <c r="V98" s="14"/>
      <c r="W98" s="14"/>
      <c r="X98" s="14"/>
      <c r="Y98" s="14"/>
      <c r="Z98" s="14"/>
      <c r="AA98" s="14"/>
      <c r="AB98" s="14"/>
      <c r="AC98" s="14"/>
      <c r="AD98" s="14"/>
      <c r="AE98" s="14"/>
      <c r="AT98" s="258" t="s">
        <v>139</v>
      </c>
      <c r="AU98" s="258" t="s">
        <v>79</v>
      </c>
      <c r="AV98" s="14" t="s">
        <v>133</v>
      </c>
      <c r="AW98" s="14" t="s">
        <v>31</v>
      </c>
      <c r="AX98" s="14" t="s">
        <v>77</v>
      </c>
      <c r="AY98" s="258" t="s">
        <v>126</v>
      </c>
    </row>
    <row r="99" spans="1:65" s="2" customFormat="1" ht="16.5" customHeight="1">
      <c r="A99" s="39"/>
      <c r="B99" s="40"/>
      <c r="C99" s="219" t="s">
        <v>133</v>
      </c>
      <c r="D99" s="219" t="s">
        <v>128</v>
      </c>
      <c r="E99" s="220" t="s">
        <v>680</v>
      </c>
      <c r="F99" s="221" t="s">
        <v>681</v>
      </c>
      <c r="G99" s="222" t="s">
        <v>214</v>
      </c>
      <c r="H99" s="223">
        <v>12</v>
      </c>
      <c r="I99" s="224"/>
      <c r="J99" s="225">
        <f>ROUND(I99*H99,2)</f>
        <v>0</v>
      </c>
      <c r="K99" s="221" t="s">
        <v>132</v>
      </c>
      <c r="L99" s="45"/>
      <c r="M99" s="226" t="s">
        <v>19</v>
      </c>
      <c r="N99" s="227" t="s">
        <v>40</v>
      </c>
      <c r="O99" s="85"/>
      <c r="P99" s="228">
        <f>O99*H99</f>
        <v>0</v>
      </c>
      <c r="Q99" s="228">
        <v>0</v>
      </c>
      <c r="R99" s="228">
        <f>Q99*H99</f>
        <v>0</v>
      </c>
      <c r="S99" s="228">
        <v>0</v>
      </c>
      <c r="T99" s="229">
        <f>S99*H99</f>
        <v>0</v>
      </c>
      <c r="U99" s="39"/>
      <c r="V99" s="39"/>
      <c r="W99" s="39"/>
      <c r="X99" s="39"/>
      <c r="Y99" s="39"/>
      <c r="Z99" s="39"/>
      <c r="AA99" s="39"/>
      <c r="AB99" s="39"/>
      <c r="AC99" s="39"/>
      <c r="AD99" s="39"/>
      <c r="AE99" s="39"/>
      <c r="AR99" s="230" t="s">
        <v>246</v>
      </c>
      <c r="AT99" s="230" t="s">
        <v>128</v>
      </c>
      <c r="AU99" s="230" t="s">
        <v>79</v>
      </c>
      <c r="AY99" s="18" t="s">
        <v>126</v>
      </c>
      <c r="BE99" s="231">
        <f>IF(N99="základní",J99,0)</f>
        <v>0</v>
      </c>
      <c r="BF99" s="231">
        <f>IF(N99="snížená",J99,0)</f>
        <v>0</v>
      </c>
      <c r="BG99" s="231">
        <f>IF(N99="zákl. přenesená",J99,0)</f>
        <v>0</v>
      </c>
      <c r="BH99" s="231">
        <f>IF(N99="sníž. přenesená",J99,0)</f>
        <v>0</v>
      </c>
      <c r="BI99" s="231">
        <f>IF(N99="nulová",J99,0)</f>
        <v>0</v>
      </c>
      <c r="BJ99" s="18" t="s">
        <v>77</v>
      </c>
      <c r="BK99" s="231">
        <f>ROUND(I99*H99,2)</f>
        <v>0</v>
      </c>
      <c r="BL99" s="18" t="s">
        <v>246</v>
      </c>
      <c r="BM99" s="230" t="s">
        <v>682</v>
      </c>
    </row>
    <row r="100" spans="1:47" s="2" customFormat="1" ht="12">
      <c r="A100" s="39"/>
      <c r="B100" s="40"/>
      <c r="C100" s="41"/>
      <c r="D100" s="232" t="s">
        <v>135</v>
      </c>
      <c r="E100" s="41"/>
      <c r="F100" s="233" t="s">
        <v>683</v>
      </c>
      <c r="G100" s="41"/>
      <c r="H100" s="41"/>
      <c r="I100" s="137"/>
      <c r="J100" s="41"/>
      <c r="K100" s="41"/>
      <c r="L100" s="45"/>
      <c r="M100" s="234"/>
      <c r="N100" s="235"/>
      <c r="O100" s="85"/>
      <c r="P100" s="85"/>
      <c r="Q100" s="85"/>
      <c r="R100" s="85"/>
      <c r="S100" s="85"/>
      <c r="T100" s="86"/>
      <c r="U100" s="39"/>
      <c r="V100" s="39"/>
      <c r="W100" s="39"/>
      <c r="X100" s="39"/>
      <c r="Y100" s="39"/>
      <c r="Z100" s="39"/>
      <c r="AA100" s="39"/>
      <c r="AB100" s="39"/>
      <c r="AC100" s="39"/>
      <c r="AD100" s="39"/>
      <c r="AE100" s="39"/>
      <c r="AT100" s="18" t="s">
        <v>135</v>
      </c>
      <c r="AU100" s="18" t="s">
        <v>79</v>
      </c>
    </row>
    <row r="101" spans="1:51" s="13" customFormat="1" ht="12">
      <c r="A101" s="13"/>
      <c r="B101" s="237"/>
      <c r="C101" s="238"/>
      <c r="D101" s="232" t="s">
        <v>139</v>
      </c>
      <c r="E101" s="239" t="s">
        <v>19</v>
      </c>
      <c r="F101" s="240" t="s">
        <v>684</v>
      </c>
      <c r="G101" s="238"/>
      <c r="H101" s="241">
        <v>12</v>
      </c>
      <c r="I101" s="242"/>
      <c r="J101" s="238"/>
      <c r="K101" s="238"/>
      <c r="L101" s="243"/>
      <c r="M101" s="244"/>
      <c r="N101" s="245"/>
      <c r="O101" s="245"/>
      <c r="P101" s="245"/>
      <c r="Q101" s="245"/>
      <c r="R101" s="245"/>
      <c r="S101" s="245"/>
      <c r="T101" s="246"/>
      <c r="U101" s="13"/>
      <c r="V101" s="13"/>
      <c r="W101" s="13"/>
      <c r="X101" s="13"/>
      <c r="Y101" s="13"/>
      <c r="Z101" s="13"/>
      <c r="AA101" s="13"/>
      <c r="AB101" s="13"/>
      <c r="AC101" s="13"/>
      <c r="AD101" s="13"/>
      <c r="AE101" s="13"/>
      <c r="AT101" s="247" t="s">
        <v>139</v>
      </c>
      <c r="AU101" s="247" t="s">
        <v>79</v>
      </c>
      <c r="AV101" s="13" t="s">
        <v>79</v>
      </c>
      <c r="AW101" s="13" t="s">
        <v>31</v>
      </c>
      <c r="AX101" s="13" t="s">
        <v>69</v>
      </c>
      <c r="AY101" s="247" t="s">
        <v>126</v>
      </c>
    </row>
    <row r="102" spans="1:51" s="14" customFormat="1" ht="12">
      <c r="A102" s="14"/>
      <c r="B102" s="248"/>
      <c r="C102" s="249"/>
      <c r="D102" s="232" t="s">
        <v>139</v>
      </c>
      <c r="E102" s="250" t="s">
        <v>19</v>
      </c>
      <c r="F102" s="251" t="s">
        <v>146</v>
      </c>
      <c r="G102" s="249"/>
      <c r="H102" s="252">
        <v>12</v>
      </c>
      <c r="I102" s="253"/>
      <c r="J102" s="249"/>
      <c r="K102" s="249"/>
      <c r="L102" s="254"/>
      <c r="M102" s="255"/>
      <c r="N102" s="256"/>
      <c r="O102" s="256"/>
      <c r="P102" s="256"/>
      <c r="Q102" s="256"/>
      <c r="R102" s="256"/>
      <c r="S102" s="256"/>
      <c r="T102" s="257"/>
      <c r="U102" s="14"/>
      <c r="V102" s="14"/>
      <c r="W102" s="14"/>
      <c r="X102" s="14"/>
      <c r="Y102" s="14"/>
      <c r="Z102" s="14"/>
      <c r="AA102" s="14"/>
      <c r="AB102" s="14"/>
      <c r="AC102" s="14"/>
      <c r="AD102" s="14"/>
      <c r="AE102" s="14"/>
      <c r="AT102" s="258" t="s">
        <v>139</v>
      </c>
      <c r="AU102" s="258" t="s">
        <v>79</v>
      </c>
      <c r="AV102" s="14" t="s">
        <v>133</v>
      </c>
      <c r="AW102" s="14" t="s">
        <v>31</v>
      </c>
      <c r="AX102" s="14" t="s">
        <v>77</v>
      </c>
      <c r="AY102" s="258" t="s">
        <v>126</v>
      </c>
    </row>
    <row r="103" spans="1:65" s="2" customFormat="1" ht="16.5" customHeight="1">
      <c r="A103" s="39"/>
      <c r="B103" s="40"/>
      <c r="C103" s="219" t="s">
        <v>162</v>
      </c>
      <c r="D103" s="219" t="s">
        <v>128</v>
      </c>
      <c r="E103" s="220" t="s">
        <v>685</v>
      </c>
      <c r="F103" s="221" t="s">
        <v>686</v>
      </c>
      <c r="G103" s="222" t="s">
        <v>255</v>
      </c>
      <c r="H103" s="223">
        <v>64.07</v>
      </c>
      <c r="I103" s="224"/>
      <c r="J103" s="225">
        <f>ROUND(I103*H103,2)</f>
        <v>0</v>
      </c>
      <c r="K103" s="221" t="s">
        <v>132</v>
      </c>
      <c r="L103" s="45"/>
      <c r="M103" s="226" t="s">
        <v>19</v>
      </c>
      <c r="N103" s="227" t="s">
        <v>40</v>
      </c>
      <c r="O103" s="85"/>
      <c r="P103" s="228">
        <f>O103*H103</f>
        <v>0</v>
      </c>
      <c r="Q103" s="228">
        <v>0</v>
      </c>
      <c r="R103" s="228">
        <f>Q103*H103</f>
        <v>0</v>
      </c>
      <c r="S103" s="228">
        <v>0.0006</v>
      </c>
      <c r="T103" s="229">
        <f>S103*H103</f>
        <v>0.03844199999999999</v>
      </c>
      <c r="U103" s="39"/>
      <c r="V103" s="39"/>
      <c r="W103" s="39"/>
      <c r="X103" s="39"/>
      <c r="Y103" s="39"/>
      <c r="Z103" s="39"/>
      <c r="AA103" s="39"/>
      <c r="AB103" s="39"/>
      <c r="AC103" s="39"/>
      <c r="AD103" s="39"/>
      <c r="AE103" s="39"/>
      <c r="AR103" s="230" t="s">
        <v>246</v>
      </c>
      <c r="AT103" s="230" t="s">
        <v>128</v>
      </c>
      <c r="AU103" s="230" t="s">
        <v>79</v>
      </c>
      <c r="AY103" s="18" t="s">
        <v>126</v>
      </c>
      <c r="BE103" s="231">
        <f>IF(N103="základní",J103,0)</f>
        <v>0</v>
      </c>
      <c r="BF103" s="231">
        <f>IF(N103="snížená",J103,0)</f>
        <v>0</v>
      </c>
      <c r="BG103" s="231">
        <f>IF(N103="zákl. přenesená",J103,0)</f>
        <v>0</v>
      </c>
      <c r="BH103" s="231">
        <f>IF(N103="sníž. přenesená",J103,0)</f>
        <v>0</v>
      </c>
      <c r="BI103" s="231">
        <f>IF(N103="nulová",J103,0)</f>
        <v>0</v>
      </c>
      <c r="BJ103" s="18" t="s">
        <v>77</v>
      </c>
      <c r="BK103" s="231">
        <f>ROUND(I103*H103,2)</f>
        <v>0</v>
      </c>
      <c r="BL103" s="18" t="s">
        <v>246</v>
      </c>
      <c r="BM103" s="230" t="s">
        <v>687</v>
      </c>
    </row>
    <row r="104" spans="1:47" s="2" customFormat="1" ht="12">
      <c r="A104" s="39"/>
      <c r="B104" s="40"/>
      <c r="C104" s="41"/>
      <c r="D104" s="232" t="s">
        <v>135</v>
      </c>
      <c r="E104" s="41"/>
      <c r="F104" s="233" t="s">
        <v>688</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135</v>
      </c>
      <c r="AU104" s="18" t="s">
        <v>79</v>
      </c>
    </row>
    <row r="105" spans="1:47" s="2" customFormat="1" ht="12">
      <c r="A105" s="39"/>
      <c r="B105" s="40"/>
      <c r="C105" s="41"/>
      <c r="D105" s="232" t="s">
        <v>137</v>
      </c>
      <c r="E105" s="41"/>
      <c r="F105" s="236" t="s">
        <v>689</v>
      </c>
      <c r="G105" s="41"/>
      <c r="H105" s="41"/>
      <c r="I105" s="137"/>
      <c r="J105" s="41"/>
      <c r="K105" s="41"/>
      <c r="L105" s="45"/>
      <c r="M105" s="234"/>
      <c r="N105" s="235"/>
      <c r="O105" s="85"/>
      <c r="P105" s="85"/>
      <c r="Q105" s="85"/>
      <c r="R105" s="85"/>
      <c r="S105" s="85"/>
      <c r="T105" s="86"/>
      <c r="U105" s="39"/>
      <c r="V105" s="39"/>
      <c r="W105" s="39"/>
      <c r="X105" s="39"/>
      <c r="Y105" s="39"/>
      <c r="Z105" s="39"/>
      <c r="AA105" s="39"/>
      <c r="AB105" s="39"/>
      <c r="AC105" s="39"/>
      <c r="AD105" s="39"/>
      <c r="AE105" s="39"/>
      <c r="AT105" s="18" t="s">
        <v>137</v>
      </c>
      <c r="AU105" s="18" t="s">
        <v>79</v>
      </c>
    </row>
    <row r="106" spans="1:51" s="13" customFormat="1" ht="12">
      <c r="A106" s="13"/>
      <c r="B106" s="237"/>
      <c r="C106" s="238"/>
      <c r="D106" s="232" t="s">
        <v>139</v>
      </c>
      <c r="E106" s="239" t="s">
        <v>19</v>
      </c>
      <c r="F106" s="240" t="s">
        <v>690</v>
      </c>
      <c r="G106" s="238"/>
      <c r="H106" s="241">
        <v>64.07</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139</v>
      </c>
      <c r="AU106" s="247" t="s">
        <v>79</v>
      </c>
      <c r="AV106" s="13" t="s">
        <v>79</v>
      </c>
      <c r="AW106" s="13" t="s">
        <v>31</v>
      </c>
      <c r="AX106" s="13" t="s">
        <v>69</v>
      </c>
      <c r="AY106" s="247" t="s">
        <v>126</v>
      </c>
    </row>
    <row r="107" spans="1:51" s="14" customFormat="1" ht="12">
      <c r="A107" s="14"/>
      <c r="B107" s="248"/>
      <c r="C107" s="249"/>
      <c r="D107" s="232" t="s">
        <v>139</v>
      </c>
      <c r="E107" s="250" t="s">
        <v>19</v>
      </c>
      <c r="F107" s="251" t="s">
        <v>146</v>
      </c>
      <c r="G107" s="249"/>
      <c r="H107" s="252">
        <v>64.07</v>
      </c>
      <c r="I107" s="253"/>
      <c r="J107" s="249"/>
      <c r="K107" s="249"/>
      <c r="L107" s="254"/>
      <c r="M107" s="255"/>
      <c r="N107" s="256"/>
      <c r="O107" s="256"/>
      <c r="P107" s="256"/>
      <c r="Q107" s="256"/>
      <c r="R107" s="256"/>
      <c r="S107" s="256"/>
      <c r="T107" s="257"/>
      <c r="U107" s="14"/>
      <c r="V107" s="14"/>
      <c r="W107" s="14"/>
      <c r="X107" s="14"/>
      <c r="Y107" s="14"/>
      <c r="Z107" s="14"/>
      <c r="AA107" s="14"/>
      <c r="AB107" s="14"/>
      <c r="AC107" s="14"/>
      <c r="AD107" s="14"/>
      <c r="AE107" s="14"/>
      <c r="AT107" s="258" t="s">
        <v>139</v>
      </c>
      <c r="AU107" s="258" t="s">
        <v>79</v>
      </c>
      <c r="AV107" s="14" t="s">
        <v>133</v>
      </c>
      <c r="AW107" s="14" t="s">
        <v>31</v>
      </c>
      <c r="AX107" s="14" t="s">
        <v>77</v>
      </c>
      <c r="AY107" s="258" t="s">
        <v>126</v>
      </c>
    </row>
    <row r="108" spans="1:65" s="2" customFormat="1" ht="16.5" customHeight="1">
      <c r="A108" s="39"/>
      <c r="B108" s="40"/>
      <c r="C108" s="219" t="s">
        <v>168</v>
      </c>
      <c r="D108" s="219" t="s">
        <v>128</v>
      </c>
      <c r="E108" s="220" t="s">
        <v>691</v>
      </c>
      <c r="F108" s="221" t="s">
        <v>692</v>
      </c>
      <c r="G108" s="222" t="s">
        <v>214</v>
      </c>
      <c r="H108" s="223">
        <v>12</v>
      </c>
      <c r="I108" s="224"/>
      <c r="J108" s="225">
        <f>ROUND(I108*H108,2)</f>
        <v>0</v>
      </c>
      <c r="K108" s="221" t="s">
        <v>132</v>
      </c>
      <c r="L108" s="45"/>
      <c r="M108" s="226" t="s">
        <v>19</v>
      </c>
      <c r="N108" s="227" t="s">
        <v>40</v>
      </c>
      <c r="O108" s="85"/>
      <c r="P108" s="228">
        <f>O108*H108</f>
        <v>0</v>
      </c>
      <c r="Q108" s="228">
        <v>6E-05</v>
      </c>
      <c r="R108" s="228">
        <f>Q108*H108</f>
        <v>0.00072</v>
      </c>
      <c r="S108" s="228">
        <v>0</v>
      </c>
      <c r="T108" s="229">
        <f>S108*H108</f>
        <v>0</v>
      </c>
      <c r="U108" s="39"/>
      <c r="V108" s="39"/>
      <c r="W108" s="39"/>
      <c r="X108" s="39"/>
      <c r="Y108" s="39"/>
      <c r="Z108" s="39"/>
      <c r="AA108" s="39"/>
      <c r="AB108" s="39"/>
      <c r="AC108" s="39"/>
      <c r="AD108" s="39"/>
      <c r="AE108" s="39"/>
      <c r="AR108" s="230" t="s">
        <v>246</v>
      </c>
      <c r="AT108" s="230" t="s">
        <v>128</v>
      </c>
      <c r="AU108" s="230" t="s">
        <v>79</v>
      </c>
      <c r="AY108" s="18" t="s">
        <v>126</v>
      </c>
      <c r="BE108" s="231">
        <f>IF(N108="základní",J108,0)</f>
        <v>0</v>
      </c>
      <c r="BF108" s="231">
        <f>IF(N108="snížená",J108,0)</f>
        <v>0</v>
      </c>
      <c r="BG108" s="231">
        <f>IF(N108="zákl. přenesená",J108,0)</f>
        <v>0</v>
      </c>
      <c r="BH108" s="231">
        <f>IF(N108="sníž. přenesená",J108,0)</f>
        <v>0</v>
      </c>
      <c r="BI108" s="231">
        <f>IF(N108="nulová",J108,0)</f>
        <v>0</v>
      </c>
      <c r="BJ108" s="18" t="s">
        <v>77</v>
      </c>
      <c r="BK108" s="231">
        <f>ROUND(I108*H108,2)</f>
        <v>0</v>
      </c>
      <c r="BL108" s="18" t="s">
        <v>246</v>
      </c>
      <c r="BM108" s="230" t="s">
        <v>693</v>
      </c>
    </row>
    <row r="109" spans="1:47" s="2" customFormat="1" ht="12">
      <c r="A109" s="39"/>
      <c r="B109" s="40"/>
      <c r="C109" s="41"/>
      <c r="D109" s="232" t="s">
        <v>135</v>
      </c>
      <c r="E109" s="41"/>
      <c r="F109" s="233" t="s">
        <v>694</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135</v>
      </c>
      <c r="AU109" s="18" t="s">
        <v>79</v>
      </c>
    </row>
    <row r="110" spans="1:47" s="2" customFormat="1" ht="12">
      <c r="A110" s="39"/>
      <c r="B110" s="40"/>
      <c r="C110" s="41"/>
      <c r="D110" s="232" t="s">
        <v>137</v>
      </c>
      <c r="E110" s="41"/>
      <c r="F110" s="236" t="s">
        <v>695</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137</v>
      </c>
      <c r="AU110" s="18" t="s">
        <v>79</v>
      </c>
    </row>
    <row r="111" spans="1:51" s="13" customFormat="1" ht="12">
      <c r="A111" s="13"/>
      <c r="B111" s="237"/>
      <c r="C111" s="238"/>
      <c r="D111" s="232" t="s">
        <v>139</v>
      </c>
      <c r="E111" s="239" t="s">
        <v>19</v>
      </c>
      <c r="F111" s="240" t="s">
        <v>684</v>
      </c>
      <c r="G111" s="238"/>
      <c r="H111" s="241">
        <v>12</v>
      </c>
      <c r="I111" s="242"/>
      <c r="J111" s="238"/>
      <c r="K111" s="238"/>
      <c r="L111" s="243"/>
      <c r="M111" s="244"/>
      <c r="N111" s="245"/>
      <c r="O111" s="245"/>
      <c r="P111" s="245"/>
      <c r="Q111" s="245"/>
      <c r="R111" s="245"/>
      <c r="S111" s="245"/>
      <c r="T111" s="246"/>
      <c r="U111" s="13"/>
      <c r="V111" s="13"/>
      <c r="W111" s="13"/>
      <c r="X111" s="13"/>
      <c r="Y111" s="13"/>
      <c r="Z111" s="13"/>
      <c r="AA111" s="13"/>
      <c r="AB111" s="13"/>
      <c r="AC111" s="13"/>
      <c r="AD111" s="13"/>
      <c r="AE111" s="13"/>
      <c r="AT111" s="247" t="s">
        <v>139</v>
      </c>
      <c r="AU111" s="247" t="s">
        <v>79</v>
      </c>
      <c r="AV111" s="13" t="s">
        <v>79</v>
      </c>
      <c r="AW111" s="13" t="s">
        <v>31</v>
      </c>
      <c r="AX111" s="13" t="s">
        <v>77</v>
      </c>
      <c r="AY111" s="247" t="s">
        <v>126</v>
      </c>
    </row>
    <row r="112" spans="1:65" s="2" customFormat="1" ht="16.5" customHeight="1">
      <c r="A112" s="39"/>
      <c r="B112" s="40"/>
      <c r="C112" s="274" t="s">
        <v>176</v>
      </c>
      <c r="D112" s="274" t="s">
        <v>423</v>
      </c>
      <c r="E112" s="275" t="s">
        <v>696</v>
      </c>
      <c r="F112" s="276" t="s">
        <v>697</v>
      </c>
      <c r="G112" s="277" t="s">
        <v>214</v>
      </c>
      <c r="H112" s="278">
        <v>12</v>
      </c>
      <c r="I112" s="279"/>
      <c r="J112" s="280">
        <f>ROUND(I112*H112,2)</f>
        <v>0</v>
      </c>
      <c r="K112" s="276" t="s">
        <v>132</v>
      </c>
      <c r="L112" s="281"/>
      <c r="M112" s="282" t="s">
        <v>19</v>
      </c>
      <c r="N112" s="283" t="s">
        <v>40</v>
      </c>
      <c r="O112" s="85"/>
      <c r="P112" s="228">
        <f>O112*H112</f>
        <v>0</v>
      </c>
      <c r="Q112" s="228">
        <v>0.0002</v>
      </c>
      <c r="R112" s="228">
        <f>Q112*H112</f>
        <v>0.0024000000000000002</v>
      </c>
      <c r="S112" s="228">
        <v>0</v>
      </c>
      <c r="T112" s="229">
        <f>S112*H112</f>
        <v>0</v>
      </c>
      <c r="U112" s="39"/>
      <c r="V112" s="39"/>
      <c r="W112" s="39"/>
      <c r="X112" s="39"/>
      <c r="Y112" s="39"/>
      <c r="Z112" s="39"/>
      <c r="AA112" s="39"/>
      <c r="AB112" s="39"/>
      <c r="AC112" s="39"/>
      <c r="AD112" s="39"/>
      <c r="AE112" s="39"/>
      <c r="AR112" s="230" t="s">
        <v>444</v>
      </c>
      <c r="AT112" s="230" t="s">
        <v>423</v>
      </c>
      <c r="AU112" s="230" t="s">
        <v>79</v>
      </c>
      <c r="AY112" s="18" t="s">
        <v>126</v>
      </c>
      <c r="BE112" s="231">
        <f>IF(N112="základní",J112,0)</f>
        <v>0</v>
      </c>
      <c r="BF112" s="231">
        <f>IF(N112="snížená",J112,0)</f>
        <v>0</v>
      </c>
      <c r="BG112" s="231">
        <f>IF(N112="zákl. přenesená",J112,0)</f>
        <v>0</v>
      </c>
      <c r="BH112" s="231">
        <f>IF(N112="sníž. přenesená",J112,0)</f>
        <v>0</v>
      </c>
      <c r="BI112" s="231">
        <f>IF(N112="nulová",J112,0)</f>
        <v>0</v>
      </c>
      <c r="BJ112" s="18" t="s">
        <v>77</v>
      </c>
      <c r="BK112" s="231">
        <f>ROUND(I112*H112,2)</f>
        <v>0</v>
      </c>
      <c r="BL112" s="18" t="s">
        <v>246</v>
      </c>
      <c r="BM112" s="230" t="s">
        <v>698</v>
      </c>
    </row>
    <row r="113" spans="1:47" s="2" customFormat="1" ht="12">
      <c r="A113" s="39"/>
      <c r="B113" s="40"/>
      <c r="C113" s="41"/>
      <c r="D113" s="232" t="s">
        <v>135</v>
      </c>
      <c r="E113" s="41"/>
      <c r="F113" s="233" t="s">
        <v>697</v>
      </c>
      <c r="G113" s="41"/>
      <c r="H113" s="41"/>
      <c r="I113" s="137"/>
      <c r="J113" s="41"/>
      <c r="K113" s="41"/>
      <c r="L113" s="45"/>
      <c r="M113" s="234"/>
      <c r="N113" s="235"/>
      <c r="O113" s="85"/>
      <c r="P113" s="85"/>
      <c r="Q113" s="85"/>
      <c r="R113" s="85"/>
      <c r="S113" s="85"/>
      <c r="T113" s="86"/>
      <c r="U113" s="39"/>
      <c r="V113" s="39"/>
      <c r="W113" s="39"/>
      <c r="X113" s="39"/>
      <c r="Y113" s="39"/>
      <c r="Z113" s="39"/>
      <c r="AA113" s="39"/>
      <c r="AB113" s="39"/>
      <c r="AC113" s="39"/>
      <c r="AD113" s="39"/>
      <c r="AE113" s="39"/>
      <c r="AT113" s="18" t="s">
        <v>135</v>
      </c>
      <c r="AU113" s="18" t="s">
        <v>79</v>
      </c>
    </row>
    <row r="114" spans="1:65" s="2" customFormat="1" ht="16.5" customHeight="1">
      <c r="A114" s="39"/>
      <c r="B114" s="40"/>
      <c r="C114" s="219" t="s">
        <v>182</v>
      </c>
      <c r="D114" s="219" t="s">
        <v>128</v>
      </c>
      <c r="E114" s="220" t="s">
        <v>699</v>
      </c>
      <c r="F114" s="221" t="s">
        <v>700</v>
      </c>
      <c r="G114" s="222" t="s">
        <v>255</v>
      </c>
      <c r="H114" s="223">
        <v>64</v>
      </c>
      <c r="I114" s="224"/>
      <c r="J114" s="225">
        <f>ROUND(I114*H114,2)</f>
        <v>0</v>
      </c>
      <c r="K114" s="221" t="s">
        <v>132</v>
      </c>
      <c r="L114" s="45"/>
      <c r="M114" s="226" t="s">
        <v>19</v>
      </c>
      <c r="N114" s="227" t="s">
        <v>40</v>
      </c>
      <c r="O114" s="85"/>
      <c r="P114" s="228">
        <f>O114*H114</f>
        <v>0</v>
      </c>
      <c r="Q114" s="228">
        <v>5E-05</v>
      </c>
      <c r="R114" s="228">
        <f>Q114*H114</f>
        <v>0.0032</v>
      </c>
      <c r="S114" s="228">
        <v>0</v>
      </c>
      <c r="T114" s="229">
        <f>S114*H114</f>
        <v>0</v>
      </c>
      <c r="U114" s="39"/>
      <c r="V114" s="39"/>
      <c r="W114" s="39"/>
      <c r="X114" s="39"/>
      <c r="Y114" s="39"/>
      <c r="Z114" s="39"/>
      <c r="AA114" s="39"/>
      <c r="AB114" s="39"/>
      <c r="AC114" s="39"/>
      <c r="AD114" s="39"/>
      <c r="AE114" s="39"/>
      <c r="AR114" s="230" t="s">
        <v>246</v>
      </c>
      <c r="AT114" s="230" t="s">
        <v>128</v>
      </c>
      <c r="AU114" s="230" t="s">
        <v>79</v>
      </c>
      <c r="AY114" s="18" t="s">
        <v>126</v>
      </c>
      <c r="BE114" s="231">
        <f>IF(N114="základní",J114,0)</f>
        <v>0</v>
      </c>
      <c r="BF114" s="231">
        <f>IF(N114="snížená",J114,0)</f>
        <v>0</v>
      </c>
      <c r="BG114" s="231">
        <f>IF(N114="zákl. přenesená",J114,0)</f>
        <v>0</v>
      </c>
      <c r="BH114" s="231">
        <f>IF(N114="sníž. přenesená",J114,0)</f>
        <v>0</v>
      </c>
      <c r="BI114" s="231">
        <f>IF(N114="nulová",J114,0)</f>
        <v>0</v>
      </c>
      <c r="BJ114" s="18" t="s">
        <v>77</v>
      </c>
      <c r="BK114" s="231">
        <f>ROUND(I114*H114,2)</f>
        <v>0</v>
      </c>
      <c r="BL114" s="18" t="s">
        <v>246</v>
      </c>
      <c r="BM114" s="230" t="s">
        <v>701</v>
      </c>
    </row>
    <row r="115" spans="1:47" s="2" customFormat="1" ht="12">
      <c r="A115" s="39"/>
      <c r="B115" s="40"/>
      <c r="C115" s="41"/>
      <c r="D115" s="232" t="s">
        <v>135</v>
      </c>
      <c r="E115" s="41"/>
      <c r="F115" s="233" t="s">
        <v>702</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135</v>
      </c>
      <c r="AU115" s="18" t="s">
        <v>79</v>
      </c>
    </row>
    <row r="116" spans="1:47" s="2" customFormat="1" ht="12">
      <c r="A116" s="39"/>
      <c r="B116" s="40"/>
      <c r="C116" s="41"/>
      <c r="D116" s="232" t="s">
        <v>137</v>
      </c>
      <c r="E116" s="41"/>
      <c r="F116" s="236" t="s">
        <v>703</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137</v>
      </c>
      <c r="AU116" s="18" t="s">
        <v>79</v>
      </c>
    </row>
    <row r="117" spans="1:65" s="2" customFormat="1" ht="16.5" customHeight="1">
      <c r="A117" s="39"/>
      <c r="B117" s="40"/>
      <c r="C117" s="274" t="s">
        <v>189</v>
      </c>
      <c r="D117" s="274" t="s">
        <v>423</v>
      </c>
      <c r="E117" s="275" t="s">
        <v>704</v>
      </c>
      <c r="F117" s="276" t="s">
        <v>705</v>
      </c>
      <c r="G117" s="277" t="s">
        <v>255</v>
      </c>
      <c r="H117" s="278">
        <v>64</v>
      </c>
      <c r="I117" s="279"/>
      <c r="J117" s="280">
        <f>ROUND(I117*H117,2)</f>
        <v>0</v>
      </c>
      <c r="K117" s="276" t="s">
        <v>132</v>
      </c>
      <c r="L117" s="281"/>
      <c r="M117" s="282" t="s">
        <v>19</v>
      </c>
      <c r="N117" s="283" t="s">
        <v>40</v>
      </c>
      <c r="O117" s="85"/>
      <c r="P117" s="228">
        <f>O117*H117</f>
        <v>0</v>
      </c>
      <c r="Q117" s="228">
        <v>0.00061</v>
      </c>
      <c r="R117" s="228">
        <f>Q117*H117</f>
        <v>0.03904</v>
      </c>
      <c r="S117" s="228">
        <v>0</v>
      </c>
      <c r="T117" s="229">
        <f>S117*H117</f>
        <v>0</v>
      </c>
      <c r="U117" s="39"/>
      <c r="V117" s="39"/>
      <c r="W117" s="39"/>
      <c r="X117" s="39"/>
      <c r="Y117" s="39"/>
      <c r="Z117" s="39"/>
      <c r="AA117" s="39"/>
      <c r="AB117" s="39"/>
      <c r="AC117" s="39"/>
      <c r="AD117" s="39"/>
      <c r="AE117" s="39"/>
      <c r="AR117" s="230" t="s">
        <v>444</v>
      </c>
      <c r="AT117" s="230" t="s">
        <v>423</v>
      </c>
      <c r="AU117" s="230" t="s">
        <v>79</v>
      </c>
      <c r="AY117" s="18" t="s">
        <v>126</v>
      </c>
      <c r="BE117" s="231">
        <f>IF(N117="základní",J117,0)</f>
        <v>0</v>
      </c>
      <c r="BF117" s="231">
        <f>IF(N117="snížená",J117,0)</f>
        <v>0</v>
      </c>
      <c r="BG117" s="231">
        <f>IF(N117="zákl. přenesená",J117,0)</f>
        <v>0</v>
      </c>
      <c r="BH117" s="231">
        <f>IF(N117="sníž. přenesená",J117,0)</f>
        <v>0</v>
      </c>
      <c r="BI117" s="231">
        <f>IF(N117="nulová",J117,0)</f>
        <v>0</v>
      </c>
      <c r="BJ117" s="18" t="s">
        <v>77</v>
      </c>
      <c r="BK117" s="231">
        <f>ROUND(I117*H117,2)</f>
        <v>0</v>
      </c>
      <c r="BL117" s="18" t="s">
        <v>246</v>
      </c>
      <c r="BM117" s="230" t="s">
        <v>706</v>
      </c>
    </row>
    <row r="118" spans="1:47" s="2" customFormat="1" ht="12">
      <c r="A118" s="39"/>
      <c r="B118" s="40"/>
      <c r="C118" s="41"/>
      <c r="D118" s="232" t="s">
        <v>135</v>
      </c>
      <c r="E118" s="41"/>
      <c r="F118" s="233" t="s">
        <v>705</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135</v>
      </c>
      <c r="AU118" s="18" t="s">
        <v>79</v>
      </c>
    </row>
    <row r="119" spans="1:65" s="2" customFormat="1" ht="16.5" customHeight="1">
      <c r="A119" s="39"/>
      <c r="B119" s="40"/>
      <c r="C119" s="274" t="s">
        <v>196</v>
      </c>
      <c r="D119" s="274" t="s">
        <v>423</v>
      </c>
      <c r="E119" s="275" t="s">
        <v>707</v>
      </c>
      <c r="F119" s="276" t="s">
        <v>708</v>
      </c>
      <c r="G119" s="277" t="s">
        <v>255</v>
      </c>
      <c r="H119" s="278">
        <v>32</v>
      </c>
      <c r="I119" s="279"/>
      <c r="J119" s="280">
        <f>ROUND(I119*H119,2)</f>
        <v>0</v>
      </c>
      <c r="K119" s="276" t="s">
        <v>132</v>
      </c>
      <c r="L119" s="281"/>
      <c r="M119" s="282" t="s">
        <v>19</v>
      </c>
      <c r="N119" s="283" t="s">
        <v>40</v>
      </c>
      <c r="O119" s="85"/>
      <c r="P119" s="228">
        <f>O119*H119</f>
        <v>0</v>
      </c>
      <c r="Q119" s="228">
        <v>0.0048</v>
      </c>
      <c r="R119" s="228">
        <f>Q119*H119</f>
        <v>0.1536</v>
      </c>
      <c r="S119" s="228">
        <v>0</v>
      </c>
      <c r="T119" s="229">
        <f>S119*H119</f>
        <v>0</v>
      </c>
      <c r="U119" s="39"/>
      <c r="V119" s="39"/>
      <c r="W119" s="39"/>
      <c r="X119" s="39"/>
      <c r="Y119" s="39"/>
      <c r="Z119" s="39"/>
      <c r="AA119" s="39"/>
      <c r="AB119" s="39"/>
      <c r="AC119" s="39"/>
      <c r="AD119" s="39"/>
      <c r="AE119" s="39"/>
      <c r="AR119" s="230" t="s">
        <v>444</v>
      </c>
      <c r="AT119" s="230" t="s">
        <v>423</v>
      </c>
      <c r="AU119" s="230" t="s">
        <v>79</v>
      </c>
      <c r="AY119" s="18" t="s">
        <v>126</v>
      </c>
      <c r="BE119" s="231">
        <f>IF(N119="základní",J119,0)</f>
        <v>0</v>
      </c>
      <c r="BF119" s="231">
        <f>IF(N119="snížená",J119,0)</f>
        <v>0</v>
      </c>
      <c r="BG119" s="231">
        <f>IF(N119="zákl. přenesená",J119,0)</f>
        <v>0</v>
      </c>
      <c r="BH119" s="231">
        <f>IF(N119="sníž. přenesená",J119,0)</f>
        <v>0</v>
      </c>
      <c r="BI119" s="231">
        <f>IF(N119="nulová",J119,0)</f>
        <v>0</v>
      </c>
      <c r="BJ119" s="18" t="s">
        <v>77</v>
      </c>
      <c r="BK119" s="231">
        <f>ROUND(I119*H119,2)</f>
        <v>0</v>
      </c>
      <c r="BL119" s="18" t="s">
        <v>246</v>
      </c>
      <c r="BM119" s="230" t="s">
        <v>709</v>
      </c>
    </row>
    <row r="120" spans="1:47" s="2" customFormat="1" ht="12">
      <c r="A120" s="39"/>
      <c r="B120" s="40"/>
      <c r="C120" s="41"/>
      <c r="D120" s="232" t="s">
        <v>135</v>
      </c>
      <c r="E120" s="41"/>
      <c r="F120" s="233" t="s">
        <v>708</v>
      </c>
      <c r="G120" s="41"/>
      <c r="H120" s="41"/>
      <c r="I120" s="137"/>
      <c r="J120" s="41"/>
      <c r="K120" s="41"/>
      <c r="L120" s="45"/>
      <c r="M120" s="234"/>
      <c r="N120" s="235"/>
      <c r="O120" s="85"/>
      <c r="P120" s="85"/>
      <c r="Q120" s="85"/>
      <c r="R120" s="85"/>
      <c r="S120" s="85"/>
      <c r="T120" s="86"/>
      <c r="U120" s="39"/>
      <c r="V120" s="39"/>
      <c r="W120" s="39"/>
      <c r="X120" s="39"/>
      <c r="Y120" s="39"/>
      <c r="Z120" s="39"/>
      <c r="AA120" s="39"/>
      <c r="AB120" s="39"/>
      <c r="AC120" s="39"/>
      <c r="AD120" s="39"/>
      <c r="AE120" s="39"/>
      <c r="AT120" s="18" t="s">
        <v>135</v>
      </c>
      <c r="AU120" s="18" t="s">
        <v>79</v>
      </c>
    </row>
    <row r="121" spans="1:65" s="2" customFormat="1" ht="16.5" customHeight="1">
      <c r="A121" s="39"/>
      <c r="B121" s="40"/>
      <c r="C121" s="219" t="s">
        <v>203</v>
      </c>
      <c r="D121" s="219" t="s">
        <v>128</v>
      </c>
      <c r="E121" s="220" t="s">
        <v>710</v>
      </c>
      <c r="F121" s="221" t="s">
        <v>711</v>
      </c>
      <c r="G121" s="222" t="s">
        <v>171</v>
      </c>
      <c r="H121" s="223">
        <v>0.199</v>
      </c>
      <c r="I121" s="224"/>
      <c r="J121" s="225">
        <f>ROUND(I121*H121,2)</f>
        <v>0</v>
      </c>
      <c r="K121" s="221" t="s">
        <v>132</v>
      </c>
      <c r="L121" s="45"/>
      <c r="M121" s="226" t="s">
        <v>19</v>
      </c>
      <c r="N121" s="227" t="s">
        <v>40</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246</v>
      </c>
      <c r="AT121" s="230" t="s">
        <v>128</v>
      </c>
      <c r="AU121" s="230" t="s">
        <v>79</v>
      </c>
      <c r="AY121" s="18" t="s">
        <v>126</v>
      </c>
      <c r="BE121" s="231">
        <f>IF(N121="základní",J121,0)</f>
        <v>0</v>
      </c>
      <c r="BF121" s="231">
        <f>IF(N121="snížená",J121,0)</f>
        <v>0</v>
      </c>
      <c r="BG121" s="231">
        <f>IF(N121="zákl. přenesená",J121,0)</f>
        <v>0</v>
      </c>
      <c r="BH121" s="231">
        <f>IF(N121="sníž. přenesená",J121,0)</f>
        <v>0</v>
      </c>
      <c r="BI121" s="231">
        <f>IF(N121="nulová",J121,0)</f>
        <v>0</v>
      </c>
      <c r="BJ121" s="18" t="s">
        <v>77</v>
      </c>
      <c r="BK121" s="231">
        <f>ROUND(I121*H121,2)</f>
        <v>0</v>
      </c>
      <c r="BL121" s="18" t="s">
        <v>246</v>
      </c>
      <c r="BM121" s="230" t="s">
        <v>712</v>
      </c>
    </row>
    <row r="122" spans="1:47" s="2" customFormat="1" ht="12">
      <c r="A122" s="39"/>
      <c r="B122" s="40"/>
      <c r="C122" s="41"/>
      <c r="D122" s="232" t="s">
        <v>135</v>
      </c>
      <c r="E122" s="41"/>
      <c r="F122" s="233" t="s">
        <v>713</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135</v>
      </c>
      <c r="AU122" s="18" t="s">
        <v>79</v>
      </c>
    </row>
    <row r="123" spans="1:63" s="12" customFormat="1" ht="25.9" customHeight="1">
      <c r="A123" s="12"/>
      <c r="B123" s="203"/>
      <c r="C123" s="204"/>
      <c r="D123" s="205" t="s">
        <v>68</v>
      </c>
      <c r="E123" s="206" t="s">
        <v>714</v>
      </c>
      <c r="F123" s="206" t="s">
        <v>715</v>
      </c>
      <c r="G123" s="204"/>
      <c r="H123" s="204"/>
      <c r="I123" s="207"/>
      <c r="J123" s="208">
        <f>BK123</f>
        <v>0</v>
      </c>
      <c r="K123" s="204"/>
      <c r="L123" s="209"/>
      <c r="M123" s="210"/>
      <c r="N123" s="211"/>
      <c r="O123" s="211"/>
      <c r="P123" s="212">
        <f>SUM(P124:P127)</f>
        <v>0</v>
      </c>
      <c r="Q123" s="211"/>
      <c r="R123" s="212">
        <f>SUM(R124:R127)</f>
        <v>0</v>
      </c>
      <c r="S123" s="211"/>
      <c r="T123" s="213">
        <f>SUM(T124:T127)</f>
        <v>0</v>
      </c>
      <c r="U123" s="12"/>
      <c r="V123" s="12"/>
      <c r="W123" s="12"/>
      <c r="X123" s="12"/>
      <c r="Y123" s="12"/>
      <c r="Z123" s="12"/>
      <c r="AA123" s="12"/>
      <c r="AB123" s="12"/>
      <c r="AC123" s="12"/>
      <c r="AD123" s="12"/>
      <c r="AE123" s="12"/>
      <c r="AR123" s="214" t="s">
        <v>133</v>
      </c>
      <c r="AT123" s="215" t="s">
        <v>68</v>
      </c>
      <c r="AU123" s="215" t="s">
        <v>69</v>
      </c>
      <c r="AY123" s="214" t="s">
        <v>126</v>
      </c>
      <c r="BK123" s="216">
        <f>SUM(BK124:BK127)</f>
        <v>0</v>
      </c>
    </row>
    <row r="124" spans="1:65" s="2" customFormat="1" ht="16.5" customHeight="1">
      <c r="A124" s="39"/>
      <c r="B124" s="40"/>
      <c r="C124" s="219" t="s">
        <v>211</v>
      </c>
      <c r="D124" s="219" t="s">
        <v>128</v>
      </c>
      <c r="E124" s="220" t="s">
        <v>716</v>
      </c>
      <c r="F124" s="221" t="s">
        <v>717</v>
      </c>
      <c r="G124" s="222" t="s">
        <v>718</v>
      </c>
      <c r="H124" s="223">
        <v>48</v>
      </c>
      <c r="I124" s="224"/>
      <c r="J124" s="225">
        <f>ROUND(I124*H124,2)</f>
        <v>0</v>
      </c>
      <c r="K124" s="221" t="s">
        <v>132</v>
      </c>
      <c r="L124" s="45"/>
      <c r="M124" s="226" t="s">
        <v>19</v>
      </c>
      <c r="N124" s="227" t="s">
        <v>40</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719</v>
      </c>
      <c r="AT124" s="230" t="s">
        <v>128</v>
      </c>
      <c r="AU124" s="230" t="s">
        <v>77</v>
      </c>
      <c r="AY124" s="18" t="s">
        <v>126</v>
      </c>
      <c r="BE124" s="231">
        <f>IF(N124="základní",J124,0)</f>
        <v>0</v>
      </c>
      <c r="BF124" s="231">
        <f>IF(N124="snížená",J124,0)</f>
        <v>0</v>
      </c>
      <c r="BG124" s="231">
        <f>IF(N124="zákl. přenesená",J124,0)</f>
        <v>0</v>
      </c>
      <c r="BH124" s="231">
        <f>IF(N124="sníž. přenesená",J124,0)</f>
        <v>0</v>
      </c>
      <c r="BI124" s="231">
        <f>IF(N124="nulová",J124,0)</f>
        <v>0</v>
      </c>
      <c r="BJ124" s="18" t="s">
        <v>77</v>
      </c>
      <c r="BK124" s="231">
        <f>ROUND(I124*H124,2)</f>
        <v>0</v>
      </c>
      <c r="BL124" s="18" t="s">
        <v>719</v>
      </c>
      <c r="BM124" s="230" t="s">
        <v>720</v>
      </c>
    </row>
    <row r="125" spans="1:47" s="2" customFormat="1" ht="12">
      <c r="A125" s="39"/>
      <c r="B125" s="40"/>
      <c r="C125" s="41"/>
      <c r="D125" s="232" t="s">
        <v>135</v>
      </c>
      <c r="E125" s="41"/>
      <c r="F125" s="233" t="s">
        <v>721</v>
      </c>
      <c r="G125" s="41"/>
      <c r="H125" s="41"/>
      <c r="I125" s="137"/>
      <c r="J125" s="41"/>
      <c r="K125" s="41"/>
      <c r="L125" s="45"/>
      <c r="M125" s="234"/>
      <c r="N125" s="235"/>
      <c r="O125" s="85"/>
      <c r="P125" s="85"/>
      <c r="Q125" s="85"/>
      <c r="R125" s="85"/>
      <c r="S125" s="85"/>
      <c r="T125" s="86"/>
      <c r="U125" s="39"/>
      <c r="V125" s="39"/>
      <c r="W125" s="39"/>
      <c r="X125" s="39"/>
      <c r="Y125" s="39"/>
      <c r="Z125" s="39"/>
      <c r="AA125" s="39"/>
      <c r="AB125" s="39"/>
      <c r="AC125" s="39"/>
      <c r="AD125" s="39"/>
      <c r="AE125" s="39"/>
      <c r="AT125" s="18" t="s">
        <v>135</v>
      </c>
      <c r="AU125" s="18" t="s">
        <v>77</v>
      </c>
    </row>
    <row r="126" spans="1:51" s="13" customFormat="1" ht="12">
      <c r="A126" s="13"/>
      <c r="B126" s="237"/>
      <c r="C126" s="238"/>
      <c r="D126" s="232" t="s">
        <v>139</v>
      </c>
      <c r="E126" s="239" t="s">
        <v>19</v>
      </c>
      <c r="F126" s="240" t="s">
        <v>722</v>
      </c>
      <c r="G126" s="238"/>
      <c r="H126" s="241">
        <v>48</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139</v>
      </c>
      <c r="AU126" s="247" t="s">
        <v>77</v>
      </c>
      <c r="AV126" s="13" t="s">
        <v>79</v>
      </c>
      <c r="AW126" s="13" t="s">
        <v>31</v>
      </c>
      <c r="AX126" s="13" t="s">
        <v>69</v>
      </c>
      <c r="AY126" s="247" t="s">
        <v>126</v>
      </c>
    </row>
    <row r="127" spans="1:51" s="14" customFormat="1" ht="12">
      <c r="A127" s="14"/>
      <c r="B127" s="248"/>
      <c r="C127" s="249"/>
      <c r="D127" s="232" t="s">
        <v>139</v>
      </c>
      <c r="E127" s="250" t="s">
        <v>19</v>
      </c>
      <c r="F127" s="251" t="s">
        <v>146</v>
      </c>
      <c r="G127" s="249"/>
      <c r="H127" s="252">
        <v>48</v>
      </c>
      <c r="I127" s="253"/>
      <c r="J127" s="249"/>
      <c r="K127" s="249"/>
      <c r="L127" s="254"/>
      <c r="M127" s="284"/>
      <c r="N127" s="285"/>
      <c r="O127" s="285"/>
      <c r="P127" s="285"/>
      <c r="Q127" s="285"/>
      <c r="R127" s="285"/>
      <c r="S127" s="285"/>
      <c r="T127" s="286"/>
      <c r="U127" s="14"/>
      <c r="V127" s="14"/>
      <c r="W127" s="14"/>
      <c r="X127" s="14"/>
      <c r="Y127" s="14"/>
      <c r="Z127" s="14"/>
      <c r="AA127" s="14"/>
      <c r="AB127" s="14"/>
      <c r="AC127" s="14"/>
      <c r="AD127" s="14"/>
      <c r="AE127" s="14"/>
      <c r="AT127" s="258" t="s">
        <v>139</v>
      </c>
      <c r="AU127" s="258" t="s">
        <v>77</v>
      </c>
      <c r="AV127" s="14" t="s">
        <v>133</v>
      </c>
      <c r="AW127" s="14" t="s">
        <v>31</v>
      </c>
      <c r="AX127" s="14" t="s">
        <v>77</v>
      </c>
      <c r="AY127" s="258" t="s">
        <v>126</v>
      </c>
    </row>
    <row r="128" spans="1:31" s="2" customFormat="1" ht="6.95" customHeight="1">
      <c r="A128" s="39"/>
      <c r="B128" s="60"/>
      <c r="C128" s="61"/>
      <c r="D128" s="61"/>
      <c r="E128" s="61"/>
      <c r="F128" s="61"/>
      <c r="G128" s="61"/>
      <c r="H128" s="61"/>
      <c r="I128" s="167"/>
      <c r="J128" s="61"/>
      <c r="K128" s="61"/>
      <c r="L128" s="45"/>
      <c r="M128" s="39"/>
      <c r="O128" s="39"/>
      <c r="P128" s="39"/>
      <c r="Q128" s="39"/>
      <c r="R128" s="39"/>
      <c r="S128" s="39"/>
      <c r="T128" s="39"/>
      <c r="U128" s="39"/>
      <c r="V128" s="39"/>
      <c r="W128" s="39"/>
      <c r="X128" s="39"/>
      <c r="Y128" s="39"/>
      <c r="Z128" s="39"/>
      <c r="AA128" s="39"/>
      <c r="AB128" s="39"/>
      <c r="AC128" s="39"/>
      <c r="AD128" s="39"/>
      <c r="AE128" s="39"/>
    </row>
  </sheetData>
  <sheetProtection password="CC35" sheet="1" objects="1" scenarios="1" formatColumns="0" formatRows="0" autoFilter="0"/>
  <autoFilter ref="C81:K127"/>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94</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objektu ZŠ - část Šatny B (komplet_přípravné práce)</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723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322</v>
      </c>
      <c r="G12" s="39"/>
      <c r="H12" s="39"/>
      <c r="I12" s="141" t="s">
        <v>23</v>
      </c>
      <c r="J12" s="142" t="str">
        <f>'Rekapitulace stavby'!AN8</f>
        <v>17. 2. 2020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323</v>
      </c>
      <c r="F24" s="39"/>
      <c r="G24" s="39"/>
      <c r="H24" s="39"/>
      <c r="I24" s="141" t="s">
        <v>27</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ROUND((SUM(BE82:BE130)),2)</f>
        <v>0</v>
      </c>
      <c r="G33" s="39"/>
      <c r="H33" s="39"/>
      <c r="I33" s="156">
        <v>0.21</v>
      </c>
      <c r="J33" s="155">
        <f>ROUND(((SUM(BE82:BE130))*I33),2)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ROUND((SUM(BF82:BF130)),2)</f>
        <v>0</v>
      </c>
      <c r="G34" s="39"/>
      <c r="H34" s="39"/>
      <c r="I34" s="156">
        <v>0.15</v>
      </c>
      <c r="J34" s="155">
        <f>ROUND(((SUM(BF82:BF130))*I34),2)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ROUND((SUM(BG82:BG130)),2)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ROUND((SUM(BH82:BH130)),2)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ROUND((SUM(BI82:BI130)),2)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objektu ZŠ - část Šatny B (komplet_přípravné práce)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SO-06 - Elektroinstalace - silnoproud (šatny)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Komenského 540, Kynšperk nad Ohří</v>
      </c>
      <c r="G52" s="41"/>
      <c r="H52" s="41"/>
      <c r="I52" s="141" t="s">
        <v>23</v>
      </c>
      <c r="J52" s="73" t="str">
        <f>IF(J12="","",J12)</f>
        <v>17. 2. 2020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Jiří Bednář</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102</v>
      </c>
      <c r="D57" s="173"/>
      <c r="E57" s="173"/>
      <c r="F57" s="173"/>
      <c r="G57" s="173"/>
      <c r="H57" s="173"/>
      <c r="I57" s="174"/>
      <c r="J57" s="175" t="s">
        <v>103</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J82</f>
        <v>0</v>
      </c>
      <c r="K59" s="41"/>
      <c r="L59" s="138"/>
      <c r="S59" s="39"/>
      <c r="T59" s="39"/>
      <c r="U59" s="39"/>
      <c r="V59" s="39"/>
      <c r="W59" s="39"/>
      <c r="X59" s="39"/>
      <c r="Y59" s="39"/>
      <c r="Z59" s="39"/>
      <c r="AA59" s="39"/>
      <c r="AB59" s="39"/>
      <c r="AC59" s="39"/>
      <c r="AD59" s="39"/>
      <c r="AE59" s="39"/>
      <c r="AU59" s="18" t="s">
        <v>104</v>
      </c>
    </row>
    <row r="60" spans="1:31" s="9" customFormat="1" ht="24.95" customHeight="1">
      <c r="A60" s="9"/>
      <c r="B60" s="177"/>
      <c r="C60" s="178"/>
      <c r="D60" s="179" t="s">
        <v>326</v>
      </c>
      <c r="E60" s="180"/>
      <c r="F60" s="180"/>
      <c r="G60" s="180"/>
      <c r="H60" s="180"/>
      <c r="I60" s="181"/>
      <c r="J60" s="182">
        <f>J83</f>
        <v>0</v>
      </c>
      <c r="K60" s="178"/>
      <c r="L60" s="183"/>
      <c r="S60" s="9"/>
      <c r="T60" s="9"/>
      <c r="U60" s="9"/>
      <c r="V60" s="9"/>
      <c r="W60" s="9"/>
      <c r="X60" s="9"/>
      <c r="Y60" s="9"/>
      <c r="Z60" s="9"/>
      <c r="AA60" s="9"/>
      <c r="AB60" s="9"/>
      <c r="AC60" s="9"/>
      <c r="AD60" s="9"/>
      <c r="AE60" s="9"/>
    </row>
    <row r="61" spans="1:31" s="10" customFormat="1" ht="19.9" customHeight="1">
      <c r="A61" s="10"/>
      <c r="B61" s="184"/>
      <c r="C61" s="185"/>
      <c r="D61" s="186" t="s">
        <v>724</v>
      </c>
      <c r="E61" s="187"/>
      <c r="F61" s="187"/>
      <c r="G61" s="187"/>
      <c r="H61" s="187"/>
      <c r="I61" s="188"/>
      <c r="J61" s="189">
        <f>J84</f>
        <v>0</v>
      </c>
      <c r="K61" s="185"/>
      <c r="L61" s="190"/>
      <c r="S61" s="10"/>
      <c r="T61" s="10"/>
      <c r="U61" s="10"/>
      <c r="V61" s="10"/>
      <c r="W61" s="10"/>
      <c r="X61" s="10"/>
      <c r="Y61" s="10"/>
      <c r="Z61" s="10"/>
      <c r="AA61" s="10"/>
      <c r="AB61" s="10"/>
      <c r="AC61" s="10"/>
      <c r="AD61" s="10"/>
      <c r="AE61" s="10"/>
    </row>
    <row r="62" spans="1:31" s="9" customFormat="1" ht="24.95" customHeight="1">
      <c r="A62" s="9"/>
      <c r="B62" s="177"/>
      <c r="C62" s="178"/>
      <c r="D62" s="179" t="s">
        <v>660</v>
      </c>
      <c r="E62" s="180"/>
      <c r="F62" s="180"/>
      <c r="G62" s="180"/>
      <c r="H62" s="180"/>
      <c r="I62" s="181"/>
      <c r="J62" s="182">
        <f>J125</f>
        <v>0</v>
      </c>
      <c r="K62" s="178"/>
      <c r="L62" s="183"/>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137"/>
      <c r="J63" s="41"/>
      <c r="K63" s="41"/>
      <c r="L63" s="13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7"/>
      <c r="J64" s="61"/>
      <c r="K64" s="61"/>
      <c r="L64" s="13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0"/>
      <c r="J68" s="63"/>
      <c r="K68" s="63"/>
      <c r="L68" s="138"/>
      <c r="S68" s="39"/>
      <c r="T68" s="39"/>
      <c r="U68" s="39"/>
      <c r="V68" s="39"/>
      <c r="W68" s="39"/>
      <c r="X68" s="39"/>
      <c r="Y68" s="39"/>
      <c r="Z68" s="39"/>
      <c r="AA68" s="39"/>
      <c r="AB68" s="39"/>
      <c r="AC68" s="39"/>
      <c r="AD68" s="39"/>
      <c r="AE68" s="39"/>
    </row>
    <row r="69" spans="1:31" s="2" customFormat="1" ht="24.95" customHeight="1">
      <c r="A69" s="39"/>
      <c r="B69" s="40"/>
      <c r="C69" s="24" t="s">
        <v>111</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171" t="str">
        <f>E7</f>
        <v>Rekonstrukce objektu ZŠ - část Šatny B (komplet_přípravné práce)</v>
      </c>
      <c r="F72" s="33"/>
      <c r="G72" s="33"/>
      <c r="H72" s="33"/>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99</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70" t="str">
        <f>E9</f>
        <v>SO-06 - Elektroinstalace - silnoproud (šatny)</v>
      </c>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Komenského 540, Kynšperk nad Ohří</v>
      </c>
      <c r="G76" s="41"/>
      <c r="H76" s="41"/>
      <c r="I76" s="141" t="s">
        <v>23</v>
      </c>
      <c r="J76" s="73" t="str">
        <f>IF(J12="","",J12)</f>
        <v>17. 2. 2020</v>
      </c>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 xml:space="preserve"> </v>
      </c>
      <c r="G78" s="41"/>
      <c r="H78" s="41"/>
      <c r="I78" s="141" t="s">
        <v>30</v>
      </c>
      <c r="J78" s="37" t="str">
        <f>E21</f>
        <v xml:space="preserve"> </v>
      </c>
      <c r="K78" s="41"/>
      <c r="L78" s="138"/>
      <c r="S78" s="39"/>
      <c r="T78" s="39"/>
      <c r="U78" s="39"/>
      <c r="V78" s="39"/>
      <c r="W78" s="39"/>
      <c r="X78" s="39"/>
      <c r="Y78" s="39"/>
      <c r="Z78" s="39"/>
      <c r="AA78" s="39"/>
      <c r="AB78" s="39"/>
      <c r="AC78" s="39"/>
      <c r="AD78" s="39"/>
      <c r="AE78" s="39"/>
    </row>
    <row r="79" spans="1:31" s="2" customFormat="1" ht="15.15" customHeight="1">
      <c r="A79" s="39"/>
      <c r="B79" s="40"/>
      <c r="C79" s="33" t="s">
        <v>28</v>
      </c>
      <c r="D79" s="41"/>
      <c r="E79" s="41"/>
      <c r="F79" s="28" t="str">
        <f>IF(E18="","",E18)</f>
        <v>Vyplň údaj</v>
      </c>
      <c r="G79" s="41"/>
      <c r="H79" s="41"/>
      <c r="I79" s="141" t="s">
        <v>32</v>
      </c>
      <c r="J79" s="37" t="str">
        <f>E24</f>
        <v>Jiří Bednář</v>
      </c>
      <c r="K79" s="41"/>
      <c r="L79" s="13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11" customFormat="1" ht="29.25" customHeight="1">
      <c r="A81" s="191"/>
      <c r="B81" s="192"/>
      <c r="C81" s="193" t="s">
        <v>112</v>
      </c>
      <c r="D81" s="194" t="s">
        <v>54</v>
      </c>
      <c r="E81" s="194" t="s">
        <v>50</v>
      </c>
      <c r="F81" s="194" t="s">
        <v>51</v>
      </c>
      <c r="G81" s="194" t="s">
        <v>113</v>
      </c>
      <c r="H81" s="194" t="s">
        <v>114</v>
      </c>
      <c r="I81" s="195" t="s">
        <v>115</v>
      </c>
      <c r="J81" s="194" t="s">
        <v>103</v>
      </c>
      <c r="K81" s="196" t="s">
        <v>116</v>
      </c>
      <c r="L81" s="197"/>
      <c r="M81" s="93" t="s">
        <v>19</v>
      </c>
      <c r="N81" s="94" t="s">
        <v>39</v>
      </c>
      <c r="O81" s="94" t="s">
        <v>117</v>
      </c>
      <c r="P81" s="94" t="s">
        <v>118</v>
      </c>
      <c r="Q81" s="94" t="s">
        <v>119</v>
      </c>
      <c r="R81" s="94" t="s">
        <v>120</v>
      </c>
      <c r="S81" s="94" t="s">
        <v>121</v>
      </c>
      <c r="T81" s="95" t="s">
        <v>122</v>
      </c>
      <c r="U81" s="191"/>
      <c r="V81" s="191"/>
      <c r="W81" s="191"/>
      <c r="X81" s="191"/>
      <c r="Y81" s="191"/>
      <c r="Z81" s="191"/>
      <c r="AA81" s="191"/>
      <c r="AB81" s="191"/>
      <c r="AC81" s="191"/>
      <c r="AD81" s="191"/>
      <c r="AE81" s="191"/>
    </row>
    <row r="82" spans="1:63" s="2" customFormat="1" ht="22.8" customHeight="1">
      <c r="A82" s="39"/>
      <c r="B82" s="40"/>
      <c r="C82" s="100" t="s">
        <v>123</v>
      </c>
      <c r="D82" s="41"/>
      <c r="E82" s="41"/>
      <c r="F82" s="41"/>
      <c r="G82" s="41"/>
      <c r="H82" s="41"/>
      <c r="I82" s="137"/>
      <c r="J82" s="198">
        <f>BK82</f>
        <v>0</v>
      </c>
      <c r="K82" s="41"/>
      <c r="L82" s="45"/>
      <c r="M82" s="96"/>
      <c r="N82" s="199"/>
      <c r="O82" s="97"/>
      <c r="P82" s="200">
        <f>P83+P125</f>
        <v>0</v>
      </c>
      <c r="Q82" s="97"/>
      <c r="R82" s="200">
        <f>R83+R125</f>
        <v>0.02237</v>
      </c>
      <c r="S82" s="97"/>
      <c r="T82" s="201">
        <f>T83+T125</f>
        <v>0</v>
      </c>
      <c r="U82" s="39"/>
      <c r="V82" s="39"/>
      <c r="W82" s="39"/>
      <c r="X82" s="39"/>
      <c r="Y82" s="39"/>
      <c r="Z82" s="39"/>
      <c r="AA82" s="39"/>
      <c r="AB82" s="39"/>
      <c r="AC82" s="39"/>
      <c r="AD82" s="39"/>
      <c r="AE82" s="39"/>
      <c r="AT82" s="18" t="s">
        <v>68</v>
      </c>
      <c r="AU82" s="18" t="s">
        <v>104</v>
      </c>
      <c r="BK82" s="202">
        <f>BK83+BK125</f>
        <v>0</v>
      </c>
    </row>
    <row r="83" spans="1:63" s="12" customFormat="1" ht="25.9" customHeight="1">
      <c r="A83" s="12"/>
      <c r="B83" s="203"/>
      <c r="C83" s="204"/>
      <c r="D83" s="205" t="s">
        <v>68</v>
      </c>
      <c r="E83" s="206" t="s">
        <v>427</v>
      </c>
      <c r="F83" s="206" t="s">
        <v>428</v>
      </c>
      <c r="G83" s="204"/>
      <c r="H83" s="204"/>
      <c r="I83" s="207"/>
      <c r="J83" s="208">
        <f>BK83</f>
        <v>0</v>
      </c>
      <c r="K83" s="204"/>
      <c r="L83" s="209"/>
      <c r="M83" s="210"/>
      <c r="N83" s="211"/>
      <c r="O83" s="211"/>
      <c r="P83" s="212">
        <f>P84</f>
        <v>0</v>
      </c>
      <c r="Q83" s="211"/>
      <c r="R83" s="212">
        <f>R84</f>
        <v>0.02237</v>
      </c>
      <c r="S83" s="211"/>
      <c r="T83" s="213">
        <f>T84</f>
        <v>0</v>
      </c>
      <c r="U83" s="12"/>
      <c r="V83" s="12"/>
      <c r="W83" s="12"/>
      <c r="X83" s="12"/>
      <c r="Y83" s="12"/>
      <c r="Z83" s="12"/>
      <c r="AA83" s="12"/>
      <c r="AB83" s="12"/>
      <c r="AC83" s="12"/>
      <c r="AD83" s="12"/>
      <c r="AE83" s="12"/>
      <c r="AR83" s="214" t="s">
        <v>79</v>
      </c>
      <c r="AT83" s="215" t="s">
        <v>68</v>
      </c>
      <c r="AU83" s="215" t="s">
        <v>69</v>
      </c>
      <c r="AY83" s="214" t="s">
        <v>126</v>
      </c>
      <c r="BK83" s="216">
        <f>BK84</f>
        <v>0</v>
      </c>
    </row>
    <row r="84" spans="1:63" s="12" customFormat="1" ht="22.8" customHeight="1">
      <c r="A84" s="12"/>
      <c r="B84" s="203"/>
      <c r="C84" s="204"/>
      <c r="D84" s="205" t="s">
        <v>68</v>
      </c>
      <c r="E84" s="217" t="s">
        <v>725</v>
      </c>
      <c r="F84" s="217" t="s">
        <v>726</v>
      </c>
      <c r="G84" s="204"/>
      <c r="H84" s="204"/>
      <c r="I84" s="207"/>
      <c r="J84" s="218">
        <f>BK84</f>
        <v>0</v>
      </c>
      <c r="K84" s="204"/>
      <c r="L84" s="209"/>
      <c r="M84" s="210"/>
      <c r="N84" s="211"/>
      <c r="O84" s="211"/>
      <c r="P84" s="212">
        <f>SUM(P85:P124)</f>
        <v>0</v>
      </c>
      <c r="Q84" s="211"/>
      <c r="R84" s="212">
        <f>SUM(R85:R124)</f>
        <v>0.02237</v>
      </c>
      <c r="S84" s="211"/>
      <c r="T84" s="213">
        <f>SUM(T85:T124)</f>
        <v>0</v>
      </c>
      <c r="U84" s="12"/>
      <c r="V84" s="12"/>
      <c r="W84" s="12"/>
      <c r="X84" s="12"/>
      <c r="Y84" s="12"/>
      <c r="Z84" s="12"/>
      <c r="AA84" s="12"/>
      <c r="AB84" s="12"/>
      <c r="AC84" s="12"/>
      <c r="AD84" s="12"/>
      <c r="AE84" s="12"/>
      <c r="AR84" s="214" t="s">
        <v>79</v>
      </c>
      <c r="AT84" s="215" t="s">
        <v>68</v>
      </c>
      <c r="AU84" s="215" t="s">
        <v>77</v>
      </c>
      <c r="AY84" s="214" t="s">
        <v>126</v>
      </c>
      <c r="BK84" s="216">
        <f>SUM(BK85:BK124)</f>
        <v>0</v>
      </c>
    </row>
    <row r="85" spans="1:65" s="2" customFormat="1" ht="16.5" customHeight="1">
      <c r="A85" s="39"/>
      <c r="B85" s="40"/>
      <c r="C85" s="219" t="s">
        <v>77</v>
      </c>
      <c r="D85" s="219" t="s">
        <v>128</v>
      </c>
      <c r="E85" s="220" t="s">
        <v>727</v>
      </c>
      <c r="F85" s="221" t="s">
        <v>728</v>
      </c>
      <c r="G85" s="222" t="s">
        <v>255</v>
      </c>
      <c r="H85" s="223">
        <v>54</v>
      </c>
      <c r="I85" s="224"/>
      <c r="J85" s="225">
        <f>ROUND(I85*H85,2)</f>
        <v>0</v>
      </c>
      <c r="K85" s="221" t="s">
        <v>132</v>
      </c>
      <c r="L85" s="45"/>
      <c r="M85" s="226" t="s">
        <v>19</v>
      </c>
      <c r="N85" s="227" t="s">
        <v>40</v>
      </c>
      <c r="O85" s="85"/>
      <c r="P85" s="228">
        <f>O85*H85</f>
        <v>0</v>
      </c>
      <c r="Q85" s="228">
        <v>0</v>
      </c>
      <c r="R85" s="228">
        <f>Q85*H85</f>
        <v>0</v>
      </c>
      <c r="S85" s="228">
        <v>0</v>
      </c>
      <c r="T85" s="229">
        <f>S85*H85</f>
        <v>0</v>
      </c>
      <c r="U85" s="39"/>
      <c r="V85" s="39"/>
      <c r="W85" s="39"/>
      <c r="X85" s="39"/>
      <c r="Y85" s="39"/>
      <c r="Z85" s="39"/>
      <c r="AA85" s="39"/>
      <c r="AB85" s="39"/>
      <c r="AC85" s="39"/>
      <c r="AD85" s="39"/>
      <c r="AE85" s="39"/>
      <c r="AR85" s="230" t="s">
        <v>246</v>
      </c>
      <c r="AT85" s="230" t="s">
        <v>128</v>
      </c>
      <c r="AU85" s="230" t="s">
        <v>79</v>
      </c>
      <c r="AY85" s="18" t="s">
        <v>126</v>
      </c>
      <c r="BE85" s="231">
        <f>IF(N85="základní",J85,0)</f>
        <v>0</v>
      </c>
      <c r="BF85" s="231">
        <f>IF(N85="snížená",J85,0)</f>
        <v>0</v>
      </c>
      <c r="BG85" s="231">
        <f>IF(N85="zákl. přenesená",J85,0)</f>
        <v>0</v>
      </c>
      <c r="BH85" s="231">
        <f>IF(N85="sníž. přenesená",J85,0)</f>
        <v>0</v>
      </c>
      <c r="BI85" s="231">
        <f>IF(N85="nulová",J85,0)</f>
        <v>0</v>
      </c>
      <c r="BJ85" s="18" t="s">
        <v>77</v>
      </c>
      <c r="BK85" s="231">
        <f>ROUND(I85*H85,2)</f>
        <v>0</v>
      </c>
      <c r="BL85" s="18" t="s">
        <v>246</v>
      </c>
      <c r="BM85" s="230" t="s">
        <v>729</v>
      </c>
    </row>
    <row r="86" spans="1:47" s="2" customFormat="1" ht="12">
      <c r="A86" s="39"/>
      <c r="B86" s="40"/>
      <c r="C86" s="41"/>
      <c r="D86" s="232" t="s">
        <v>135</v>
      </c>
      <c r="E86" s="41"/>
      <c r="F86" s="233" t="s">
        <v>730</v>
      </c>
      <c r="G86" s="41"/>
      <c r="H86" s="41"/>
      <c r="I86" s="137"/>
      <c r="J86" s="41"/>
      <c r="K86" s="41"/>
      <c r="L86" s="45"/>
      <c r="M86" s="234"/>
      <c r="N86" s="235"/>
      <c r="O86" s="85"/>
      <c r="P86" s="85"/>
      <c r="Q86" s="85"/>
      <c r="R86" s="85"/>
      <c r="S86" s="85"/>
      <c r="T86" s="86"/>
      <c r="U86" s="39"/>
      <c r="V86" s="39"/>
      <c r="W86" s="39"/>
      <c r="X86" s="39"/>
      <c r="Y86" s="39"/>
      <c r="Z86" s="39"/>
      <c r="AA86" s="39"/>
      <c r="AB86" s="39"/>
      <c r="AC86" s="39"/>
      <c r="AD86" s="39"/>
      <c r="AE86" s="39"/>
      <c r="AT86" s="18" t="s">
        <v>135</v>
      </c>
      <c r="AU86" s="18" t="s">
        <v>79</v>
      </c>
    </row>
    <row r="87" spans="1:51" s="13" customFormat="1" ht="12">
      <c r="A87" s="13"/>
      <c r="B87" s="237"/>
      <c r="C87" s="238"/>
      <c r="D87" s="232" t="s">
        <v>139</v>
      </c>
      <c r="E87" s="239" t="s">
        <v>19</v>
      </c>
      <c r="F87" s="240" t="s">
        <v>731</v>
      </c>
      <c r="G87" s="238"/>
      <c r="H87" s="241">
        <v>4.5</v>
      </c>
      <c r="I87" s="242"/>
      <c r="J87" s="238"/>
      <c r="K87" s="238"/>
      <c r="L87" s="243"/>
      <c r="M87" s="244"/>
      <c r="N87" s="245"/>
      <c r="O87" s="245"/>
      <c r="P87" s="245"/>
      <c r="Q87" s="245"/>
      <c r="R87" s="245"/>
      <c r="S87" s="245"/>
      <c r="T87" s="246"/>
      <c r="U87" s="13"/>
      <c r="V87" s="13"/>
      <c r="W87" s="13"/>
      <c r="X87" s="13"/>
      <c r="Y87" s="13"/>
      <c r="Z87" s="13"/>
      <c r="AA87" s="13"/>
      <c r="AB87" s="13"/>
      <c r="AC87" s="13"/>
      <c r="AD87" s="13"/>
      <c r="AE87" s="13"/>
      <c r="AT87" s="247" t="s">
        <v>139</v>
      </c>
      <c r="AU87" s="247" t="s">
        <v>79</v>
      </c>
      <c r="AV87" s="13" t="s">
        <v>79</v>
      </c>
      <c r="AW87" s="13" t="s">
        <v>31</v>
      </c>
      <c r="AX87" s="13" t="s">
        <v>69</v>
      </c>
      <c r="AY87" s="247" t="s">
        <v>126</v>
      </c>
    </row>
    <row r="88" spans="1:51" s="13" customFormat="1" ht="12">
      <c r="A88" s="13"/>
      <c r="B88" s="237"/>
      <c r="C88" s="238"/>
      <c r="D88" s="232" t="s">
        <v>139</v>
      </c>
      <c r="E88" s="239" t="s">
        <v>19</v>
      </c>
      <c r="F88" s="240" t="s">
        <v>732</v>
      </c>
      <c r="G88" s="238"/>
      <c r="H88" s="241">
        <v>7.5</v>
      </c>
      <c r="I88" s="242"/>
      <c r="J88" s="238"/>
      <c r="K88" s="238"/>
      <c r="L88" s="243"/>
      <c r="M88" s="244"/>
      <c r="N88" s="245"/>
      <c r="O88" s="245"/>
      <c r="P88" s="245"/>
      <c r="Q88" s="245"/>
      <c r="R88" s="245"/>
      <c r="S88" s="245"/>
      <c r="T88" s="246"/>
      <c r="U88" s="13"/>
      <c r="V88" s="13"/>
      <c r="W88" s="13"/>
      <c r="X88" s="13"/>
      <c r="Y88" s="13"/>
      <c r="Z88" s="13"/>
      <c r="AA88" s="13"/>
      <c r="AB88" s="13"/>
      <c r="AC88" s="13"/>
      <c r="AD88" s="13"/>
      <c r="AE88" s="13"/>
      <c r="AT88" s="247" t="s">
        <v>139</v>
      </c>
      <c r="AU88" s="247" t="s">
        <v>79</v>
      </c>
      <c r="AV88" s="13" t="s">
        <v>79</v>
      </c>
      <c r="AW88" s="13" t="s">
        <v>31</v>
      </c>
      <c r="AX88" s="13" t="s">
        <v>69</v>
      </c>
      <c r="AY88" s="247" t="s">
        <v>126</v>
      </c>
    </row>
    <row r="89" spans="1:51" s="13" customFormat="1" ht="12">
      <c r="A89" s="13"/>
      <c r="B89" s="237"/>
      <c r="C89" s="238"/>
      <c r="D89" s="232" t="s">
        <v>139</v>
      </c>
      <c r="E89" s="239" t="s">
        <v>19</v>
      </c>
      <c r="F89" s="240" t="s">
        <v>733</v>
      </c>
      <c r="G89" s="238"/>
      <c r="H89" s="241">
        <v>7.5</v>
      </c>
      <c r="I89" s="242"/>
      <c r="J89" s="238"/>
      <c r="K89" s="238"/>
      <c r="L89" s="243"/>
      <c r="M89" s="244"/>
      <c r="N89" s="245"/>
      <c r="O89" s="245"/>
      <c r="P89" s="245"/>
      <c r="Q89" s="245"/>
      <c r="R89" s="245"/>
      <c r="S89" s="245"/>
      <c r="T89" s="246"/>
      <c r="U89" s="13"/>
      <c r="V89" s="13"/>
      <c r="W89" s="13"/>
      <c r="X89" s="13"/>
      <c r="Y89" s="13"/>
      <c r="Z89" s="13"/>
      <c r="AA89" s="13"/>
      <c r="AB89" s="13"/>
      <c r="AC89" s="13"/>
      <c r="AD89" s="13"/>
      <c r="AE89" s="13"/>
      <c r="AT89" s="247" t="s">
        <v>139</v>
      </c>
      <c r="AU89" s="247" t="s">
        <v>79</v>
      </c>
      <c r="AV89" s="13" t="s">
        <v>79</v>
      </c>
      <c r="AW89" s="13" t="s">
        <v>31</v>
      </c>
      <c r="AX89" s="13" t="s">
        <v>69</v>
      </c>
      <c r="AY89" s="247" t="s">
        <v>126</v>
      </c>
    </row>
    <row r="90" spans="1:51" s="13" customFormat="1" ht="12">
      <c r="A90" s="13"/>
      <c r="B90" s="237"/>
      <c r="C90" s="238"/>
      <c r="D90" s="232" t="s">
        <v>139</v>
      </c>
      <c r="E90" s="239" t="s">
        <v>19</v>
      </c>
      <c r="F90" s="240" t="s">
        <v>734</v>
      </c>
      <c r="G90" s="238"/>
      <c r="H90" s="241">
        <v>3.5</v>
      </c>
      <c r="I90" s="242"/>
      <c r="J90" s="238"/>
      <c r="K90" s="238"/>
      <c r="L90" s="243"/>
      <c r="M90" s="244"/>
      <c r="N90" s="245"/>
      <c r="O90" s="245"/>
      <c r="P90" s="245"/>
      <c r="Q90" s="245"/>
      <c r="R90" s="245"/>
      <c r="S90" s="245"/>
      <c r="T90" s="246"/>
      <c r="U90" s="13"/>
      <c r="V90" s="13"/>
      <c r="W90" s="13"/>
      <c r="X90" s="13"/>
      <c r="Y90" s="13"/>
      <c r="Z90" s="13"/>
      <c r="AA90" s="13"/>
      <c r="AB90" s="13"/>
      <c r="AC90" s="13"/>
      <c r="AD90" s="13"/>
      <c r="AE90" s="13"/>
      <c r="AT90" s="247" t="s">
        <v>139</v>
      </c>
      <c r="AU90" s="247" t="s">
        <v>79</v>
      </c>
      <c r="AV90" s="13" t="s">
        <v>79</v>
      </c>
      <c r="AW90" s="13" t="s">
        <v>31</v>
      </c>
      <c r="AX90" s="13" t="s">
        <v>69</v>
      </c>
      <c r="AY90" s="247" t="s">
        <v>126</v>
      </c>
    </row>
    <row r="91" spans="1:51" s="13" customFormat="1" ht="12">
      <c r="A91" s="13"/>
      <c r="B91" s="237"/>
      <c r="C91" s="238"/>
      <c r="D91" s="232" t="s">
        <v>139</v>
      </c>
      <c r="E91" s="239" t="s">
        <v>19</v>
      </c>
      <c r="F91" s="240" t="s">
        <v>735</v>
      </c>
      <c r="G91" s="238"/>
      <c r="H91" s="241">
        <v>16</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139</v>
      </c>
      <c r="AU91" s="247" t="s">
        <v>79</v>
      </c>
      <c r="AV91" s="13" t="s">
        <v>79</v>
      </c>
      <c r="AW91" s="13" t="s">
        <v>31</v>
      </c>
      <c r="AX91" s="13" t="s">
        <v>69</v>
      </c>
      <c r="AY91" s="247" t="s">
        <v>126</v>
      </c>
    </row>
    <row r="92" spans="1:51" s="13" customFormat="1" ht="12">
      <c r="A92" s="13"/>
      <c r="B92" s="237"/>
      <c r="C92" s="238"/>
      <c r="D92" s="232" t="s">
        <v>139</v>
      </c>
      <c r="E92" s="239" t="s">
        <v>19</v>
      </c>
      <c r="F92" s="240" t="s">
        <v>736</v>
      </c>
      <c r="G92" s="238"/>
      <c r="H92" s="241">
        <v>3.5</v>
      </c>
      <c r="I92" s="242"/>
      <c r="J92" s="238"/>
      <c r="K92" s="238"/>
      <c r="L92" s="243"/>
      <c r="M92" s="244"/>
      <c r="N92" s="245"/>
      <c r="O92" s="245"/>
      <c r="P92" s="245"/>
      <c r="Q92" s="245"/>
      <c r="R92" s="245"/>
      <c r="S92" s="245"/>
      <c r="T92" s="246"/>
      <c r="U92" s="13"/>
      <c r="V92" s="13"/>
      <c r="W92" s="13"/>
      <c r="X92" s="13"/>
      <c r="Y92" s="13"/>
      <c r="Z92" s="13"/>
      <c r="AA92" s="13"/>
      <c r="AB92" s="13"/>
      <c r="AC92" s="13"/>
      <c r="AD92" s="13"/>
      <c r="AE92" s="13"/>
      <c r="AT92" s="247" t="s">
        <v>139</v>
      </c>
      <c r="AU92" s="247" t="s">
        <v>79</v>
      </c>
      <c r="AV92" s="13" t="s">
        <v>79</v>
      </c>
      <c r="AW92" s="13" t="s">
        <v>31</v>
      </c>
      <c r="AX92" s="13" t="s">
        <v>69</v>
      </c>
      <c r="AY92" s="247" t="s">
        <v>126</v>
      </c>
    </row>
    <row r="93" spans="1:51" s="13" customFormat="1" ht="12">
      <c r="A93" s="13"/>
      <c r="B93" s="237"/>
      <c r="C93" s="238"/>
      <c r="D93" s="232" t="s">
        <v>139</v>
      </c>
      <c r="E93" s="239" t="s">
        <v>19</v>
      </c>
      <c r="F93" s="240" t="s">
        <v>737</v>
      </c>
      <c r="G93" s="238"/>
      <c r="H93" s="241">
        <v>11.5</v>
      </c>
      <c r="I93" s="242"/>
      <c r="J93" s="238"/>
      <c r="K93" s="238"/>
      <c r="L93" s="243"/>
      <c r="M93" s="244"/>
      <c r="N93" s="245"/>
      <c r="O93" s="245"/>
      <c r="P93" s="245"/>
      <c r="Q93" s="245"/>
      <c r="R93" s="245"/>
      <c r="S93" s="245"/>
      <c r="T93" s="246"/>
      <c r="U93" s="13"/>
      <c r="V93" s="13"/>
      <c r="W93" s="13"/>
      <c r="X93" s="13"/>
      <c r="Y93" s="13"/>
      <c r="Z93" s="13"/>
      <c r="AA93" s="13"/>
      <c r="AB93" s="13"/>
      <c r="AC93" s="13"/>
      <c r="AD93" s="13"/>
      <c r="AE93" s="13"/>
      <c r="AT93" s="247" t="s">
        <v>139</v>
      </c>
      <c r="AU93" s="247" t="s">
        <v>79</v>
      </c>
      <c r="AV93" s="13" t="s">
        <v>79</v>
      </c>
      <c r="AW93" s="13" t="s">
        <v>31</v>
      </c>
      <c r="AX93" s="13" t="s">
        <v>69</v>
      </c>
      <c r="AY93" s="247" t="s">
        <v>126</v>
      </c>
    </row>
    <row r="94" spans="1:51" s="14" customFormat="1" ht="12">
      <c r="A94" s="14"/>
      <c r="B94" s="248"/>
      <c r="C94" s="249"/>
      <c r="D94" s="232" t="s">
        <v>139</v>
      </c>
      <c r="E94" s="250" t="s">
        <v>19</v>
      </c>
      <c r="F94" s="251" t="s">
        <v>146</v>
      </c>
      <c r="G94" s="249"/>
      <c r="H94" s="252">
        <v>54</v>
      </c>
      <c r="I94" s="253"/>
      <c r="J94" s="249"/>
      <c r="K94" s="249"/>
      <c r="L94" s="254"/>
      <c r="M94" s="255"/>
      <c r="N94" s="256"/>
      <c r="O94" s="256"/>
      <c r="P94" s="256"/>
      <c r="Q94" s="256"/>
      <c r="R94" s="256"/>
      <c r="S94" s="256"/>
      <c r="T94" s="257"/>
      <c r="U94" s="14"/>
      <c r="V94" s="14"/>
      <c r="W94" s="14"/>
      <c r="X94" s="14"/>
      <c r="Y94" s="14"/>
      <c r="Z94" s="14"/>
      <c r="AA94" s="14"/>
      <c r="AB94" s="14"/>
      <c r="AC94" s="14"/>
      <c r="AD94" s="14"/>
      <c r="AE94" s="14"/>
      <c r="AT94" s="258" t="s">
        <v>139</v>
      </c>
      <c r="AU94" s="258" t="s">
        <v>79</v>
      </c>
      <c r="AV94" s="14" t="s">
        <v>133</v>
      </c>
      <c r="AW94" s="14" t="s">
        <v>31</v>
      </c>
      <c r="AX94" s="14" t="s">
        <v>77</v>
      </c>
      <c r="AY94" s="258" t="s">
        <v>126</v>
      </c>
    </row>
    <row r="95" spans="1:65" s="2" customFormat="1" ht="16.5" customHeight="1">
      <c r="A95" s="39"/>
      <c r="B95" s="40"/>
      <c r="C95" s="274" t="s">
        <v>79</v>
      </c>
      <c r="D95" s="274" t="s">
        <v>423</v>
      </c>
      <c r="E95" s="275" t="s">
        <v>738</v>
      </c>
      <c r="F95" s="276" t="s">
        <v>739</v>
      </c>
      <c r="G95" s="277" t="s">
        <v>255</v>
      </c>
      <c r="H95" s="278">
        <v>64.8</v>
      </c>
      <c r="I95" s="279"/>
      <c r="J95" s="280">
        <f>ROUND(I95*H95,2)</f>
        <v>0</v>
      </c>
      <c r="K95" s="276" t="s">
        <v>132</v>
      </c>
      <c r="L95" s="281"/>
      <c r="M95" s="282" t="s">
        <v>19</v>
      </c>
      <c r="N95" s="283" t="s">
        <v>40</v>
      </c>
      <c r="O95" s="85"/>
      <c r="P95" s="228">
        <f>O95*H95</f>
        <v>0</v>
      </c>
      <c r="Q95" s="228">
        <v>0.00012</v>
      </c>
      <c r="R95" s="228">
        <f>Q95*H95</f>
        <v>0.007776</v>
      </c>
      <c r="S95" s="228">
        <v>0</v>
      </c>
      <c r="T95" s="229">
        <f>S95*H95</f>
        <v>0</v>
      </c>
      <c r="U95" s="39"/>
      <c r="V95" s="39"/>
      <c r="W95" s="39"/>
      <c r="X95" s="39"/>
      <c r="Y95" s="39"/>
      <c r="Z95" s="39"/>
      <c r="AA95" s="39"/>
      <c r="AB95" s="39"/>
      <c r="AC95" s="39"/>
      <c r="AD95" s="39"/>
      <c r="AE95" s="39"/>
      <c r="AR95" s="230" t="s">
        <v>444</v>
      </c>
      <c r="AT95" s="230" t="s">
        <v>423</v>
      </c>
      <c r="AU95" s="230" t="s">
        <v>79</v>
      </c>
      <c r="AY95" s="18" t="s">
        <v>126</v>
      </c>
      <c r="BE95" s="231">
        <f>IF(N95="základní",J95,0)</f>
        <v>0</v>
      </c>
      <c r="BF95" s="231">
        <f>IF(N95="snížená",J95,0)</f>
        <v>0</v>
      </c>
      <c r="BG95" s="231">
        <f>IF(N95="zákl. přenesená",J95,0)</f>
        <v>0</v>
      </c>
      <c r="BH95" s="231">
        <f>IF(N95="sníž. přenesená",J95,0)</f>
        <v>0</v>
      </c>
      <c r="BI95" s="231">
        <f>IF(N95="nulová",J95,0)</f>
        <v>0</v>
      </c>
      <c r="BJ95" s="18" t="s">
        <v>77</v>
      </c>
      <c r="BK95" s="231">
        <f>ROUND(I95*H95,2)</f>
        <v>0</v>
      </c>
      <c r="BL95" s="18" t="s">
        <v>246</v>
      </c>
      <c r="BM95" s="230" t="s">
        <v>740</v>
      </c>
    </row>
    <row r="96" spans="1:47" s="2" customFormat="1" ht="12">
      <c r="A96" s="39"/>
      <c r="B96" s="40"/>
      <c r="C96" s="41"/>
      <c r="D96" s="232" t="s">
        <v>135</v>
      </c>
      <c r="E96" s="41"/>
      <c r="F96" s="233" t="s">
        <v>739</v>
      </c>
      <c r="G96" s="41"/>
      <c r="H96" s="41"/>
      <c r="I96" s="137"/>
      <c r="J96" s="41"/>
      <c r="K96" s="41"/>
      <c r="L96" s="45"/>
      <c r="M96" s="234"/>
      <c r="N96" s="235"/>
      <c r="O96" s="85"/>
      <c r="P96" s="85"/>
      <c r="Q96" s="85"/>
      <c r="R96" s="85"/>
      <c r="S96" s="85"/>
      <c r="T96" s="86"/>
      <c r="U96" s="39"/>
      <c r="V96" s="39"/>
      <c r="W96" s="39"/>
      <c r="X96" s="39"/>
      <c r="Y96" s="39"/>
      <c r="Z96" s="39"/>
      <c r="AA96" s="39"/>
      <c r="AB96" s="39"/>
      <c r="AC96" s="39"/>
      <c r="AD96" s="39"/>
      <c r="AE96" s="39"/>
      <c r="AT96" s="18" t="s">
        <v>135</v>
      </c>
      <c r="AU96" s="18" t="s">
        <v>79</v>
      </c>
    </row>
    <row r="97" spans="1:51" s="13" customFormat="1" ht="12">
      <c r="A97" s="13"/>
      <c r="B97" s="237"/>
      <c r="C97" s="238"/>
      <c r="D97" s="232" t="s">
        <v>139</v>
      </c>
      <c r="E97" s="238"/>
      <c r="F97" s="240" t="s">
        <v>741</v>
      </c>
      <c r="G97" s="238"/>
      <c r="H97" s="241">
        <v>64.8</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139</v>
      </c>
      <c r="AU97" s="247" t="s">
        <v>79</v>
      </c>
      <c r="AV97" s="13" t="s">
        <v>79</v>
      </c>
      <c r="AW97" s="13" t="s">
        <v>4</v>
      </c>
      <c r="AX97" s="13" t="s">
        <v>77</v>
      </c>
      <c r="AY97" s="247" t="s">
        <v>126</v>
      </c>
    </row>
    <row r="98" spans="1:65" s="2" customFormat="1" ht="16.5" customHeight="1">
      <c r="A98" s="39"/>
      <c r="B98" s="40"/>
      <c r="C98" s="219" t="s">
        <v>152</v>
      </c>
      <c r="D98" s="219" t="s">
        <v>128</v>
      </c>
      <c r="E98" s="220" t="s">
        <v>742</v>
      </c>
      <c r="F98" s="221" t="s">
        <v>743</v>
      </c>
      <c r="G98" s="222" t="s">
        <v>255</v>
      </c>
      <c r="H98" s="223">
        <v>41</v>
      </c>
      <c r="I98" s="224"/>
      <c r="J98" s="225">
        <f>ROUND(I98*H98,2)</f>
        <v>0</v>
      </c>
      <c r="K98" s="221" t="s">
        <v>132</v>
      </c>
      <c r="L98" s="45"/>
      <c r="M98" s="226" t="s">
        <v>19</v>
      </c>
      <c r="N98" s="227" t="s">
        <v>40</v>
      </c>
      <c r="O98" s="85"/>
      <c r="P98" s="228">
        <f>O98*H98</f>
        <v>0</v>
      </c>
      <c r="Q98" s="228">
        <v>0</v>
      </c>
      <c r="R98" s="228">
        <f>Q98*H98</f>
        <v>0</v>
      </c>
      <c r="S98" s="228">
        <v>0</v>
      </c>
      <c r="T98" s="229">
        <f>S98*H98</f>
        <v>0</v>
      </c>
      <c r="U98" s="39"/>
      <c r="V98" s="39"/>
      <c r="W98" s="39"/>
      <c r="X98" s="39"/>
      <c r="Y98" s="39"/>
      <c r="Z98" s="39"/>
      <c r="AA98" s="39"/>
      <c r="AB98" s="39"/>
      <c r="AC98" s="39"/>
      <c r="AD98" s="39"/>
      <c r="AE98" s="39"/>
      <c r="AR98" s="230" t="s">
        <v>246</v>
      </c>
      <c r="AT98" s="230" t="s">
        <v>128</v>
      </c>
      <c r="AU98" s="230" t="s">
        <v>79</v>
      </c>
      <c r="AY98" s="18" t="s">
        <v>126</v>
      </c>
      <c r="BE98" s="231">
        <f>IF(N98="základní",J98,0)</f>
        <v>0</v>
      </c>
      <c r="BF98" s="231">
        <f>IF(N98="snížená",J98,0)</f>
        <v>0</v>
      </c>
      <c r="BG98" s="231">
        <f>IF(N98="zákl. přenesená",J98,0)</f>
        <v>0</v>
      </c>
      <c r="BH98" s="231">
        <f>IF(N98="sníž. přenesená",J98,0)</f>
        <v>0</v>
      </c>
      <c r="BI98" s="231">
        <f>IF(N98="nulová",J98,0)</f>
        <v>0</v>
      </c>
      <c r="BJ98" s="18" t="s">
        <v>77</v>
      </c>
      <c r="BK98" s="231">
        <f>ROUND(I98*H98,2)</f>
        <v>0</v>
      </c>
      <c r="BL98" s="18" t="s">
        <v>246</v>
      </c>
      <c r="BM98" s="230" t="s">
        <v>744</v>
      </c>
    </row>
    <row r="99" spans="1:47" s="2" customFormat="1" ht="12">
      <c r="A99" s="39"/>
      <c r="B99" s="40"/>
      <c r="C99" s="41"/>
      <c r="D99" s="232" t="s">
        <v>135</v>
      </c>
      <c r="E99" s="41"/>
      <c r="F99" s="233" t="s">
        <v>745</v>
      </c>
      <c r="G99" s="41"/>
      <c r="H99" s="41"/>
      <c r="I99" s="137"/>
      <c r="J99" s="41"/>
      <c r="K99" s="41"/>
      <c r="L99" s="45"/>
      <c r="M99" s="234"/>
      <c r="N99" s="235"/>
      <c r="O99" s="85"/>
      <c r="P99" s="85"/>
      <c r="Q99" s="85"/>
      <c r="R99" s="85"/>
      <c r="S99" s="85"/>
      <c r="T99" s="86"/>
      <c r="U99" s="39"/>
      <c r="V99" s="39"/>
      <c r="W99" s="39"/>
      <c r="X99" s="39"/>
      <c r="Y99" s="39"/>
      <c r="Z99" s="39"/>
      <c r="AA99" s="39"/>
      <c r="AB99" s="39"/>
      <c r="AC99" s="39"/>
      <c r="AD99" s="39"/>
      <c r="AE99" s="39"/>
      <c r="AT99" s="18" t="s">
        <v>135</v>
      </c>
      <c r="AU99" s="18" t="s">
        <v>79</v>
      </c>
    </row>
    <row r="100" spans="1:51" s="13" customFormat="1" ht="12">
      <c r="A100" s="13"/>
      <c r="B100" s="237"/>
      <c r="C100" s="238"/>
      <c r="D100" s="232" t="s">
        <v>139</v>
      </c>
      <c r="E100" s="239" t="s">
        <v>19</v>
      </c>
      <c r="F100" s="240" t="s">
        <v>746</v>
      </c>
      <c r="G100" s="238"/>
      <c r="H100" s="241">
        <v>7</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139</v>
      </c>
      <c r="AU100" s="247" t="s">
        <v>79</v>
      </c>
      <c r="AV100" s="13" t="s">
        <v>79</v>
      </c>
      <c r="AW100" s="13" t="s">
        <v>31</v>
      </c>
      <c r="AX100" s="13" t="s">
        <v>69</v>
      </c>
      <c r="AY100" s="247" t="s">
        <v>126</v>
      </c>
    </row>
    <row r="101" spans="1:51" s="13" customFormat="1" ht="12">
      <c r="A101" s="13"/>
      <c r="B101" s="237"/>
      <c r="C101" s="238"/>
      <c r="D101" s="232" t="s">
        <v>139</v>
      </c>
      <c r="E101" s="239" t="s">
        <v>19</v>
      </c>
      <c r="F101" s="240" t="s">
        <v>747</v>
      </c>
      <c r="G101" s="238"/>
      <c r="H101" s="241">
        <v>4.5</v>
      </c>
      <c r="I101" s="242"/>
      <c r="J101" s="238"/>
      <c r="K101" s="238"/>
      <c r="L101" s="243"/>
      <c r="M101" s="244"/>
      <c r="N101" s="245"/>
      <c r="O101" s="245"/>
      <c r="P101" s="245"/>
      <c r="Q101" s="245"/>
      <c r="R101" s="245"/>
      <c r="S101" s="245"/>
      <c r="T101" s="246"/>
      <c r="U101" s="13"/>
      <c r="V101" s="13"/>
      <c r="W101" s="13"/>
      <c r="X101" s="13"/>
      <c r="Y101" s="13"/>
      <c r="Z101" s="13"/>
      <c r="AA101" s="13"/>
      <c r="AB101" s="13"/>
      <c r="AC101" s="13"/>
      <c r="AD101" s="13"/>
      <c r="AE101" s="13"/>
      <c r="AT101" s="247" t="s">
        <v>139</v>
      </c>
      <c r="AU101" s="247" t="s">
        <v>79</v>
      </c>
      <c r="AV101" s="13" t="s">
        <v>79</v>
      </c>
      <c r="AW101" s="13" t="s">
        <v>31</v>
      </c>
      <c r="AX101" s="13" t="s">
        <v>69</v>
      </c>
      <c r="AY101" s="247" t="s">
        <v>126</v>
      </c>
    </row>
    <row r="102" spans="1:51" s="13" customFormat="1" ht="12">
      <c r="A102" s="13"/>
      <c r="B102" s="237"/>
      <c r="C102" s="238"/>
      <c r="D102" s="232" t="s">
        <v>139</v>
      </c>
      <c r="E102" s="239" t="s">
        <v>19</v>
      </c>
      <c r="F102" s="240" t="s">
        <v>748</v>
      </c>
      <c r="G102" s="238"/>
      <c r="H102" s="241">
        <v>4.5</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139</v>
      </c>
      <c r="AU102" s="247" t="s">
        <v>79</v>
      </c>
      <c r="AV102" s="13" t="s">
        <v>79</v>
      </c>
      <c r="AW102" s="13" t="s">
        <v>31</v>
      </c>
      <c r="AX102" s="13" t="s">
        <v>69</v>
      </c>
      <c r="AY102" s="247" t="s">
        <v>126</v>
      </c>
    </row>
    <row r="103" spans="1:51" s="13" customFormat="1" ht="12">
      <c r="A103" s="13"/>
      <c r="B103" s="237"/>
      <c r="C103" s="238"/>
      <c r="D103" s="232" t="s">
        <v>139</v>
      </c>
      <c r="E103" s="239" t="s">
        <v>19</v>
      </c>
      <c r="F103" s="240" t="s">
        <v>749</v>
      </c>
      <c r="G103" s="238"/>
      <c r="H103" s="241">
        <v>4.5</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139</v>
      </c>
      <c r="AU103" s="247" t="s">
        <v>79</v>
      </c>
      <c r="AV103" s="13" t="s">
        <v>79</v>
      </c>
      <c r="AW103" s="13" t="s">
        <v>31</v>
      </c>
      <c r="AX103" s="13" t="s">
        <v>69</v>
      </c>
      <c r="AY103" s="247" t="s">
        <v>126</v>
      </c>
    </row>
    <row r="104" spans="1:51" s="13" customFormat="1" ht="12">
      <c r="A104" s="13"/>
      <c r="B104" s="237"/>
      <c r="C104" s="238"/>
      <c r="D104" s="232" t="s">
        <v>139</v>
      </c>
      <c r="E104" s="239" t="s">
        <v>19</v>
      </c>
      <c r="F104" s="240" t="s">
        <v>750</v>
      </c>
      <c r="G104" s="238"/>
      <c r="H104" s="241">
        <v>3</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139</v>
      </c>
      <c r="AU104" s="247" t="s">
        <v>79</v>
      </c>
      <c r="AV104" s="13" t="s">
        <v>79</v>
      </c>
      <c r="AW104" s="13" t="s">
        <v>31</v>
      </c>
      <c r="AX104" s="13" t="s">
        <v>69</v>
      </c>
      <c r="AY104" s="247" t="s">
        <v>126</v>
      </c>
    </row>
    <row r="105" spans="1:51" s="13" customFormat="1" ht="12">
      <c r="A105" s="13"/>
      <c r="B105" s="237"/>
      <c r="C105" s="238"/>
      <c r="D105" s="232" t="s">
        <v>139</v>
      </c>
      <c r="E105" s="239" t="s">
        <v>19</v>
      </c>
      <c r="F105" s="240" t="s">
        <v>751</v>
      </c>
      <c r="G105" s="238"/>
      <c r="H105" s="241">
        <v>5.5</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139</v>
      </c>
      <c r="AU105" s="247" t="s">
        <v>79</v>
      </c>
      <c r="AV105" s="13" t="s">
        <v>79</v>
      </c>
      <c r="AW105" s="13" t="s">
        <v>31</v>
      </c>
      <c r="AX105" s="13" t="s">
        <v>69</v>
      </c>
      <c r="AY105" s="247" t="s">
        <v>126</v>
      </c>
    </row>
    <row r="106" spans="1:51" s="13" customFormat="1" ht="12">
      <c r="A106" s="13"/>
      <c r="B106" s="237"/>
      <c r="C106" s="238"/>
      <c r="D106" s="232" t="s">
        <v>139</v>
      </c>
      <c r="E106" s="239" t="s">
        <v>19</v>
      </c>
      <c r="F106" s="240" t="s">
        <v>752</v>
      </c>
      <c r="G106" s="238"/>
      <c r="H106" s="241">
        <v>12</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139</v>
      </c>
      <c r="AU106" s="247" t="s">
        <v>79</v>
      </c>
      <c r="AV106" s="13" t="s">
        <v>79</v>
      </c>
      <c r="AW106" s="13" t="s">
        <v>31</v>
      </c>
      <c r="AX106" s="13" t="s">
        <v>69</v>
      </c>
      <c r="AY106" s="247" t="s">
        <v>126</v>
      </c>
    </row>
    <row r="107" spans="1:51" s="14" customFormat="1" ht="12">
      <c r="A107" s="14"/>
      <c r="B107" s="248"/>
      <c r="C107" s="249"/>
      <c r="D107" s="232" t="s">
        <v>139</v>
      </c>
      <c r="E107" s="250" t="s">
        <v>19</v>
      </c>
      <c r="F107" s="251" t="s">
        <v>146</v>
      </c>
      <c r="G107" s="249"/>
      <c r="H107" s="252">
        <v>41</v>
      </c>
      <c r="I107" s="253"/>
      <c r="J107" s="249"/>
      <c r="K107" s="249"/>
      <c r="L107" s="254"/>
      <c r="M107" s="255"/>
      <c r="N107" s="256"/>
      <c r="O107" s="256"/>
      <c r="P107" s="256"/>
      <c r="Q107" s="256"/>
      <c r="R107" s="256"/>
      <c r="S107" s="256"/>
      <c r="T107" s="257"/>
      <c r="U107" s="14"/>
      <c r="V107" s="14"/>
      <c r="W107" s="14"/>
      <c r="X107" s="14"/>
      <c r="Y107" s="14"/>
      <c r="Z107" s="14"/>
      <c r="AA107" s="14"/>
      <c r="AB107" s="14"/>
      <c r="AC107" s="14"/>
      <c r="AD107" s="14"/>
      <c r="AE107" s="14"/>
      <c r="AT107" s="258" t="s">
        <v>139</v>
      </c>
      <c r="AU107" s="258" t="s">
        <v>79</v>
      </c>
      <c r="AV107" s="14" t="s">
        <v>133</v>
      </c>
      <c r="AW107" s="14" t="s">
        <v>31</v>
      </c>
      <c r="AX107" s="14" t="s">
        <v>77</v>
      </c>
      <c r="AY107" s="258" t="s">
        <v>126</v>
      </c>
    </row>
    <row r="108" spans="1:65" s="2" customFormat="1" ht="16.5" customHeight="1">
      <c r="A108" s="39"/>
      <c r="B108" s="40"/>
      <c r="C108" s="274" t="s">
        <v>133</v>
      </c>
      <c r="D108" s="274" t="s">
        <v>423</v>
      </c>
      <c r="E108" s="275" t="s">
        <v>753</v>
      </c>
      <c r="F108" s="276" t="s">
        <v>754</v>
      </c>
      <c r="G108" s="277" t="s">
        <v>255</v>
      </c>
      <c r="H108" s="278">
        <v>49.2</v>
      </c>
      <c r="I108" s="279"/>
      <c r="J108" s="280">
        <f>ROUND(I108*H108,2)</f>
        <v>0</v>
      </c>
      <c r="K108" s="276" t="s">
        <v>132</v>
      </c>
      <c r="L108" s="281"/>
      <c r="M108" s="282" t="s">
        <v>19</v>
      </c>
      <c r="N108" s="283" t="s">
        <v>40</v>
      </c>
      <c r="O108" s="85"/>
      <c r="P108" s="228">
        <f>O108*H108</f>
        <v>0</v>
      </c>
      <c r="Q108" s="228">
        <v>0.00017</v>
      </c>
      <c r="R108" s="228">
        <f>Q108*H108</f>
        <v>0.008364000000000002</v>
      </c>
      <c r="S108" s="228">
        <v>0</v>
      </c>
      <c r="T108" s="229">
        <f>S108*H108</f>
        <v>0</v>
      </c>
      <c r="U108" s="39"/>
      <c r="V108" s="39"/>
      <c r="W108" s="39"/>
      <c r="X108" s="39"/>
      <c r="Y108" s="39"/>
      <c r="Z108" s="39"/>
      <c r="AA108" s="39"/>
      <c r="AB108" s="39"/>
      <c r="AC108" s="39"/>
      <c r="AD108" s="39"/>
      <c r="AE108" s="39"/>
      <c r="AR108" s="230" t="s">
        <v>444</v>
      </c>
      <c r="AT108" s="230" t="s">
        <v>423</v>
      </c>
      <c r="AU108" s="230" t="s">
        <v>79</v>
      </c>
      <c r="AY108" s="18" t="s">
        <v>126</v>
      </c>
      <c r="BE108" s="231">
        <f>IF(N108="základní",J108,0)</f>
        <v>0</v>
      </c>
      <c r="BF108" s="231">
        <f>IF(N108="snížená",J108,0)</f>
        <v>0</v>
      </c>
      <c r="BG108" s="231">
        <f>IF(N108="zákl. přenesená",J108,0)</f>
        <v>0</v>
      </c>
      <c r="BH108" s="231">
        <f>IF(N108="sníž. přenesená",J108,0)</f>
        <v>0</v>
      </c>
      <c r="BI108" s="231">
        <f>IF(N108="nulová",J108,0)</f>
        <v>0</v>
      </c>
      <c r="BJ108" s="18" t="s">
        <v>77</v>
      </c>
      <c r="BK108" s="231">
        <f>ROUND(I108*H108,2)</f>
        <v>0</v>
      </c>
      <c r="BL108" s="18" t="s">
        <v>246</v>
      </c>
      <c r="BM108" s="230" t="s">
        <v>755</v>
      </c>
    </row>
    <row r="109" spans="1:47" s="2" customFormat="1" ht="12">
      <c r="A109" s="39"/>
      <c r="B109" s="40"/>
      <c r="C109" s="41"/>
      <c r="D109" s="232" t="s">
        <v>135</v>
      </c>
      <c r="E109" s="41"/>
      <c r="F109" s="233" t="s">
        <v>754</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135</v>
      </c>
      <c r="AU109" s="18" t="s">
        <v>79</v>
      </c>
    </row>
    <row r="110" spans="1:51" s="13" customFormat="1" ht="12">
      <c r="A110" s="13"/>
      <c r="B110" s="237"/>
      <c r="C110" s="238"/>
      <c r="D110" s="232" t="s">
        <v>139</v>
      </c>
      <c r="E110" s="238"/>
      <c r="F110" s="240" t="s">
        <v>756</v>
      </c>
      <c r="G110" s="238"/>
      <c r="H110" s="241">
        <v>49.2</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139</v>
      </c>
      <c r="AU110" s="247" t="s">
        <v>79</v>
      </c>
      <c r="AV110" s="13" t="s">
        <v>79</v>
      </c>
      <c r="AW110" s="13" t="s">
        <v>4</v>
      </c>
      <c r="AX110" s="13" t="s">
        <v>77</v>
      </c>
      <c r="AY110" s="247" t="s">
        <v>126</v>
      </c>
    </row>
    <row r="111" spans="1:65" s="2" customFormat="1" ht="16.5" customHeight="1">
      <c r="A111" s="39"/>
      <c r="B111" s="40"/>
      <c r="C111" s="274" t="s">
        <v>211</v>
      </c>
      <c r="D111" s="274" t="s">
        <v>423</v>
      </c>
      <c r="E111" s="275" t="s">
        <v>757</v>
      </c>
      <c r="F111" s="276" t="s">
        <v>758</v>
      </c>
      <c r="G111" s="277" t="s">
        <v>214</v>
      </c>
      <c r="H111" s="278">
        <v>21</v>
      </c>
      <c r="I111" s="279"/>
      <c r="J111" s="280">
        <f>ROUND(I111*H111,2)</f>
        <v>0</v>
      </c>
      <c r="K111" s="276" t="s">
        <v>132</v>
      </c>
      <c r="L111" s="281"/>
      <c r="M111" s="282" t="s">
        <v>19</v>
      </c>
      <c r="N111" s="283" t="s">
        <v>40</v>
      </c>
      <c r="O111" s="85"/>
      <c r="P111" s="228">
        <f>O111*H111</f>
        <v>0</v>
      </c>
      <c r="Q111" s="228">
        <v>3E-05</v>
      </c>
      <c r="R111" s="228">
        <f>Q111*H111</f>
        <v>0.00063</v>
      </c>
      <c r="S111" s="228">
        <v>0</v>
      </c>
      <c r="T111" s="229">
        <f>S111*H111</f>
        <v>0</v>
      </c>
      <c r="U111" s="39"/>
      <c r="V111" s="39"/>
      <c r="W111" s="39"/>
      <c r="X111" s="39"/>
      <c r="Y111" s="39"/>
      <c r="Z111" s="39"/>
      <c r="AA111" s="39"/>
      <c r="AB111" s="39"/>
      <c r="AC111" s="39"/>
      <c r="AD111" s="39"/>
      <c r="AE111" s="39"/>
      <c r="AR111" s="230" t="s">
        <v>444</v>
      </c>
      <c r="AT111" s="230" t="s">
        <v>423</v>
      </c>
      <c r="AU111" s="230" t="s">
        <v>79</v>
      </c>
      <c r="AY111" s="18" t="s">
        <v>126</v>
      </c>
      <c r="BE111" s="231">
        <f>IF(N111="základní",J111,0)</f>
        <v>0</v>
      </c>
      <c r="BF111" s="231">
        <f>IF(N111="snížená",J111,0)</f>
        <v>0</v>
      </c>
      <c r="BG111" s="231">
        <f>IF(N111="zákl. přenesená",J111,0)</f>
        <v>0</v>
      </c>
      <c r="BH111" s="231">
        <f>IF(N111="sníž. přenesená",J111,0)</f>
        <v>0</v>
      </c>
      <c r="BI111" s="231">
        <f>IF(N111="nulová",J111,0)</f>
        <v>0</v>
      </c>
      <c r="BJ111" s="18" t="s">
        <v>77</v>
      </c>
      <c r="BK111" s="231">
        <f>ROUND(I111*H111,2)</f>
        <v>0</v>
      </c>
      <c r="BL111" s="18" t="s">
        <v>246</v>
      </c>
      <c r="BM111" s="230" t="s">
        <v>759</v>
      </c>
    </row>
    <row r="112" spans="1:47" s="2" customFormat="1" ht="12">
      <c r="A112" s="39"/>
      <c r="B112" s="40"/>
      <c r="C112" s="41"/>
      <c r="D112" s="232" t="s">
        <v>135</v>
      </c>
      <c r="E112" s="41"/>
      <c r="F112" s="233" t="s">
        <v>758</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135</v>
      </c>
      <c r="AU112" s="18" t="s">
        <v>79</v>
      </c>
    </row>
    <row r="113" spans="1:65" s="2" customFormat="1" ht="16.5" customHeight="1">
      <c r="A113" s="39"/>
      <c r="B113" s="40"/>
      <c r="C113" s="219" t="s">
        <v>219</v>
      </c>
      <c r="D113" s="219" t="s">
        <v>128</v>
      </c>
      <c r="E113" s="220" t="s">
        <v>760</v>
      </c>
      <c r="F113" s="221" t="s">
        <v>761</v>
      </c>
      <c r="G113" s="222" t="s">
        <v>214</v>
      </c>
      <c r="H113" s="223">
        <v>14</v>
      </c>
      <c r="I113" s="224"/>
      <c r="J113" s="225">
        <f>ROUND(I113*H113,2)</f>
        <v>0</v>
      </c>
      <c r="K113" s="221" t="s">
        <v>132</v>
      </c>
      <c r="L113" s="45"/>
      <c r="M113" s="226" t="s">
        <v>19</v>
      </c>
      <c r="N113" s="227" t="s">
        <v>40</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246</v>
      </c>
      <c r="AT113" s="230" t="s">
        <v>128</v>
      </c>
      <c r="AU113" s="230" t="s">
        <v>79</v>
      </c>
      <c r="AY113" s="18" t="s">
        <v>126</v>
      </c>
      <c r="BE113" s="231">
        <f>IF(N113="základní",J113,0)</f>
        <v>0</v>
      </c>
      <c r="BF113" s="231">
        <f>IF(N113="snížená",J113,0)</f>
        <v>0</v>
      </c>
      <c r="BG113" s="231">
        <f>IF(N113="zákl. přenesená",J113,0)</f>
        <v>0</v>
      </c>
      <c r="BH113" s="231">
        <f>IF(N113="sníž. přenesená",J113,0)</f>
        <v>0</v>
      </c>
      <c r="BI113" s="231">
        <f>IF(N113="nulová",J113,0)</f>
        <v>0</v>
      </c>
      <c r="BJ113" s="18" t="s">
        <v>77</v>
      </c>
      <c r="BK113" s="231">
        <f>ROUND(I113*H113,2)</f>
        <v>0</v>
      </c>
      <c r="BL113" s="18" t="s">
        <v>246</v>
      </c>
      <c r="BM113" s="230" t="s">
        <v>762</v>
      </c>
    </row>
    <row r="114" spans="1:47" s="2" customFormat="1" ht="12">
      <c r="A114" s="39"/>
      <c r="B114" s="40"/>
      <c r="C114" s="41"/>
      <c r="D114" s="232" t="s">
        <v>135</v>
      </c>
      <c r="E114" s="41"/>
      <c r="F114" s="233" t="s">
        <v>763</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135</v>
      </c>
      <c r="AU114" s="18" t="s">
        <v>79</v>
      </c>
    </row>
    <row r="115" spans="1:65" s="2" customFormat="1" ht="16.5" customHeight="1">
      <c r="A115" s="39"/>
      <c r="B115" s="40"/>
      <c r="C115" s="274" t="s">
        <v>231</v>
      </c>
      <c r="D115" s="274" t="s">
        <v>423</v>
      </c>
      <c r="E115" s="275" t="s">
        <v>764</v>
      </c>
      <c r="F115" s="276" t="s">
        <v>765</v>
      </c>
      <c r="G115" s="277" t="s">
        <v>214</v>
      </c>
      <c r="H115" s="278">
        <v>7</v>
      </c>
      <c r="I115" s="279"/>
      <c r="J115" s="280">
        <f>ROUND(I115*H115,2)</f>
        <v>0</v>
      </c>
      <c r="K115" s="276" t="s">
        <v>132</v>
      </c>
      <c r="L115" s="281"/>
      <c r="M115" s="282" t="s">
        <v>19</v>
      </c>
      <c r="N115" s="283" t="s">
        <v>40</v>
      </c>
      <c r="O115" s="85"/>
      <c r="P115" s="228">
        <f>O115*H115</f>
        <v>0</v>
      </c>
      <c r="Q115" s="228">
        <v>0.0004</v>
      </c>
      <c r="R115" s="228">
        <f>Q115*H115</f>
        <v>0.0028</v>
      </c>
      <c r="S115" s="228">
        <v>0</v>
      </c>
      <c r="T115" s="229">
        <f>S115*H115</f>
        <v>0</v>
      </c>
      <c r="U115" s="39"/>
      <c r="V115" s="39"/>
      <c r="W115" s="39"/>
      <c r="X115" s="39"/>
      <c r="Y115" s="39"/>
      <c r="Z115" s="39"/>
      <c r="AA115" s="39"/>
      <c r="AB115" s="39"/>
      <c r="AC115" s="39"/>
      <c r="AD115" s="39"/>
      <c r="AE115" s="39"/>
      <c r="AR115" s="230" t="s">
        <v>444</v>
      </c>
      <c r="AT115" s="230" t="s">
        <v>423</v>
      </c>
      <c r="AU115" s="230" t="s">
        <v>79</v>
      </c>
      <c r="AY115" s="18" t="s">
        <v>126</v>
      </c>
      <c r="BE115" s="231">
        <f>IF(N115="základní",J115,0)</f>
        <v>0</v>
      </c>
      <c r="BF115" s="231">
        <f>IF(N115="snížená",J115,0)</f>
        <v>0</v>
      </c>
      <c r="BG115" s="231">
        <f>IF(N115="zákl. přenesená",J115,0)</f>
        <v>0</v>
      </c>
      <c r="BH115" s="231">
        <f>IF(N115="sníž. přenesená",J115,0)</f>
        <v>0</v>
      </c>
      <c r="BI115" s="231">
        <f>IF(N115="nulová",J115,0)</f>
        <v>0</v>
      </c>
      <c r="BJ115" s="18" t="s">
        <v>77</v>
      </c>
      <c r="BK115" s="231">
        <f>ROUND(I115*H115,2)</f>
        <v>0</v>
      </c>
      <c r="BL115" s="18" t="s">
        <v>246</v>
      </c>
      <c r="BM115" s="230" t="s">
        <v>766</v>
      </c>
    </row>
    <row r="116" spans="1:47" s="2" customFormat="1" ht="12">
      <c r="A116" s="39"/>
      <c r="B116" s="40"/>
      <c r="C116" s="41"/>
      <c r="D116" s="232" t="s">
        <v>135</v>
      </c>
      <c r="E116" s="41"/>
      <c r="F116" s="233" t="s">
        <v>765</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135</v>
      </c>
      <c r="AU116" s="18" t="s">
        <v>79</v>
      </c>
    </row>
    <row r="117" spans="1:65" s="2" customFormat="1" ht="16.5" customHeight="1">
      <c r="A117" s="39"/>
      <c r="B117" s="40"/>
      <c r="C117" s="274" t="s">
        <v>8</v>
      </c>
      <c r="D117" s="274" t="s">
        <v>423</v>
      </c>
      <c r="E117" s="275" t="s">
        <v>767</v>
      </c>
      <c r="F117" s="276" t="s">
        <v>768</v>
      </c>
      <c r="G117" s="277" t="s">
        <v>214</v>
      </c>
      <c r="H117" s="278">
        <v>7</v>
      </c>
      <c r="I117" s="279"/>
      <c r="J117" s="280">
        <f>ROUND(I117*H117,2)</f>
        <v>0</v>
      </c>
      <c r="K117" s="276" t="s">
        <v>132</v>
      </c>
      <c r="L117" s="281"/>
      <c r="M117" s="282" t="s">
        <v>19</v>
      </c>
      <c r="N117" s="283" t="s">
        <v>40</v>
      </c>
      <c r="O117" s="85"/>
      <c r="P117" s="228">
        <f>O117*H117</f>
        <v>0</v>
      </c>
      <c r="Q117" s="228">
        <v>0.0004</v>
      </c>
      <c r="R117" s="228">
        <f>Q117*H117</f>
        <v>0.0028</v>
      </c>
      <c r="S117" s="228">
        <v>0</v>
      </c>
      <c r="T117" s="229">
        <f>S117*H117</f>
        <v>0</v>
      </c>
      <c r="U117" s="39"/>
      <c r="V117" s="39"/>
      <c r="W117" s="39"/>
      <c r="X117" s="39"/>
      <c r="Y117" s="39"/>
      <c r="Z117" s="39"/>
      <c r="AA117" s="39"/>
      <c r="AB117" s="39"/>
      <c r="AC117" s="39"/>
      <c r="AD117" s="39"/>
      <c r="AE117" s="39"/>
      <c r="AR117" s="230" t="s">
        <v>444</v>
      </c>
      <c r="AT117" s="230" t="s">
        <v>423</v>
      </c>
      <c r="AU117" s="230" t="s">
        <v>79</v>
      </c>
      <c r="AY117" s="18" t="s">
        <v>126</v>
      </c>
      <c r="BE117" s="231">
        <f>IF(N117="základní",J117,0)</f>
        <v>0</v>
      </c>
      <c r="BF117" s="231">
        <f>IF(N117="snížená",J117,0)</f>
        <v>0</v>
      </c>
      <c r="BG117" s="231">
        <f>IF(N117="zákl. přenesená",J117,0)</f>
        <v>0</v>
      </c>
      <c r="BH117" s="231">
        <f>IF(N117="sníž. přenesená",J117,0)</f>
        <v>0</v>
      </c>
      <c r="BI117" s="231">
        <f>IF(N117="nulová",J117,0)</f>
        <v>0</v>
      </c>
      <c r="BJ117" s="18" t="s">
        <v>77</v>
      </c>
      <c r="BK117" s="231">
        <f>ROUND(I117*H117,2)</f>
        <v>0</v>
      </c>
      <c r="BL117" s="18" t="s">
        <v>246</v>
      </c>
      <c r="BM117" s="230" t="s">
        <v>769</v>
      </c>
    </row>
    <row r="118" spans="1:47" s="2" customFormat="1" ht="12">
      <c r="A118" s="39"/>
      <c r="B118" s="40"/>
      <c r="C118" s="41"/>
      <c r="D118" s="232" t="s">
        <v>135</v>
      </c>
      <c r="E118" s="41"/>
      <c r="F118" s="233" t="s">
        <v>768</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135</v>
      </c>
      <c r="AU118" s="18" t="s">
        <v>79</v>
      </c>
    </row>
    <row r="119" spans="1:65" s="2" customFormat="1" ht="16.5" customHeight="1">
      <c r="A119" s="39"/>
      <c r="B119" s="40"/>
      <c r="C119" s="219" t="s">
        <v>259</v>
      </c>
      <c r="D119" s="219" t="s">
        <v>128</v>
      </c>
      <c r="E119" s="220" t="s">
        <v>770</v>
      </c>
      <c r="F119" s="221" t="s">
        <v>771</v>
      </c>
      <c r="G119" s="222" t="s">
        <v>214</v>
      </c>
      <c r="H119" s="223">
        <v>1</v>
      </c>
      <c r="I119" s="224"/>
      <c r="J119" s="225">
        <f>ROUND(I119*H119,2)</f>
        <v>0</v>
      </c>
      <c r="K119" s="221" t="s">
        <v>132</v>
      </c>
      <c r="L119" s="45"/>
      <c r="M119" s="226" t="s">
        <v>19</v>
      </c>
      <c r="N119" s="227" t="s">
        <v>40</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246</v>
      </c>
      <c r="AT119" s="230" t="s">
        <v>128</v>
      </c>
      <c r="AU119" s="230" t="s">
        <v>79</v>
      </c>
      <c r="AY119" s="18" t="s">
        <v>126</v>
      </c>
      <c r="BE119" s="231">
        <f>IF(N119="základní",J119,0)</f>
        <v>0</v>
      </c>
      <c r="BF119" s="231">
        <f>IF(N119="snížená",J119,0)</f>
        <v>0</v>
      </c>
      <c r="BG119" s="231">
        <f>IF(N119="zákl. přenesená",J119,0)</f>
        <v>0</v>
      </c>
      <c r="BH119" s="231">
        <f>IF(N119="sníž. přenesená",J119,0)</f>
        <v>0</v>
      </c>
      <c r="BI119" s="231">
        <f>IF(N119="nulová",J119,0)</f>
        <v>0</v>
      </c>
      <c r="BJ119" s="18" t="s">
        <v>77</v>
      </c>
      <c r="BK119" s="231">
        <f>ROUND(I119*H119,2)</f>
        <v>0</v>
      </c>
      <c r="BL119" s="18" t="s">
        <v>246</v>
      </c>
      <c r="BM119" s="230" t="s">
        <v>772</v>
      </c>
    </row>
    <row r="120" spans="1:47" s="2" customFormat="1" ht="12">
      <c r="A120" s="39"/>
      <c r="B120" s="40"/>
      <c r="C120" s="41"/>
      <c r="D120" s="232" t="s">
        <v>135</v>
      </c>
      <c r="E120" s="41"/>
      <c r="F120" s="233" t="s">
        <v>773</v>
      </c>
      <c r="G120" s="41"/>
      <c r="H120" s="41"/>
      <c r="I120" s="137"/>
      <c r="J120" s="41"/>
      <c r="K120" s="41"/>
      <c r="L120" s="45"/>
      <c r="M120" s="234"/>
      <c r="N120" s="235"/>
      <c r="O120" s="85"/>
      <c r="P120" s="85"/>
      <c r="Q120" s="85"/>
      <c r="R120" s="85"/>
      <c r="S120" s="85"/>
      <c r="T120" s="86"/>
      <c r="U120" s="39"/>
      <c r="V120" s="39"/>
      <c r="W120" s="39"/>
      <c r="X120" s="39"/>
      <c r="Y120" s="39"/>
      <c r="Z120" s="39"/>
      <c r="AA120" s="39"/>
      <c r="AB120" s="39"/>
      <c r="AC120" s="39"/>
      <c r="AD120" s="39"/>
      <c r="AE120" s="39"/>
      <c r="AT120" s="18" t="s">
        <v>135</v>
      </c>
      <c r="AU120" s="18" t="s">
        <v>79</v>
      </c>
    </row>
    <row r="121" spans="1:47" s="2" customFormat="1" ht="12">
      <c r="A121" s="39"/>
      <c r="B121" s="40"/>
      <c r="C121" s="41"/>
      <c r="D121" s="232" t="s">
        <v>137</v>
      </c>
      <c r="E121" s="41"/>
      <c r="F121" s="236" t="s">
        <v>774</v>
      </c>
      <c r="G121" s="41"/>
      <c r="H121" s="41"/>
      <c r="I121" s="137"/>
      <c r="J121" s="41"/>
      <c r="K121" s="41"/>
      <c r="L121" s="45"/>
      <c r="M121" s="234"/>
      <c r="N121" s="235"/>
      <c r="O121" s="85"/>
      <c r="P121" s="85"/>
      <c r="Q121" s="85"/>
      <c r="R121" s="85"/>
      <c r="S121" s="85"/>
      <c r="T121" s="86"/>
      <c r="U121" s="39"/>
      <c r="V121" s="39"/>
      <c r="W121" s="39"/>
      <c r="X121" s="39"/>
      <c r="Y121" s="39"/>
      <c r="Z121" s="39"/>
      <c r="AA121" s="39"/>
      <c r="AB121" s="39"/>
      <c r="AC121" s="39"/>
      <c r="AD121" s="39"/>
      <c r="AE121" s="39"/>
      <c r="AT121" s="18" t="s">
        <v>137</v>
      </c>
      <c r="AU121" s="18" t="s">
        <v>79</v>
      </c>
    </row>
    <row r="122" spans="1:65" s="2" customFormat="1" ht="16.5" customHeight="1">
      <c r="A122" s="39"/>
      <c r="B122" s="40"/>
      <c r="C122" s="219" t="s">
        <v>265</v>
      </c>
      <c r="D122" s="219" t="s">
        <v>128</v>
      </c>
      <c r="E122" s="220" t="s">
        <v>775</v>
      </c>
      <c r="F122" s="221" t="s">
        <v>776</v>
      </c>
      <c r="G122" s="222" t="s">
        <v>171</v>
      </c>
      <c r="H122" s="223">
        <v>0.022</v>
      </c>
      <c r="I122" s="224"/>
      <c r="J122" s="225">
        <f>ROUND(I122*H122,2)</f>
        <v>0</v>
      </c>
      <c r="K122" s="221" t="s">
        <v>132</v>
      </c>
      <c r="L122" s="45"/>
      <c r="M122" s="226" t="s">
        <v>19</v>
      </c>
      <c r="N122" s="227" t="s">
        <v>40</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246</v>
      </c>
      <c r="AT122" s="230" t="s">
        <v>128</v>
      </c>
      <c r="AU122" s="230" t="s">
        <v>79</v>
      </c>
      <c r="AY122" s="18" t="s">
        <v>126</v>
      </c>
      <c r="BE122" s="231">
        <f>IF(N122="základní",J122,0)</f>
        <v>0</v>
      </c>
      <c r="BF122" s="231">
        <f>IF(N122="snížená",J122,0)</f>
        <v>0</v>
      </c>
      <c r="BG122" s="231">
        <f>IF(N122="zákl. přenesená",J122,0)</f>
        <v>0</v>
      </c>
      <c r="BH122" s="231">
        <f>IF(N122="sníž. přenesená",J122,0)</f>
        <v>0</v>
      </c>
      <c r="BI122" s="231">
        <f>IF(N122="nulová",J122,0)</f>
        <v>0</v>
      </c>
      <c r="BJ122" s="18" t="s">
        <v>77</v>
      </c>
      <c r="BK122" s="231">
        <f>ROUND(I122*H122,2)</f>
        <v>0</v>
      </c>
      <c r="BL122" s="18" t="s">
        <v>246</v>
      </c>
      <c r="BM122" s="230" t="s">
        <v>777</v>
      </c>
    </row>
    <row r="123" spans="1:47" s="2" customFormat="1" ht="12">
      <c r="A123" s="39"/>
      <c r="B123" s="40"/>
      <c r="C123" s="41"/>
      <c r="D123" s="232" t="s">
        <v>135</v>
      </c>
      <c r="E123" s="41"/>
      <c r="F123" s="233" t="s">
        <v>778</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135</v>
      </c>
      <c r="AU123" s="18" t="s">
        <v>79</v>
      </c>
    </row>
    <row r="124" spans="1:47" s="2" customFormat="1" ht="12">
      <c r="A124" s="39"/>
      <c r="B124" s="40"/>
      <c r="C124" s="41"/>
      <c r="D124" s="232" t="s">
        <v>137</v>
      </c>
      <c r="E124" s="41"/>
      <c r="F124" s="236" t="s">
        <v>488</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137</v>
      </c>
      <c r="AU124" s="18" t="s">
        <v>79</v>
      </c>
    </row>
    <row r="125" spans="1:63" s="12" customFormat="1" ht="25.9" customHeight="1">
      <c r="A125" s="12"/>
      <c r="B125" s="203"/>
      <c r="C125" s="204"/>
      <c r="D125" s="205" t="s">
        <v>68</v>
      </c>
      <c r="E125" s="206" t="s">
        <v>714</v>
      </c>
      <c r="F125" s="206" t="s">
        <v>715</v>
      </c>
      <c r="G125" s="204"/>
      <c r="H125" s="204"/>
      <c r="I125" s="207"/>
      <c r="J125" s="208">
        <f>BK125</f>
        <v>0</v>
      </c>
      <c r="K125" s="204"/>
      <c r="L125" s="209"/>
      <c r="M125" s="210"/>
      <c r="N125" s="211"/>
      <c r="O125" s="211"/>
      <c r="P125" s="212">
        <f>SUM(P126:P130)</f>
        <v>0</v>
      </c>
      <c r="Q125" s="211"/>
      <c r="R125" s="212">
        <f>SUM(R126:R130)</f>
        <v>0</v>
      </c>
      <c r="S125" s="211"/>
      <c r="T125" s="213">
        <f>SUM(T126:T130)</f>
        <v>0</v>
      </c>
      <c r="U125" s="12"/>
      <c r="V125" s="12"/>
      <c r="W125" s="12"/>
      <c r="X125" s="12"/>
      <c r="Y125" s="12"/>
      <c r="Z125" s="12"/>
      <c r="AA125" s="12"/>
      <c r="AB125" s="12"/>
      <c r="AC125" s="12"/>
      <c r="AD125" s="12"/>
      <c r="AE125" s="12"/>
      <c r="AR125" s="214" t="s">
        <v>133</v>
      </c>
      <c r="AT125" s="215" t="s">
        <v>68</v>
      </c>
      <c r="AU125" s="215" t="s">
        <v>69</v>
      </c>
      <c r="AY125" s="214" t="s">
        <v>126</v>
      </c>
      <c r="BK125" s="216">
        <f>SUM(BK126:BK130)</f>
        <v>0</v>
      </c>
    </row>
    <row r="126" spans="1:65" s="2" customFormat="1" ht="16.5" customHeight="1">
      <c r="A126" s="39"/>
      <c r="B126" s="40"/>
      <c r="C126" s="219" t="s">
        <v>271</v>
      </c>
      <c r="D126" s="219" t="s">
        <v>128</v>
      </c>
      <c r="E126" s="220" t="s">
        <v>779</v>
      </c>
      <c r="F126" s="221" t="s">
        <v>780</v>
      </c>
      <c r="G126" s="222" t="s">
        <v>718</v>
      </c>
      <c r="H126" s="223">
        <v>24</v>
      </c>
      <c r="I126" s="224"/>
      <c r="J126" s="225">
        <f>ROUND(I126*H126,2)</f>
        <v>0</v>
      </c>
      <c r="K126" s="221" t="s">
        <v>132</v>
      </c>
      <c r="L126" s="45"/>
      <c r="M126" s="226" t="s">
        <v>19</v>
      </c>
      <c r="N126" s="227" t="s">
        <v>40</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719</v>
      </c>
      <c r="AT126" s="230" t="s">
        <v>128</v>
      </c>
      <c r="AU126" s="230" t="s">
        <v>77</v>
      </c>
      <c r="AY126" s="18" t="s">
        <v>126</v>
      </c>
      <c r="BE126" s="231">
        <f>IF(N126="základní",J126,0)</f>
        <v>0</v>
      </c>
      <c r="BF126" s="231">
        <f>IF(N126="snížená",J126,0)</f>
        <v>0</v>
      </c>
      <c r="BG126" s="231">
        <f>IF(N126="zákl. přenesená",J126,0)</f>
        <v>0</v>
      </c>
      <c r="BH126" s="231">
        <f>IF(N126="sníž. přenesená",J126,0)</f>
        <v>0</v>
      </c>
      <c r="BI126" s="231">
        <f>IF(N126="nulová",J126,0)</f>
        <v>0</v>
      </c>
      <c r="BJ126" s="18" t="s">
        <v>77</v>
      </c>
      <c r="BK126" s="231">
        <f>ROUND(I126*H126,2)</f>
        <v>0</v>
      </c>
      <c r="BL126" s="18" t="s">
        <v>719</v>
      </c>
      <c r="BM126" s="230" t="s">
        <v>781</v>
      </c>
    </row>
    <row r="127" spans="1:47" s="2" customFormat="1" ht="12">
      <c r="A127" s="39"/>
      <c r="B127" s="40"/>
      <c r="C127" s="41"/>
      <c r="D127" s="232" t="s">
        <v>135</v>
      </c>
      <c r="E127" s="41"/>
      <c r="F127" s="233" t="s">
        <v>782</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135</v>
      </c>
      <c r="AU127" s="18" t="s">
        <v>77</v>
      </c>
    </row>
    <row r="128" spans="1:47" s="2" customFormat="1" ht="12">
      <c r="A128" s="39"/>
      <c r="B128" s="40"/>
      <c r="C128" s="41"/>
      <c r="D128" s="232" t="s">
        <v>358</v>
      </c>
      <c r="E128" s="41"/>
      <c r="F128" s="236" t="s">
        <v>783</v>
      </c>
      <c r="G128" s="41"/>
      <c r="H128" s="41"/>
      <c r="I128" s="137"/>
      <c r="J128" s="41"/>
      <c r="K128" s="41"/>
      <c r="L128" s="45"/>
      <c r="M128" s="234"/>
      <c r="N128" s="235"/>
      <c r="O128" s="85"/>
      <c r="P128" s="85"/>
      <c r="Q128" s="85"/>
      <c r="R128" s="85"/>
      <c r="S128" s="85"/>
      <c r="T128" s="86"/>
      <c r="U128" s="39"/>
      <c r="V128" s="39"/>
      <c r="W128" s="39"/>
      <c r="X128" s="39"/>
      <c r="Y128" s="39"/>
      <c r="Z128" s="39"/>
      <c r="AA128" s="39"/>
      <c r="AB128" s="39"/>
      <c r="AC128" s="39"/>
      <c r="AD128" s="39"/>
      <c r="AE128" s="39"/>
      <c r="AT128" s="18" t="s">
        <v>358</v>
      </c>
      <c r="AU128" s="18" t="s">
        <v>77</v>
      </c>
    </row>
    <row r="129" spans="1:51" s="13" customFormat="1" ht="12">
      <c r="A129" s="13"/>
      <c r="B129" s="237"/>
      <c r="C129" s="238"/>
      <c r="D129" s="232" t="s">
        <v>139</v>
      </c>
      <c r="E129" s="239" t="s">
        <v>19</v>
      </c>
      <c r="F129" s="240" t="s">
        <v>784</v>
      </c>
      <c r="G129" s="238"/>
      <c r="H129" s="241">
        <v>24</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139</v>
      </c>
      <c r="AU129" s="247" t="s">
        <v>77</v>
      </c>
      <c r="AV129" s="13" t="s">
        <v>79</v>
      </c>
      <c r="AW129" s="13" t="s">
        <v>31</v>
      </c>
      <c r="AX129" s="13" t="s">
        <v>69</v>
      </c>
      <c r="AY129" s="247" t="s">
        <v>126</v>
      </c>
    </row>
    <row r="130" spans="1:51" s="14" customFormat="1" ht="12">
      <c r="A130" s="14"/>
      <c r="B130" s="248"/>
      <c r="C130" s="249"/>
      <c r="D130" s="232" t="s">
        <v>139</v>
      </c>
      <c r="E130" s="250" t="s">
        <v>19</v>
      </c>
      <c r="F130" s="251" t="s">
        <v>146</v>
      </c>
      <c r="G130" s="249"/>
      <c r="H130" s="252">
        <v>24</v>
      </c>
      <c r="I130" s="253"/>
      <c r="J130" s="249"/>
      <c r="K130" s="249"/>
      <c r="L130" s="254"/>
      <c r="M130" s="284"/>
      <c r="N130" s="285"/>
      <c r="O130" s="285"/>
      <c r="P130" s="285"/>
      <c r="Q130" s="285"/>
      <c r="R130" s="285"/>
      <c r="S130" s="285"/>
      <c r="T130" s="286"/>
      <c r="U130" s="14"/>
      <c r="V130" s="14"/>
      <c r="W130" s="14"/>
      <c r="X130" s="14"/>
      <c r="Y130" s="14"/>
      <c r="Z130" s="14"/>
      <c r="AA130" s="14"/>
      <c r="AB130" s="14"/>
      <c r="AC130" s="14"/>
      <c r="AD130" s="14"/>
      <c r="AE130" s="14"/>
      <c r="AT130" s="258" t="s">
        <v>139</v>
      </c>
      <c r="AU130" s="258" t="s">
        <v>77</v>
      </c>
      <c r="AV130" s="14" t="s">
        <v>133</v>
      </c>
      <c r="AW130" s="14" t="s">
        <v>31</v>
      </c>
      <c r="AX130" s="14" t="s">
        <v>77</v>
      </c>
      <c r="AY130" s="258" t="s">
        <v>126</v>
      </c>
    </row>
    <row r="131" spans="1:31" s="2" customFormat="1" ht="6.95" customHeight="1">
      <c r="A131" s="39"/>
      <c r="B131" s="60"/>
      <c r="C131" s="61"/>
      <c r="D131" s="61"/>
      <c r="E131" s="61"/>
      <c r="F131" s="61"/>
      <c r="G131" s="61"/>
      <c r="H131" s="61"/>
      <c r="I131" s="167"/>
      <c r="J131" s="61"/>
      <c r="K131" s="61"/>
      <c r="L131" s="45"/>
      <c r="M131" s="39"/>
      <c r="O131" s="39"/>
      <c r="P131" s="39"/>
      <c r="Q131" s="39"/>
      <c r="R131" s="39"/>
      <c r="S131" s="39"/>
      <c r="T131" s="39"/>
      <c r="U131" s="39"/>
      <c r="V131" s="39"/>
      <c r="W131" s="39"/>
      <c r="X131" s="39"/>
      <c r="Y131" s="39"/>
      <c r="Z131" s="39"/>
      <c r="AA131" s="39"/>
      <c r="AB131" s="39"/>
      <c r="AC131" s="39"/>
      <c r="AD131" s="39"/>
      <c r="AE131" s="39"/>
    </row>
  </sheetData>
  <sheetProtection password="CC35" sheet="1" objects="1" scenarios="1" formatColumns="0" formatRows="0" autoFilter="0"/>
  <autoFilter ref="C81:K13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97</v>
      </c>
    </row>
    <row r="3" spans="2:46" s="1" customFormat="1" ht="6.95" customHeight="1">
      <c r="B3" s="130"/>
      <c r="C3" s="131"/>
      <c r="D3" s="131"/>
      <c r="E3" s="131"/>
      <c r="F3" s="131"/>
      <c r="G3" s="131"/>
      <c r="H3" s="131"/>
      <c r="I3" s="132"/>
      <c r="J3" s="131"/>
      <c r="K3" s="131"/>
      <c r="L3" s="21"/>
      <c r="AT3" s="18" t="s">
        <v>79</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objektu ZŠ - část Šatny B (komplet_přípravné práce)</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785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322</v>
      </c>
      <c r="G12" s="39"/>
      <c r="H12" s="39"/>
      <c r="I12" s="141" t="s">
        <v>23</v>
      </c>
      <c r="J12" s="142" t="str">
        <f>'Rekapitulace stavby'!AN8</f>
        <v>17. 2. 2020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 xml:space="preserve"> </v>
      </c>
      <c r="F15" s="39"/>
      <c r="G15" s="39"/>
      <c r="H15" s="39"/>
      <c r="I15" s="141" t="s">
        <v>27</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27</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 xml:space="preserve"> </v>
      </c>
      <c r="F21" s="39"/>
      <c r="G21" s="39"/>
      <c r="H21" s="39"/>
      <c r="I21" s="141" t="s">
        <v>27</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323</v>
      </c>
      <c r="F24" s="39"/>
      <c r="G24" s="39"/>
      <c r="H24" s="39"/>
      <c r="I24" s="141" t="s">
        <v>27</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ROUND((SUM(BE81:BE113)),2)</f>
        <v>0</v>
      </c>
      <c r="G33" s="39"/>
      <c r="H33" s="39"/>
      <c r="I33" s="156">
        <v>0.21</v>
      </c>
      <c r="J33" s="155">
        <f>ROUND(((SUM(BE81:BE113))*I33),2)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ROUND((SUM(BF81:BF113)),2)</f>
        <v>0</v>
      </c>
      <c r="G34" s="39"/>
      <c r="H34" s="39"/>
      <c r="I34" s="156">
        <v>0.15</v>
      </c>
      <c r="J34" s="155">
        <f>ROUND(((SUM(BF81:BF113))*I34),2)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ROUND((SUM(BG81:BG113)),2)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ROUND((SUM(BH81:BH113)),2)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ROUND((SUM(BI81:BI113)),2)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101</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objektu ZŠ - část Šatny B (komplet_přípravné práce)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SO-06.1 - Osvětlení přístupové rampy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Komenského 540, Kynšperk nad Ohří</v>
      </c>
      <c r="G52" s="41"/>
      <c r="H52" s="41"/>
      <c r="I52" s="141" t="s">
        <v>23</v>
      </c>
      <c r="J52" s="73" t="str">
        <f>IF(J12="","",J12)</f>
        <v>17. 2. 2020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Jiří Bednář</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102</v>
      </c>
      <c r="D57" s="173"/>
      <c r="E57" s="173"/>
      <c r="F57" s="173"/>
      <c r="G57" s="173"/>
      <c r="H57" s="173"/>
      <c r="I57" s="174"/>
      <c r="J57" s="175" t="s">
        <v>103</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J81</f>
        <v>0</v>
      </c>
      <c r="K59" s="41"/>
      <c r="L59" s="138"/>
      <c r="S59" s="39"/>
      <c r="T59" s="39"/>
      <c r="U59" s="39"/>
      <c r="V59" s="39"/>
      <c r="W59" s="39"/>
      <c r="X59" s="39"/>
      <c r="Y59" s="39"/>
      <c r="Z59" s="39"/>
      <c r="AA59" s="39"/>
      <c r="AB59" s="39"/>
      <c r="AC59" s="39"/>
      <c r="AD59" s="39"/>
      <c r="AE59" s="39"/>
      <c r="AU59" s="18" t="s">
        <v>104</v>
      </c>
    </row>
    <row r="60" spans="1:31" s="9" customFormat="1" ht="24.95" customHeight="1">
      <c r="A60" s="9"/>
      <c r="B60" s="177"/>
      <c r="C60" s="178"/>
      <c r="D60" s="179" t="s">
        <v>326</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724</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4" t="s">
        <v>111</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Rekonstrukce objektu ZŠ - část Šatny B (komplet_přípravné práce)</v>
      </c>
      <c r="F71" s="33"/>
      <c r="G71" s="33"/>
      <c r="H71" s="33"/>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99</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SO-06.1 - Osvětlení přístupové rampy</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Komenského 540, Kynšperk nad Ohří</v>
      </c>
      <c r="G75" s="41"/>
      <c r="H75" s="41"/>
      <c r="I75" s="141" t="s">
        <v>23</v>
      </c>
      <c r="J75" s="73" t="str">
        <f>IF(J12="","",J12)</f>
        <v>17. 2. 2020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 xml:space="preserve"> </v>
      </c>
      <c r="G77" s="41"/>
      <c r="H77" s="41"/>
      <c r="I77" s="141" t="s">
        <v>30</v>
      </c>
      <c r="J77" s="37" t="str">
        <f>E21</f>
        <v xml:space="preserve"> </v>
      </c>
      <c r="K77" s="41"/>
      <c r="L77" s="138"/>
      <c r="S77" s="39"/>
      <c r="T77" s="39"/>
      <c r="U77" s="39"/>
      <c r="V77" s="39"/>
      <c r="W77" s="39"/>
      <c r="X77" s="39"/>
      <c r="Y77" s="39"/>
      <c r="Z77" s="39"/>
      <c r="AA77" s="39"/>
      <c r="AB77" s="39"/>
      <c r="AC77" s="39"/>
      <c r="AD77" s="39"/>
      <c r="AE77" s="39"/>
    </row>
    <row r="78" spans="1:31" s="2" customFormat="1" ht="15.15" customHeight="1">
      <c r="A78" s="39"/>
      <c r="B78" s="40"/>
      <c r="C78" s="33" t="s">
        <v>28</v>
      </c>
      <c r="D78" s="41"/>
      <c r="E78" s="41"/>
      <c r="F78" s="28" t="str">
        <f>IF(E18="","",E18)</f>
        <v>Vyplň údaj</v>
      </c>
      <c r="G78" s="41"/>
      <c r="H78" s="41"/>
      <c r="I78" s="141" t="s">
        <v>32</v>
      </c>
      <c r="J78" s="37" t="str">
        <f>E24</f>
        <v>Jiří Bednář</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112</v>
      </c>
      <c r="D80" s="194" t="s">
        <v>54</v>
      </c>
      <c r="E80" s="194" t="s">
        <v>50</v>
      </c>
      <c r="F80" s="194" t="s">
        <v>51</v>
      </c>
      <c r="G80" s="194" t="s">
        <v>113</v>
      </c>
      <c r="H80" s="194" t="s">
        <v>114</v>
      </c>
      <c r="I80" s="195" t="s">
        <v>115</v>
      </c>
      <c r="J80" s="194" t="s">
        <v>103</v>
      </c>
      <c r="K80" s="196" t="s">
        <v>116</v>
      </c>
      <c r="L80" s="197"/>
      <c r="M80" s="93" t="s">
        <v>19</v>
      </c>
      <c r="N80" s="94" t="s">
        <v>39</v>
      </c>
      <c r="O80" s="94" t="s">
        <v>117</v>
      </c>
      <c r="P80" s="94" t="s">
        <v>118</v>
      </c>
      <c r="Q80" s="94" t="s">
        <v>119</v>
      </c>
      <c r="R80" s="94" t="s">
        <v>120</v>
      </c>
      <c r="S80" s="94" t="s">
        <v>121</v>
      </c>
      <c r="T80" s="95" t="s">
        <v>122</v>
      </c>
      <c r="U80" s="191"/>
      <c r="V80" s="191"/>
      <c r="W80" s="191"/>
      <c r="X80" s="191"/>
      <c r="Y80" s="191"/>
      <c r="Z80" s="191"/>
      <c r="AA80" s="191"/>
      <c r="AB80" s="191"/>
      <c r="AC80" s="191"/>
      <c r="AD80" s="191"/>
      <c r="AE80" s="191"/>
    </row>
    <row r="81" spans="1:63" s="2" customFormat="1" ht="22.8" customHeight="1">
      <c r="A81" s="39"/>
      <c r="B81" s="40"/>
      <c r="C81" s="100" t="s">
        <v>123</v>
      </c>
      <c r="D81" s="41"/>
      <c r="E81" s="41"/>
      <c r="F81" s="41"/>
      <c r="G81" s="41"/>
      <c r="H81" s="41"/>
      <c r="I81" s="137"/>
      <c r="J81" s="198">
        <f>BK81</f>
        <v>0</v>
      </c>
      <c r="K81" s="41"/>
      <c r="L81" s="45"/>
      <c r="M81" s="96"/>
      <c r="N81" s="199"/>
      <c r="O81" s="97"/>
      <c r="P81" s="200">
        <f>P82</f>
        <v>0</v>
      </c>
      <c r="Q81" s="97"/>
      <c r="R81" s="200">
        <f>R82</f>
        <v>0.01958</v>
      </c>
      <c r="S81" s="97"/>
      <c r="T81" s="201">
        <f>T82</f>
        <v>0</v>
      </c>
      <c r="U81" s="39"/>
      <c r="V81" s="39"/>
      <c r="W81" s="39"/>
      <c r="X81" s="39"/>
      <c r="Y81" s="39"/>
      <c r="Z81" s="39"/>
      <c r="AA81" s="39"/>
      <c r="AB81" s="39"/>
      <c r="AC81" s="39"/>
      <c r="AD81" s="39"/>
      <c r="AE81" s="39"/>
      <c r="AT81" s="18" t="s">
        <v>68</v>
      </c>
      <c r="AU81" s="18" t="s">
        <v>104</v>
      </c>
      <c r="BK81" s="202">
        <f>BK82</f>
        <v>0</v>
      </c>
    </row>
    <row r="82" spans="1:63" s="12" customFormat="1" ht="25.9" customHeight="1">
      <c r="A82" s="12"/>
      <c r="B82" s="203"/>
      <c r="C82" s="204"/>
      <c r="D82" s="205" t="s">
        <v>68</v>
      </c>
      <c r="E82" s="206" t="s">
        <v>427</v>
      </c>
      <c r="F82" s="206" t="s">
        <v>428</v>
      </c>
      <c r="G82" s="204"/>
      <c r="H82" s="204"/>
      <c r="I82" s="207"/>
      <c r="J82" s="208">
        <f>BK82</f>
        <v>0</v>
      </c>
      <c r="K82" s="204"/>
      <c r="L82" s="209"/>
      <c r="M82" s="210"/>
      <c r="N82" s="211"/>
      <c r="O82" s="211"/>
      <c r="P82" s="212">
        <f>P83</f>
        <v>0</v>
      </c>
      <c r="Q82" s="211"/>
      <c r="R82" s="212">
        <f>R83</f>
        <v>0.01958</v>
      </c>
      <c r="S82" s="211"/>
      <c r="T82" s="213">
        <f>T83</f>
        <v>0</v>
      </c>
      <c r="U82" s="12"/>
      <c r="V82" s="12"/>
      <c r="W82" s="12"/>
      <c r="X82" s="12"/>
      <c r="Y82" s="12"/>
      <c r="Z82" s="12"/>
      <c r="AA82" s="12"/>
      <c r="AB82" s="12"/>
      <c r="AC82" s="12"/>
      <c r="AD82" s="12"/>
      <c r="AE82" s="12"/>
      <c r="AR82" s="214" t="s">
        <v>79</v>
      </c>
      <c r="AT82" s="215" t="s">
        <v>68</v>
      </c>
      <c r="AU82" s="215" t="s">
        <v>69</v>
      </c>
      <c r="AY82" s="214" t="s">
        <v>126</v>
      </c>
      <c r="BK82" s="216">
        <f>BK83</f>
        <v>0</v>
      </c>
    </row>
    <row r="83" spans="1:63" s="12" customFormat="1" ht="22.8" customHeight="1">
      <c r="A83" s="12"/>
      <c r="B83" s="203"/>
      <c r="C83" s="204"/>
      <c r="D83" s="205" t="s">
        <v>68</v>
      </c>
      <c r="E83" s="217" t="s">
        <v>725</v>
      </c>
      <c r="F83" s="217" t="s">
        <v>726</v>
      </c>
      <c r="G83" s="204"/>
      <c r="H83" s="204"/>
      <c r="I83" s="207"/>
      <c r="J83" s="218">
        <f>BK83</f>
        <v>0</v>
      </c>
      <c r="K83" s="204"/>
      <c r="L83" s="209"/>
      <c r="M83" s="210"/>
      <c r="N83" s="211"/>
      <c r="O83" s="211"/>
      <c r="P83" s="212">
        <f>SUM(P84:P113)</f>
        <v>0</v>
      </c>
      <c r="Q83" s="211"/>
      <c r="R83" s="212">
        <f>SUM(R84:R113)</f>
        <v>0.01958</v>
      </c>
      <c r="S83" s="211"/>
      <c r="T83" s="213">
        <f>SUM(T84:T113)</f>
        <v>0</v>
      </c>
      <c r="U83" s="12"/>
      <c r="V83" s="12"/>
      <c r="W83" s="12"/>
      <c r="X83" s="12"/>
      <c r="Y83" s="12"/>
      <c r="Z83" s="12"/>
      <c r="AA83" s="12"/>
      <c r="AB83" s="12"/>
      <c r="AC83" s="12"/>
      <c r="AD83" s="12"/>
      <c r="AE83" s="12"/>
      <c r="AR83" s="214" t="s">
        <v>79</v>
      </c>
      <c r="AT83" s="215" t="s">
        <v>68</v>
      </c>
      <c r="AU83" s="215" t="s">
        <v>77</v>
      </c>
      <c r="AY83" s="214" t="s">
        <v>126</v>
      </c>
      <c r="BK83" s="216">
        <f>SUM(BK84:BK113)</f>
        <v>0</v>
      </c>
    </row>
    <row r="84" spans="1:65" s="2" customFormat="1" ht="16.5" customHeight="1">
      <c r="A84" s="39"/>
      <c r="B84" s="40"/>
      <c r="C84" s="219" t="s">
        <v>77</v>
      </c>
      <c r="D84" s="219" t="s">
        <v>128</v>
      </c>
      <c r="E84" s="220" t="s">
        <v>727</v>
      </c>
      <c r="F84" s="221" t="s">
        <v>728</v>
      </c>
      <c r="G84" s="222" t="s">
        <v>255</v>
      </c>
      <c r="H84" s="223">
        <v>42.5</v>
      </c>
      <c r="I84" s="224"/>
      <c r="J84" s="225">
        <f>ROUND(I84*H84,2)</f>
        <v>0</v>
      </c>
      <c r="K84" s="221" t="s">
        <v>132</v>
      </c>
      <c r="L84" s="45"/>
      <c r="M84" s="226" t="s">
        <v>19</v>
      </c>
      <c r="N84" s="227" t="s">
        <v>40</v>
      </c>
      <c r="O84" s="85"/>
      <c r="P84" s="228">
        <f>O84*H84</f>
        <v>0</v>
      </c>
      <c r="Q84" s="228">
        <v>0</v>
      </c>
      <c r="R84" s="228">
        <f>Q84*H84</f>
        <v>0</v>
      </c>
      <c r="S84" s="228">
        <v>0</v>
      </c>
      <c r="T84" s="229">
        <f>S84*H84</f>
        <v>0</v>
      </c>
      <c r="U84" s="39"/>
      <c r="V84" s="39"/>
      <c r="W84" s="39"/>
      <c r="X84" s="39"/>
      <c r="Y84" s="39"/>
      <c r="Z84" s="39"/>
      <c r="AA84" s="39"/>
      <c r="AB84" s="39"/>
      <c r="AC84" s="39"/>
      <c r="AD84" s="39"/>
      <c r="AE84" s="39"/>
      <c r="AR84" s="230" t="s">
        <v>246</v>
      </c>
      <c r="AT84" s="230" t="s">
        <v>128</v>
      </c>
      <c r="AU84" s="230" t="s">
        <v>79</v>
      </c>
      <c r="AY84" s="18" t="s">
        <v>126</v>
      </c>
      <c r="BE84" s="231">
        <f>IF(N84="základní",J84,0)</f>
        <v>0</v>
      </c>
      <c r="BF84" s="231">
        <f>IF(N84="snížená",J84,0)</f>
        <v>0</v>
      </c>
      <c r="BG84" s="231">
        <f>IF(N84="zákl. přenesená",J84,0)</f>
        <v>0</v>
      </c>
      <c r="BH84" s="231">
        <f>IF(N84="sníž. přenesená",J84,0)</f>
        <v>0</v>
      </c>
      <c r="BI84" s="231">
        <f>IF(N84="nulová",J84,0)</f>
        <v>0</v>
      </c>
      <c r="BJ84" s="18" t="s">
        <v>77</v>
      </c>
      <c r="BK84" s="231">
        <f>ROUND(I84*H84,2)</f>
        <v>0</v>
      </c>
      <c r="BL84" s="18" t="s">
        <v>246</v>
      </c>
      <c r="BM84" s="230" t="s">
        <v>786</v>
      </c>
    </row>
    <row r="85" spans="1:47" s="2" customFormat="1" ht="12">
      <c r="A85" s="39"/>
      <c r="B85" s="40"/>
      <c r="C85" s="41"/>
      <c r="D85" s="232" t="s">
        <v>135</v>
      </c>
      <c r="E85" s="41"/>
      <c r="F85" s="233" t="s">
        <v>730</v>
      </c>
      <c r="G85" s="41"/>
      <c r="H85" s="41"/>
      <c r="I85" s="137"/>
      <c r="J85" s="41"/>
      <c r="K85" s="41"/>
      <c r="L85" s="45"/>
      <c r="M85" s="234"/>
      <c r="N85" s="235"/>
      <c r="O85" s="85"/>
      <c r="P85" s="85"/>
      <c r="Q85" s="85"/>
      <c r="R85" s="85"/>
      <c r="S85" s="85"/>
      <c r="T85" s="86"/>
      <c r="U85" s="39"/>
      <c r="V85" s="39"/>
      <c r="W85" s="39"/>
      <c r="X85" s="39"/>
      <c r="Y85" s="39"/>
      <c r="Z85" s="39"/>
      <c r="AA85" s="39"/>
      <c r="AB85" s="39"/>
      <c r="AC85" s="39"/>
      <c r="AD85" s="39"/>
      <c r="AE85" s="39"/>
      <c r="AT85" s="18" t="s">
        <v>135</v>
      </c>
      <c r="AU85" s="18" t="s">
        <v>79</v>
      </c>
    </row>
    <row r="86" spans="1:51" s="13" customFormat="1" ht="12">
      <c r="A86" s="13"/>
      <c r="B86" s="237"/>
      <c r="C86" s="238"/>
      <c r="D86" s="232" t="s">
        <v>139</v>
      </c>
      <c r="E86" s="239" t="s">
        <v>19</v>
      </c>
      <c r="F86" s="240" t="s">
        <v>787</v>
      </c>
      <c r="G86" s="238"/>
      <c r="H86" s="241">
        <v>27.5</v>
      </c>
      <c r="I86" s="242"/>
      <c r="J86" s="238"/>
      <c r="K86" s="238"/>
      <c r="L86" s="243"/>
      <c r="M86" s="244"/>
      <c r="N86" s="245"/>
      <c r="O86" s="245"/>
      <c r="P86" s="245"/>
      <c r="Q86" s="245"/>
      <c r="R86" s="245"/>
      <c r="S86" s="245"/>
      <c r="T86" s="246"/>
      <c r="U86" s="13"/>
      <c r="V86" s="13"/>
      <c r="W86" s="13"/>
      <c r="X86" s="13"/>
      <c r="Y86" s="13"/>
      <c r="Z86" s="13"/>
      <c r="AA86" s="13"/>
      <c r="AB86" s="13"/>
      <c r="AC86" s="13"/>
      <c r="AD86" s="13"/>
      <c r="AE86" s="13"/>
      <c r="AT86" s="247" t="s">
        <v>139</v>
      </c>
      <c r="AU86" s="247" t="s">
        <v>79</v>
      </c>
      <c r="AV86" s="13" t="s">
        <v>79</v>
      </c>
      <c r="AW86" s="13" t="s">
        <v>31</v>
      </c>
      <c r="AX86" s="13" t="s">
        <v>69</v>
      </c>
      <c r="AY86" s="247" t="s">
        <v>126</v>
      </c>
    </row>
    <row r="87" spans="1:51" s="13" customFormat="1" ht="12">
      <c r="A87" s="13"/>
      <c r="B87" s="237"/>
      <c r="C87" s="238"/>
      <c r="D87" s="232" t="s">
        <v>139</v>
      </c>
      <c r="E87" s="239" t="s">
        <v>19</v>
      </c>
      <c r="F87" s="240" t="s">
        <v>8</v>
      </c>
      <c r="G87" s="238"/>
      <c r="H87" s="241">
        <v>15</v>
      </c>
      <c r="I87" s="242"/>
      <c r="J87" s="238"/>
      <c r="K87" s="238"/>
      <c r="L87" s="243"/>
      <c r="M87" s="244"/>
      <c r="N87" s="245"/>
      <c r="O87" s="245"/>
      <c r="P87" s="245"/>
      <c r="Q87" s="245"/>
      <c r="R87" s="245"/>
      <c r="S87" s="245"/>
      <c r="T87" s="246"/>
      <c r="U87" s="13"/>
      <c r="V87" s="13"/>
      <c r="W87" s="13"/>
      <c r="X87" s="13"/>
      <c r="Y87" s="13"/>
      <c r="Z87" s="13"/>
      <c r="AA87" s="13"/>
      <c r="AB87" s="13"/>
      <c r="AC87" s="13"/>
      <c r="AD87" s="13"/>
      <c r="AE87" s="13"/>
      <c r="AT87" s="247" t="s">
        <v>139</v>
      </c>
      <c r="AU87" s="247" t="s">
        <v>79</v>
      </c>
      <c r="AV87" s="13" t="s">
        <v>79</v>
      </c>
      <c r="AW87" s="13" t="s">
        <v>31</v>
      </c>
      <c r="AX87" s="13" t="s">
        <v>69</v>
      </c>
      <c r="AY87" s="247" t="s">
        <v>126</v>
      </c>
    </row>
    <row r="88" spans="1:51" s="14" customFormat="1" ht="12">
      <c r="A88" s="14"/>
      <c r="B88" s="248"/>
      <c r="C88" s="249"/>
      <c r="D88" s="232" t="s">
        <v>139</v>
      </c>
      <c r="E88" s="250" t="s">
        <v>19</v>
      </c>
      <c r="F88" s="251" t="s">
        <v>146</v>
      </c>
      <c r="G88" s="249"/>
      <c r="H88" s="252">
        <v>42.5</v>
      </c>
      <c r="I88" s="253"/>
      <c r="J88" s="249"/>
      <c r="K88" s="249"/>
      <c r="L88" s="254"/>
      <c r="M88" s="255"/>
      <c r="N88" s="256"/>
      <c r="O88" s="256"/>
      <c r="P88" s="256"/>
      <c r="Q88" s="256"/>
      <c r="R88" s="256"/>
      <c r="S88" s="256"/>
      <c r="T88" s="257"/>
      <c r="U88" s="14"/>
      <c r="V88" s="14"/>
      <c r="W88" s="14"/>
      <c r="X88" s="14"/>
      <c r="Y88" s="14"/>
      <c r="Z88" s="14"/>
      <c r="AA88" s="14"/>
      <c r="AB88" s="14"/>
      <c r="AC88" s="14"/>
      <c r="AD88" s="14"/>
      <c r="AE88" s="14"/>
      <c r="AT88" s="258" t="s">
        <v>139</v>
      </c>
      <c r="AU88" s="258" t="s">
        <v>79</v>
      </c>
      <c r="AV88" s="14" t="s">
        <v>133</v>
      </c>
      <c r="AW88" s="14" t="s">
        <v>31</v>
      </c>
      <c r="AX88" s="14" t="s">
        <v>77</v>
      </c>
      <c r="AY88" s="258" t="s">
        <v>126</v>
      </c>
    </row>
    <row r="89" spans="1:65" s="2" customFormat="1" ht="16.5" customHeight="1">
      <c r="A89" s="39"/>
      <c r="B89" s="40"/>
      <c r="C89" s="274" t="s">
        <v>79</v>
      </c>
      <c r="D89" s="274" t="s">
        <v>423</v>
      </c>
      <c r="E89" s="275" t="s">
        <v>738</v>
      </c>
      <c r="F89" s="276" t="s">
        <v>739</v>
      </c>
      <c r="G89" s="277" t="s">
        <v>255</v>
      </c>
      <c r="H89" s="278">
        <v>51</v>
      </c>
      <c r="I89" s="279"/>
      <c r="J89" s="280">
        <f>ROUND(I89*H89,2)</f>
        <v>0</v>
      </c>
      <c r="K89" s="276" t="s">
        <v>132</v>
      </c>
      <c r="L89" s="281"/>
      <c r="M89" s="282" t="s">
        <v>19</v>
      </c>
      <c r="N89" s="283" t="s">
        <v>40</v>
      </c>
      <c r="O89" s="85"/>
      <c r="P89" s="228">
        <f>O89*H89</f>
        <v>0</v>
      </c>
      <c r="Q89" s="228">
        <v>0.00012</v>
      </c>
      <c r="R89" s="228">
        <f>Q89*H89</f>
        <v>0.0061200000000000004</v>
      </c>
      <c r="S89" s="228">
        <v>0</v>
      </c>
      <c r="T89" s="229">
        <f>S89*H89</f>
        <v>0</v>
      </c>
      <c r="U89" s="39"/>
      <c r="V89" s="39"/>
      <c r="W89" s="39"/>
      <c r="X89" s="39"/>
      <c r="Y89" s="39"/>
      <c r="Z89" s="39"/>
      <c r="AA89" s="39"/>
      <c r="AB89" s="39"/>
      <c r="AC89" s="39"/>
      <c r="AD89" s="39"/>
      <c r="AE89" s="39"/>
      <c r="AR89" s="230" t="s">
        <v>444</v>
      </c>
      <c r="AT89" s="230" t="s">
        <v>423</v>
      </c>
      <c r="AU89" s="230" t="s">
        <v>79</v>
      </c>
      <c r="AY89" s="18" t="s">
        <v>126</v>
      </c>
      <c r="BE89" s="231">
        <f>IF(N89="základní",J89,0)</f>
        <v>0</v>
      </c>
      <c r="BF89" s="231">
        <f>IF(N89="snížená",J89,0)</f>
        <v>0</v>
      </c>
      <c r="BG89" s="231">
        <f>IF(N89="zákl. přenesená",J89,0)</f>
        <v>0</v>
      </c>
      <c r="BH89" s="231">
        <f>IF(N89="sníž. přenesená",J89,0)</f>
        <v>0</v>
      </c>
      <c r="BI89" s="231">
        <f>IF(N89="nulová",J89,0)</f>
        <v>0</v>
      </c>
      <c r="BJ89" s="18" t="s">
        <v>77</v>
      </c>
      <c r="BK89" s="231">
        <f>ROUND(I89*H89,2)</f>
        <v>0</v>
      </c>
      <c r="BL89" s="18" t="s">
        <v>246</v>
      </c>
      <c r="BM89" s="230" t="s">
        <v>788</v>
      </c>
    </row>
    <row r="90" spans="1:47" s="2" customFormat="1" ht="12">
      <c r="A90" s="39"/>
      <c r="B90" s="40"/>
      <c r="C90" s="41"/>
      <c r="D90" s="232" t="s">
        <v>135</v>
      </c>
      <c r="E90" s="41"/>
      <c r="F90" s="233" t="s">
        <v>739</v>
      </c>
      <c r="G90" s="41"/>
      <c r="H90" s="41"/>
      <c r="I90" s="137"/>
      <c r="J90" s="41"/>
      <c r="K90" s="41"/>
      <c r="L90" s="45"/>
      <c r="M90" s="234"/>
      <c r="N90" s="235"/>
      <c r="O90" s="85"/>
      <c r="P90" s="85"/>
      <c r="Q90" s="85"/>
      <c r="R90" s="85"/>
      <c r="S90" s="85"/>
      <c r="T90" s="86"/>
      <c r="U90" s="39"/>
      <c r="V90" s="39"/>
      <c r="W90" s="39"/>
      <c r="X90" s="39"/>
      <c r="Y90" s="39"/>
      <c r="Z90" s="39"/>
      <c r="AA90" s="39"/>
      <c r="AB90" s="39"/>
      <c r="AC90" s="39"/>
      <c r="AD90" s="39"/>
      <c r="AE90" s="39"/>
      <c r="AT90" s="18" t="s">
        <v>135</v>
      </c>
      <c r="AU90" s="18" t="s">
        <v>79</v>
      </c>
    </row>
    <row r="91" spans="1:51" s="13" customFormat="1" ht="12">
      <c r="A91" s="13"/>
      <c r="B91" s="237"/>
      <c r="C91" s="238"/>
      <c r="D91" s="232" t="s">
        <v>139</v>
      </c>
      <c r="E91" s="238"/>
      <c r="F91" s="240" t="s">
        <v>789</v>
      </c>
      <c r="G91" s="238"/>
      <c r="H91" s="241">
        <v>51</v>
      </c>
      <c r="I91" s="242"/>
      <c r="J91" s="238"/>
      <c r="K91" s="238"/>
      <c r="L91" s="243"/>
      <c r="M91" s="244"/>
      <c r="N91" s="245"/>
      <c r="O91" s="245"/>
      <c r="P91" s="245"/>
      <c r="Q91" s="245"/>
      <c r="R91" s="245"/>
      <c r="S91" s="245"/>
      <c r="T91" s="246"/>
      <c r="U91" s="13"/>
      <c r="V91" s="13"/>
      <c r="W91" s="13"/>
      <c r="X91" s="13"/>
      <c r="Y91" s="13"/>
      <c r="Z91" s="13"/>
      <c r="AA91" s="13"/>
      <c r="AB91" s="13"/>
      <c r="AC91" s="13"/>
      <c r="AD91" s="13"/>
      <c r="AE91" s="13"/>
      <c r="AT91" s="247" t="s">
        <v>139</v>
      </c>
      <c r="AU91" s="247" t="s">
        <v>79</v>
      </c>
      <c r="AV91" s="13" t="s">
        <v>79</v>
      </c>
      <c r="AW91" s="13" t="s">
        <v>4</v>
      </c>
      <c r="AX91" s="13" t="s">
        <v>77</v>
      </c>
      <c r="AY91" s="247" t="s">
        <v>126</v>
      </c>
    </row>
    <row r="92" spans="1:65" s="2" customFormat="1" ht="16.5" customHeight="1">
      <c r="A92" s="39"/>
      <c r="B92" s="40"/>
      <c r="C92" s="219" t="s">
        <v>152</v>
      </c>
      <c r="D92" s="219" t="s">
        <v>128</v>
      </c>
      <c r="E92" s="220" t="s">
        <v>790</v>
      </c>
      <c r="F92" s="221" t="s">
        <v>791</v>
      </c>
      <c r="G92" s="222" t="s">
        <v>214</v>
      </c>
      <c r="H92" s="223">
        <v>2</v>
      </c>
      <c r="I92" s="224"/>
      <c r="J92" s="225">
        <f>ROUND(I92*H92,2)</f>
        <v>0</v>
      </c>
      <c r="K92" s="221" t="s">
        <v>132</v>
      </c>
      <c r="L92" s="45"/>
      <c r="M92" s="226" t="s">
        <v>19</v>
      </c>
      <c r="N92" s="227" t="s">
        <v>40</v>
      </c>
      <c r="O92" s="85"/>
      <c r="P92" s="228">
        <f>O92*H92</f>
        <v>0</v>
      </c>
      <c r="Q92" s="228">
        <v>0</v>
      </c>
      <c r="R92" s="228">
        <f>Q92*H92</f>
        <v>0</v>
      </c>
      <c r="S92" s="228">
        <v>0</v>
      </c>
      <c r="T92" s="229">
        <f>S92*H92</f>
        <v>0</v>
      </c>
      <c r="U92" s="39"/>
      <c r="V92" s="39"/>
      <c r="W92" s="39"/>
      <c r="X92" s="39"/>
      <c r="Y92" s="39"/>
      <c r="Z92" s="39"/>
      <c r="AA92" s="39"/>
      <c r="AB92" s="39"/>
      <c r="AC92" s="39"/>
      <c r="AD92" s="39"/>
      <c r="AE92" s="39"/>
      <c r="AR92" s="230" t="s">
        <v>246</v>
      </c>
      <c r="AT92" s="230" t="s">
        <v>128</v>
      </c>
      <c r="AU92" s="230" t="s">
        <v>79</v>
      </c>
      <c r="AY92" s="18" t="s">
        <v>126</v>
      </c>
      <c r="BE92" s="231">
        <f>IF(N92="základní",J92,0)</f>
        <v>0</v>
      </c>
      <c r="BF92" s="231">
        <f>IF(N92="snížená",J92,0)</f>
        <v>0</v>
      </c>
      <c r="BG92" s="231">
        <f>IF(N92="zákl. přenesená",J92,0)</f>
        <v>0</v>
      </c>
      <c r="BH92" s="231">
        <f>IF(N92="sníž. přenesená",J92,0)</f>
        <v>0</v>
      </c>
      <c r="BI92" s="231">
        <f>IF(N92="nulová",J92,0)</f>
        <v>0</v>
      </c>
      <c r="BJ92" s="18" t="s">
        <v>77</v>
      </c>
      <c r="BK92" s="231">
        <f>ROUND(I92*H92,2)</f>
        <v>0</v>
      </c>
      <c r="BL92" s="18" t="s">
        <v>246</v>
      </c>
      <c r="BM92" s="230" t="s">
        <v>792</v>
      </c>
    </row>
    <row r="93" spans="1:47" s="2" customFormat="1" ht="12">
      <c r="A93" s="39"/>
      <c r="B93" s="40"/>
      <c r="C93" s="41"/>
      <c r="D93" s="232" t="s">
        <v>135</v>
      </c>
      <c r="E93" s="41"/>
      <c r="F93" s="233" t="s">
        <v>793</v>
      </c>
      <c r="G93" s="41"/>
      <c r="H93" s="41"/>
      <c r="I93" s="137"/>
      <c r="J93" s="41"/>
      <c r="K93" s="41"/>
      <c r="L93" s="45"/>
      <c r="M93" s="234"/>
      <c r="N93" s="235"/>
      <c r="O93" s="85"/>
      <c r="P93" s="85"/>
      <c r="Q93" s="85"/>
      <c r="R93" s="85"/>
      <c r="S93" s="85"/>
      <c r="T93" s="86"/>
      <c r="U93" s="39"/>
      <c r="V93" s="39"/>
      <c r="W93" s="39"/>
      <c r="X93" s="39"/>
      <c r="Y93" s="39"/>
      <c r="Z93" s="39"/>
      <c r="AA93" s="39"/>
      <c r="AB93" s="39"/>
      <c r="AC93" s="39"/>
      <c r="AD93" s="39"/>
      <c r="AE93" s="39"/>
      <c r="AT93" s="18" t="s">
        <v>135</v>
      </c>
      <c r="AU93" s="18" t="s">
        <v>79</v>
      </c>
    </row>
    <row r="94" spans="1:65" s="2" customFormat="1" ht="16.5" customHeight="1">
      <c r="A94" s="39"/>
      <c r="B94" s="40"/>
      <c r="C94" s="274" t="s">
        <v>133</v>
      </c>
      <c r="D94" s="274" t="s">
        <v>423</v>
      </c>
      <c r="E94" s="275" t="s">
        <v>794</v>
      </c>
      <c r="F94" s="276" t="s">
        <v>795</v>
      </c>
      <c r="G94" s="277" t="s">
        <v>214</v>
      </c>
      <c r="H94" s="278">
        <v>2</v>
      </c>
      <c r="I94" s="279"/>
      <c r="J94" s="280">
        <f>ROUND(I94*H94,2)</f>
        <v>0</v>
      </c>
      <c r="K94" s="276" t="s">
        <v>132</v>
      </c>
      <c r="L94" s="281"/>
      <c r="M94" s="282" t="s">
        <v>19</v>
      </c>
      <c r="N94" s="283" t="s">
        <v>40</v>
      </c>
      <c r="O94" s="85"/>
      <c r="P94" s="228">
        <f>O94*H94</f>
        <v>0</v>
      </c>
      <c r="Q94" s="228">
        <v>0.00301</v>
      </c>
      <c r="R94" s="228">
        <f>Q94*H94</f>
        <v>0.00602</v>
      </c>
      <c r="S94" s="228">
        <v>0</v>
      </c>
      <c r="T94" s="229">
        <f>S94*H94</f>
        <v>0</v>
      </c>
      <c r="U94" s="39"/>
      <c r="V94" s="39"/>
      <c r="W94" s="39"/>
      <c r="X94" s="39"/>
      <c r="Y94" s="39"/>
      <c r="Z94" s="39"/>
      <c r="AA94" s="39"/>
      <c r="AB94" s="39"/>
      <c r="AC94" s="39"/>
      <c r="AD94" s="39"/>
      <c r="AE94" s="39"/>
      <c r="AR94" s="230" t="s">
        <v>444</v>
      </c>
      <c r="AT94" s="230" t="s">
        <v>423</v>
      </c>
      <c r="AU94" s="230" t="s">
        <v>79</v>
      </c>
      <c r="AY94" s="18" t="s">
        <v>126</v>
      </c>
      <c r="BE94" s="231">
        <f>IF(N94="základní",J94,0)</f>
        <v>0</v>
      </c>
      <c r="BF94" s="231">
        <f>IF(N94="snížená",J94,0)</f>
        <v>0</v>
      </c>
      <c r="BG94" s="231">
        <f>IF(N94="zákl. přenesená",J94,0)</f>
        <v>0</v>
      </c>
      <c r="BH94" s="231">
        <f>IF(N94="sníž. přenesená",J94,0)</f>
        <v>0</v>
      </c>
      <c r="BI94" s="231">
        <f>IF(N94="nulová",J94,0)</f>
        <v>0</v>
      </c>
      <c r="BJ94" s="18" t="s">
        <v>77</v>
      </c>
      <c r="BK94" s="231">
        <f>ROUND(I94*H94,2)</f>
        <v>0</v>
      </c>
      <c r="BL94" s="18" t="s">
        <v>246</v>
      </c>
      <c r="BM94" s="230" t="s">
        <v>796</v>
      </c>
    </row>
    <row r="95" spans="1:47" s="2" customFormat="1" ht="12">
      <c r="A95" s="39"/>
      <c r="B95" s="40"/>
      <c r="C95" s="41"/>
      <c r="D95" s="232" t="s">
        <v>135</v>
      </c>
      <c r="E95" s="41"/>
      <c r="F95" s="233" t="s">
        <v>795</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135</v>
      </c>
      <c r="AU95" s="18" t="s">
        <v>79</v>
      </c>
    </row>
    <row r="96" spans="1:65" s="2" customFormat="1" ht="16.5" customHeight="1">
      <c r="A96" s="39"/>
      <c r="B96" s="40"/>
      <c r="C96" s="274" t="s">
        <v>162</v>
      </c>
      <c r="D96" s="274" t="s">
        <v>423</v>
      </c>
      <c r="E96" s="275" t="s">
        <v>797</v>
      </c>
      <c r="F96" s="276" t="s">
        <v>798</v>
      </c>
      <c r="G96" s="277" t="s">
        <v>214</v>
      </c>
      <c r="H96" s="278">
        <v>1</v>
      </c>
      <c r="I96" s="279"/>
      <c r="J96" s="280">
        <f>ROUND(I96*H96,2)</f>
        <v>0</v>
      </c>
      <c r="K96" s="276" t="s">
        <v>799</v>
      </c>
      <c r="L96" s="281"/>
      <c r="M96" s="282" t="s">
        <v>19</v>
      </c>
      <c r="N96" s="283" t="s">
        <v>40</v>
      </c>
      <c r="O96" s="85"/>
      <c r="P96" s="228">
        <f>O96*H96</f>
        <v>0</v>
      </c>
      <c r="Q96" s="228">
        <v>0.00037</v>
      </c>
      <c r="R96" s="228">
        <f>Q96*H96</f>
        <v>0.00037</v>
      </c>
      <c r="S96" s="228">
        <v>0</v>
      </c>
      <c r="T96" s="229">
        <f>S96*H96</f>
        <v>0</v>
      </c>
      <c r="U96" s="39"/>
      <c r="V96" s="39"/>
      <c r="W96" s="39"/>
      <c r="X96" s="39"/>
      <c r="Y96" s="39"/>
      <c r="Z96" s="39"/>
      <c r="AA96" s="39"/>
      <c r="AB96" s="39"/>
      <c r="AC96" s="39"/>
      <c r="AD96" s="39"/>
      <c r="AE96" s="39"/>
      <c r="AR96" s="230" t="s">
        <v>444</v>
      </c>
      <c r="AT96" s="230" t="s">
        <v>423</v>
      </c>
      <c r="AU96" s="230" t="s">
        <v>79</v>
      </c>
      <c r="AY96" s="18" t="s">
        <v>126</v>
      </c>
      <c r="BE96" s="231">
        <f>IF(N96="základní",J96,0)</f>
        <v>0</v>
      </c>
      <c r="BF96" s="231">
        <f>IF(N96="snížená",J96,0)</f>
        <v>0</v>
      </c>
      <c r="BG96" s="231">
        <f>IF(N96="zákl. přenesená",J96,0)</f>
        <v>0</v>
      </c>
      <c r="BH96" s="231">
        <f>IF(N96="sníž. přenesená",J96,0)</f>
        <v>0</v>
      </c>
      <c r="BI96" s="231">
        <f>IF(N96="nulová",J96,0)</f>
        <v>0</v>
      </c>
      <c r="BJ96" s="18" t="s">
        <v>77</v>
      </c>
      <c r="BK96" s="231">
        <f>ROUND(I96*H96,2)</f>
        <v>0</v>
      </c>
      <c r="BL96" s="18" t="s">
        <v>246</v>
      </c>
      <c r="BM96" s="230" t="s">
        <v>800</v>
      </c>
    </row>
    <row r="97" spans="1:47" s="2" customFormat="1" ht="12">
      <c r="A97" s="39"/>
      <c r="B97" s="40"/>
      <c r="C97" s="41"/>
      <c r="D97" s="232" t="s">
        <v>135</v>
      </c>
      <c r="E97" s="41"/>
      <c r="F97" s="233" t="s">
        <v>798</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135</v>
      </c>
      <c r="AU97" s="18" t="s">
        <v>79</v>
      </c>
    </row>
    <row r="98" spans="1:65" s="2" customFormat="1" ht="16.5" customHeight="1">
      <c r="A98" s="39"/>
      <c r="B98" s="40"/>
      <c r="C98" s="219" t="s">
        <v>168</v>
      </c>
      <c r="D98" s="219" t="s">
        <v>128</v>
      </c>
      <c r="E98" s="220" t="s">
        <v>801</v>
      </c>
      <c r="F98" s="221" t="s">
        <v>802</v>
      </c>
      <c r="G98" s="222" t="s">
        <v>214</v>
      </c>
      <c r="H98" s="223">
        <v>3</v>
      </c>
      <c r="I98" s="224"/>
      <c r="J98" s="225">
        <f>ROUND(I98*H98,2)</f>
        <v>0</v>
      </c>
      <c r="K98" s="221" t="s">
        <v>132</v>
      </c>
      <c r="L98" s="45"/>
      <c r="M98" s="226" t="s">
        <v>19</v>
      </c>
      <c r="N98" s="227" t="s">
        <v>40</v>
      </c>
      <c r="O98" s="85"/>
      <c r="P98" s="228">
        <f>O98*H98</f>
        <v>0</v>
      </c>
      <c r="Q98" s="228">
        <v>0</v>
      </c>
      <c r="R98" s="228">
        <f>Q98*H98</f>
        <v>0</v>
      </c>
      <c r="S98" s="228">
        <v>0</v>
      </c>
      <c r="T98" s="229">
        <f>S98*H98</f>
        <v>0</v>
      </c>
      <c r="U98" s="39"/>
      <c r="V98" s="39"/>
      <c r="W98" s="39"/>
      <c r="X98" s="39"/>
      <c r="Y98" s="39"/>
      <c r="Z98" s="39"/>
      <c r="AA98" s="39"/>
      <c r="AB98" s="39"/>
      <c r="AC98" s="39"/>
      <c r="AD98" s="39"/>
      <c r="AE98" s="39"/>
      <c r="AR98" s="230" t="s">
        <v>246</v>
      </c>
      <c r="AT98" s="230" t="s">
        <v>128</v>
      </c>
      <c r="AU98" s="230" t="s">
        <v>79</v>
      </c>
      <c r="AY98" s="18" t="s">
        <v>126</v>
      </c>
      <c r="BE98" s="231">
        <f>IF(N98="základní",J98,0)</f>
        <v>0</v>
      </c>
      <c r="BF98" s="231">
        <f>IF(N98="snížená",J98,0)</f>
        <v>0</v>
      </c>
      <c r="BG98" s="231">
        <f>IF(N98="zákl. přenesená",J98,0)</f>
        <v>0</v>
      </c>
      <c r="BH98" s="231">
        <f>IF(N98="sníž. přenesená",J98,0)</f>
        <v>0</v>
      </c>
      <c r="BI98" s="231">
        <f>IF(N98="nulová",J98,0)</f>
        <v>0</v>
      </c>
      <c r="BJ98" s="18" t="s">
        <v>77</v>
      </c>
      <c r="BK98" s="231">
        <f>ROUND(I98*H98,2)</f>
        <v>0</v>
      </c>
      <c r="BL98" s="18" t="s">
        <v>246</v>
      </c>
      <c r="BM98" s="230" t="s">
        <v>803</v>
      </c>
    </row>
    <row r="99" spans="1:47" s="2" customFormat="1" ht="12">
      <c r="A99" s="39"/>
      <c r="B99" s="40"/>
      <c r="C99" s="41"/>
      <c r="D99" s="232" t="s">
        <v>135</v>
      </c>
      <c r="E99" s="41"/>
      <c r="F99" s="233" t="s">
        <v>804</v>
      </c>
      <c r="G99" s="41"/>
      <c r="H99" s="41"/>
      <c r="I99" s="137"/>
      <c r="J99" s="41"/>
      <c r="K99" s="41"/>
      <c r="L99" s="45"/>
      <c r="M99" s="234"/>
      <c r="N99" s="235"/>
      <c r="O99" s="85"/>
      <c r="P99" s="85"/>
      <c r="Q99" s="85"/>
      <c r="R99" s="85"/>
      <c r="S99" s="85"/>
      <c r="T99" s="86"/>
      <c r="U99" s="39"/>
      <c r="V99" s="39"/>
      <c r="W99" s="39"/>
      <c r="X99" s="39"/>
      <c r="Y99" s="39"/>
      <c r="Z99" s="39"/>
      <c r="AA99" s="39"/>
      <c r="AB99" s="39"/>
      <c r="AC99" s="39"/>
      <c r="AD99" s="39"/>
      <c r="AE99" s="39"/>
      <c r="AT99" s="18" t="s">
        <v>135</v>
      </c>
      <c r="AU99" s="18" t="s">
        <v>79</v>
      </c>
    </row>
    <row r="100" spans="1:65" s="2" customFormat="1" ht="16.5" customHeight="1">
      <c r="A100" s="39"/>
      <c r="B100" s="40"/>
      <c r="C100" s="274" t="s">
        <v>176</v>
      </c>
      <c r="D100" s="274" t="s">
        <v>423</v>
      </c>
      <c r="E100" s="275" t="s">
        <v>764</v>
      </c>
      <c r="F100" s="276" t="s">
        <v>765</v>
      </c>
      <c r="G100" s="277" t="s">
        <v>214</v>
      </c>
      <c r="H100" s="278">
        <v>2</v>
      </c>
      <c r="I100" s="279"/>
      <c r="J100" s="280">
        <f>ROUND(I100*H100,2)</f>
        <v>0</v>
      </c>
      <c r="K100" s="276" t="s">
        <v>132</v>
      </c>
      <c r="L100" s="281"/>
      <c r="M100" s="282" t="s">
        <v>19</v>
      </c>
      <c r="N100" s="283" t="s">
        <v>40</v>
      </c>
      <c r="O100" s="85"/>
      <c r="P100" s="228">
        <f>O100*H100</f>
        <v>0</v>
      </c>
      <c r="Q100" s="228">
        <v>0.0004</v>
      </c>
      <c r="R100" s="228">
        <f>Q100*H100</f>
        <v>0.0008</v>
      </c>
      <c r="S100" s="228">
        <v>0</v>
      </c>
      <c r="T100" s="229">
        <f>S100*H100</f>
        <v>0</v>
      </c>
      <c r="U100" s="39"/>
      <c r="V100" s="39"/>
      <c r="W100" s="39"/>
      <c r="X100" s="39"/>
      <c r="Y100" s="39"/>
      <c r="Z100" s="39"/>
      <c r="AA100" s="39"/>
      <c r="AB100" s="39"/>
      <c r="AC100" s="39"/>
      <c r="AD100" s="39"/>
      <c r="AE100" s="39"/>
      <c r="AR100" s="230" t="s">
        <v>444</v>
      </c>
      <c r="AT100" s="230" t="s">
        <v>423</v>
      </c>
      <c r="AU100" s="230" t="s">
        <v>79</v>
      </c>
      <c r="AY100" s="18" t="s">
        <v>126</v>
      </c>
      <c r="BE100" s="231">
        <f>IF(N100="základní",J100,0)</f>
        <v>0</v>
      </c>
      <c r="BF100" s="231">
        <f>IF(N100="snížená",J100,0)</f>
        <v>0</v>
      </c>
      <c r="BG100" s="231">
        <f>IF(N100="zákl. přenesená",J100,0)</f>
        <v>0</v>
      </c>
      <c r="BH100" s="231">
        <f>IF(N100="sníž. přenesená",J100,0)</f>
        <v>0</v>
      </c>
      <c r="BI100" s="231">
        <f>IF(N100="nulová",J100,0)</f>
        <v>0</v>
      </c>
      <c r="BJ100" s="18" t="s">
        <v>77</v>
      </c>
      <c r="BK100" s="231">
        <f>ROUND(I100*H100,2)</f>
        <v>0</v>
      </c>
      <c r="BL100" s="18" t="s">
        <v>246</v>
      </c>
      <c r="BM100" s="230" t="s">
        <v>805</v>
      </c>
    </row>
    <row r="101" spans="1:47" s="2" customFormat="1" ht="12">
      <c r="A101" s="39"/>
      <c r="B101" s="40"/>
      <c r="C101" s="41"/>
      <c r="D101" s="232" t="s">
        <v>135</v>
      </c>
      <c r="E101" s="41"/>
      <c r="F101" s="233" t="s">
        <v>765</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135</v>
      </c>
      <c r="AU101" s="18" t="s">
        <v>79</v>
      </c>
    </row>
    <row r="102" spans="1:65" s="2" customFormat="1" ht="16.5" customHeight="1">
      <c r="A102" s="39"/>
      <c r="B102" s="40"/>
      <c r="C102" s="274" t="s">
        <v>182</v>
      </c>
      <c r="D102" s="274" t="s">
        <v>423</v>
      </c>
      <c r="E102" s="275" t="s">
        <v>806</v>
      </c>
      <c r="F102" s="276" t="s">
        <v>807</v>
      </c>
      <c r="G102" s="277" t="s">
        <v>214</v>
      </c>
      <c r="H102" s="278">
        <v>1</v>
      </c>
      <c r="I102" s="279"/>
      <c r="J102" s="280">
        <f>ROUND(I102*H102,2)</f>
        <v>0</v>
      </c>
      <c r="K102" s="276" t="s">
        <v>132</v>
      </c>
      <c r="L102" s="281"/>
      <c r="M102" s="282" t="s">
        <v>19</v>
      </c>
      <c r="N102" s="283" t="s">
        <v>40</v>
      </c>
      <c r="O102" s="85"/>
      <c r="P102" s="228">
        <f>O102*H102</f>
        <v>0</v>
      </c>
      <c r="Q102" s="228">
        <v>0.00105</v>
      </c>
      <c r="R102" s="228">
        <f>Q102*H102</f>
        <v>0.00105</v>
      </c>
      <c r="S102" s="228">
        <v>0</v>
      </c>
      <c r="T102" s="229">
        <f>S102*H102</f>
        <v>0</v>
      </c>
      <c r="U102" s="39"/>
      <c r="V102" s="39"/>
      <c r="W102" s="39"/>
      <c r="X102" s="39"/>
      <c r="Y102" s="39"/>
      <c r="Z102" s="39"/>
      <c r="AA102" s="39"/>
      <c r="AB102" s="39"/>
      <c r="AC102" s="39"/>
      <c r="AD102" s="39"/>
      <c r="AE102" s="39"/>
      <c r="AR102" s="230" t="s">
        <v>444</v>
      </c>
      <c r="AT102" s="230" t="s">
        <v>423</v>
      </c>
      <c r="AU102" s="230" t="s">
        <v>79</v>
      </c>
      <c r="AY102" s="18" t="s">
        <v>126</v>
      </c>
      <c r="BE102" s="231">
        <f>IF(N102="základní",J102,0)</f>
        <v>0</v>
      </c>
      <c r="BF102" s="231">
        <f>IF(N102="snížená",J102,0)</f>
        <v>0</v>
      </c>
      <c r="BG102" s="231">
        <f>IF(N102="zákl. přenesená",J102,0)</f>
        <v>0</v>
      </c>
      <c r="BH102" s="231">
        <f>IF(N102="sníž. přenesená",J102,0)</f>
        <v>0</v>
      </c>
      <c r="BI102" s="231">
        <f>IF(N102="nulová",J102,0)</f>
        <v>0</v>
      </c>
      <c r="BJ102" s="18" t="s">
        <v>77</v>
      </c>
      <c r="BK102" s="231">
        <f>ROUND(I102*H102,2)</f>
        <v>0</v>
      </c>
      <c r="BL102" s="18" t="s">
        <v>246</v>
      </c>
      <c r="BM102" s="230" t="s">
        <v>808</v>
      </c>
    </row>
    <row r="103" spans="1:47" s="2" customFormat="1" ht="12">
      <c r="A103" s="39"/>
      <c r="B103" s="40"/>
      <c r="C103" s="41"/>
      <c r="D103" s="232" t="s">
        <v>135</v>
      </c>
      <c r="E103" s="41"/>
      <c r="F103" s="233" t="s">
        <v>807</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135</v>
      </c>
      <c r="AU103" s="18" t="s">
        <v>79</v>
      </c>
    </row>
    <row r="104" spans="1:65" s="2" customFormat="1" ht="16.5" customHeight="1">
      <c r="A104" s="39"/>
      <c r="B104" s="40"/>
      <c r="C104" s="219" t="s">
        <v>189</v>
      </c>
      <c r="D104" s="219" t="s">
        <v>128</v>
      </c>
      <c r="E104" s="220" t="s">
        <v>809</v>
      </c>
      <c r="F104" s="221" t="s">
        <v>810</v>
      </c>
      <c r="G104" s="222" t="s">
        <v>214</v>
      </c>
      <c r="H104" s="223">
        <v>6</v>
      </c>
      <c r="I104" s="224"/>
      <c r="J104" s="225">
        <f>ROUND(I104*H104,2)</f>
        <v>0</v>
      </c>
      <c r="K104" s="221" t="s">
        <v>132</v>
      </c>
      <c r="L104" s="45"/>
      <c r="M104" s="226" t="s">
        <v>19</v>
      </c>
      <c r="N104" s="227" t="s">
        <v>40</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246</v>
      </c>
      <c r="AT104" s="230" t="s">
        <v>128</v>
      </c>
      <c r="AU104" s="230" t="s">
        <v>79</v>
      </c>
      <c r="AY104" s="18" t="s">
        <v>126</v>
      </c>
      <c r="BE104" s="231">
        <f>IF(N104="základní",J104,0)</f>
        <v>0</v>
      </c>
      <c r="BF104" s="231">
        <f>IF(N104="snížená",J104,0)</f>
        <v>0</v>
      </c>
      <c r="BG104" s="231">
        <f>IF(N104="zákl. přenesená",J104,0)</f>
        <v>0</v>
      </c>
      <c r="BH104" s="231">
        <f>IF(N104="sníž. přenesená",J104,0)</f>
        <v>0</v>
      </c>
      <c r="BI104" s="231">
        <f>IF(N104="nulová",J104,0)</f>
        <v>0</v>
      </c>
      <c r="BJ104" s="18" t="s">
        <v>77</v>
      </c>
      <c r="BK104" s="231">
        <f>ROUND(I104*H104,2)</f>
        <v>0</v>
      </c>
      <c r="BL104" s="18" t="s">
        <v>246</v>
      </c>
      <c r="BM104" s="230" t="s">
        <v>811</v>
      </c>
    </row>
    <row r="105" spans="1:47" s="2" customFormat="1" ht="12">
      <c r="A105" s="39"/>
      <c r="B105" s="40"/>
      <c r="C105" s="41"/>
      <c r="D105" s="232" t="s">
        <v>135</v>
      </c>
      <c r="E105" s="41"/>
      <c r="F105" s="233" t="s">
        <v>812</v>
      </c>
      <c r="G105" s="41"/>
      <c r="H105" s="41"/>
      <c r="I105" s="137"/>
      <c r="J105" s="41"/>
      <c r="K105" s="41"/>
      <c r="L105" s="45"/>
      <c r="M105" s="234"/>
      <c r="N105" s="235"/>
      <c r="O105" s="85"/>
      <c r="P105" s="85"/>
      <c r="Q105" s="85"/>
      <c r="R105" s="85"/>
      <c r="S105" s="85"/>
      <c r="T105" s="86"/>
      <c r="U105" s="39"/>
      <c r="V105" s="39"/>
      <c r="W105" s="39"/>
      <c r="X105" s="39"/>
      <c r="Y105" s="39"/>
      <c r="Z105" s="39"/>
      <c r="AA105" s="39"/>
      <c r="AB105" s="39"/>
      <c r="AC105" s="39"/>
      <c r="AD105" s="39"/>
      <c r="AE105" s="39"/>
      <c r="AT105" s="18" t="s">
        <v>135</v>
      </c>
      <c r="AU105" s="18" t="s">
        <v>79</v>
      </c>
    </row>
    <row r="106" spans="1:65" s="2" customFormat="1" ht="16.5" customHeight="1">
      <c r="A106" s="39"/>
      <c r="B106" s="40"/>
      <c r="C106" s="274" t="s">
        <v>196</v>
      </c>
      <c r="D106" s="274" t="s">
        <v>423</v>
      </c>
      <c r="E106" s="275" t="s">
        <v>813</v>
      </c>
      <c r="F106" s="276" t="s">
        <v>814</v>
      </c>
      <c r="G106" s="277" t="s">
        <v>214</v>
      </c>
      <c r="H106" s="278">
        <v>6</v>
      </c>
      <c r="I106" s="279"/>
      <c r="J106" s="280">
        <f>ROUND(I106*H106,2)</f>
        <v>0</v>
      </c>
      <c r="K106" s="276" t="s">
        <v>799</v>
      </c>
      <c r="L106" s="281"/>
      <c r="M106" s="282" t="s">
        <v>19</v>
      </c>
      <c r="N106" s="283" t="s">
        <v>40</v>
      </c>
      <c r="O106" s="85"/>
      <c r="P106" s="228">
        <f>O106*H106</f>
        <v>0</v>
      </c>
      <c r="Q106" s="228">
        <v>0.00087</v>
      </c>
      <c r="R106" s="228">
        <f>Q106*H106</f>
        <v>0.00522</v>
      </c>
      <c r="S106" s="228">
        <v>0</v>
      </c>
      <c r="T106" s="229">
        <f>S106*H106</f>
        <v>0</v>
      </c>
      <c r="U106" s="39"/>
      <c r="V106" s="39"/>
      <c r="W106" s="39"/>
      <c r="X106" s="39"/>
      <c r="Y106" s="39"/>
      <c r="Z106" s="39"/>
      <c r="AA106" s="39"/>
      <c r="AB106" s="39"/>
      <c r="AC106" s="39"/>
      <c r="AD106" s="39"/>
      <c r="AE106" s="39"/>
      <c r="AR106" s="230" t="s">
        <v>444</v>
      </c>
      <c r="AT106" s="230" t="s">
        <v>423</v>
      </c>
      <c r="AU106" s="230" t="s">
        <v>79</v>
      </c>
      <c r="AY106" s="18" t="s">
        <v>126</v>
      </c>
      <c r="BE106" s="231">
        <f>IF(N106="základní",J106,0)</f>
        <v>0</v>
      </c>
      <c r="BF106" s="231">
        <f>IF(N106="snížená",J106,0)</f>
        <v>0</v>
      </c>
      <c r="BG106" s="231">
        <f>IF(N106="zákl. přenesená",J106,0)</f>
        <v>0</v>
      </c>
      <c r="BH106" s="231">
        <f>IF(N106="sníž. přenesená",J106,0)</f>
        <v>0</v>
      </c>
      <c r="BI106" s="231">
        <f>IF(N106="nulová",J106,0)</f>
        <v>0</v>
      </c>
      <c r="BJ106" s="18" t="s">
        <v>77</v>
      </c>
      <c r="BK106" s="231">
        <f>ROUND(I106*H106,2)</f>
        <v>0</v>
      </c>
      <c r="BL106" s="18" t="s">
        <v>246</v>
      </c>
      <c r="BM106" s="230" t="s">
        <v>815</v>
      </c>
    </row>
    <row r="107" spans="1:47" s="2" customFormat="1" ht="12">
      <c r="A107" s="39"/>
      <c r="B107" s="40"/>
      <c r="C107" s="41"/>
      <c r="D107" s="232" t="s">
        <v>135</v>
      </c>
      <c r="E107" s="41"/>
      <c r="F107" s="233" t="s">
        <v>814</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135</v>
      </c>
      <c r="AU107" s="18" t="s">
        <v>79</v>
      </c>
    </row>
    <row r="108" spans="1:65" s="2" customFormat="1" ht="16.5" customHeight="1">
      <c r="A108" s="39"/>
      <c r="B108" s="40"/>
      <c r="C108" s="219" t="s">
        <v>203</v>
      </c>
      <c r="D108" s="219" t="s">
        <v>128</v>
      </c>
      <c r="E108" s="220" t="s">
        <v>770</v>
      </c>
      <c r="F108" s="221" t="s">
        <v>771</v>
      </c>
      <c r="G108" s="222" t="s">
        <v>214</v>
      </c>
      <c r="H108" s="223">
        <v>1</v>
      </c>
      <c r="I108" s="224"/>
      <c r="J108" s="225">
        <f>ROUND(I108*H108,2)</f>
        <v>0</v>
      </c>
      <c r="K108" s="221" t="s">
        <v>132</v>
      </c>
      <c r="L108" s="45"/>
      <c r="M108" s="226" t="s">
        <v>19</v>
      </c>
      <c r="N108" s="227" t="s">
        <v>40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246</v>
      </c>
      <c r="AT108" s="230" t="s">
        <v>128</v>
      </c>
      <c r="AU108" s="230" t="s">
        <v>79</v>
      </c>
      <c r="AY108" s="18" t="s">
        <v>126</v>
      </c>
      <c r="BE108" s="231">
        <f>IF(N108="základní",J108,0)</f>
        <v>0</v>
      </c>
      <c r="BF108" s="231">
        <f>IF(N108="snížená",J108,0)</f>
        <v>0</v>
      </c>
      <c r="BG108" s="231">
        <f>IF(N108="zákl. přenesená",J108,0)</f>
        <v>0</v>
      </c>
      <c r="BH108" s="231">
        <f>IF(N108="sníž. přenesená",J108,0)</f>
        <v>0</v>
      </c>
      <c r="BI108" s="231">
        <f>IF(N108="nulová",J108,0)</f>
        <v>0</v>
      </c>
      <c r="BJ108" s="18" t="s">
        <v>77</v>
      </c>
      <c r="BK108" s="231">
        <f>ROUND(I108*H108,2)</f>
        <v>0</v>
      </c>
      <c r="BL108" s="18" t="s">
        <v>246</v>
      </c>
      <c r="BM108" s="230" t="s">
        <v>816</v>
      </c>
    </row>
    <row r="109" spans="1:47" s="2" customFormat="1" ht="12">
      <c r="A109" s="39"/>
      <c r="B109" s="40"/>
      <c r="C109" s="41"/>
      <c r="D109" s="232" t="s">
        <v>135</v>
      </c>
      <c r="E109" s="41"/>
      <c r="F109" s="233" t="s">
        <v>773</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135</v>
      </c>
      <c r="AU109" s="18" t="s">
        <v>79</v>
      </c>
    </row>
    <row r="110" spans="1:47" s="2" customFormat="1" ht="12">
      <c r="A110" s="39"/>
      <c r="B110" s="40"/>
      <c r="C110" s="41"/>
      <c r="D110" s="232" t="s">
        <v>137</v>
      </c>
      <c r="E110" s="41"/>
      <c r="F110" s="236" t="s">
        <v>774</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137</v>
      </c>
      <c r="AU110" s="18" t="s">
        <v>79</v>
      </c>
    </row>
    <row r="111" spans="1:65" s="2" customFormat="1" ht="16.5" customHeight="1">
      <c r="A111" s="39"/>
      <c r="B111" s="40"/>
      <c r="C111" s="219" t="s">
        <v>211</v>
      </c>
      <c r="D111" s="219" t="s">
        <v>128</v>
      </c>
      <c r="E111" s="220" t="s">
        <v>775</v>
      </c>
      <c r="F111" s="221" t="s">
        <v>776</v>
      </c>
      <c r="G111" s="222" t="s">
        <v>171</v>
      </c>
      <c r="H111" s="223">
        <v>0.02</v>
      </c>
      <c r="I111" s="224"/>
      <c r="J111" s="225">
        <f>ROUND(I111*H111,2)</f>
        <v>0</v>
      </c>
      <c r="K111" s="221" t="s">
        <v>132</v>
      </c>
      <c r="L111" s="45"/>
      <c r="M111" s="226" t="s">
        <v>19</v>
      </c>
      <c r="N111" s="227" t="s">
        <v>40</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246</v>
      </c>
      <c r="AT111" s="230" t="s">
        <v>128</v>
      </c>
      <c r="AU111" s="230" t="s">
        <v>79</v>
      </c>
      <c r="AY111" s="18" t="s">
        <v>126</v>
      </c>
      <c r="BE111" s="231">
        <f>IF(N111="základní",J111,0)</f>
        <v>0</v>
      </c>
      <c r="BF111" s="231">
        <f>IF(N111="snížená",J111,0)</f>
        <v>0</v>
      </c>
      <c r="BG111" s="231">
        <f>IF(N111="zákl. přenesená",J111,0)</f>
        <v>0</v>
      </c>
      <c r="BH111" s="231">
        <f>IF(N111="sníž. přenesená",J111,0)</f>
        <v>0</v>
      </c>
      <c r="BI111" s="231">
        <f>IF(N111="nulová",J111,0)</f>
        <v>0</v>
      </c>
      <c r="BJ111" s="18" t="s">
        <v>77</v>
      </c>
      <c r="BK111" s="231">
        <f>ROUND(I111*H111,2)</f>
        <v>0</v>
      </c>
      <c r="BL111" s="18" t="s">
        <v>246</v>
      </c>
      <c r="BM111" s="230" t="s">
        <v>817</v>
      </c>
    </row>
    <row r="112" spans="1:47" s="2" customFormat="1" ht="12">
      <c r="A112" s="39"/>
      <c r="B112" s="40"/>
      <c r="C112" s="41"/>
      <c r="D112" s="232" t="s">
        <v>135</v>
      </c>
      <c r="E112" s="41"/>
      <c r="F112" s="233" t="s">
        <v>778</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135</v>
      </c>
      <c r="AU112" s="18" t="s">
        <v>79</v>
      </c>
    </row>
    <row r="113" spans="1:47" s="2" customFormat="1" ht="12">
      <c r="A113" s="39"/>
      <c r="B113" s="40"/>
      <c r="C113" s="41"/>
      <c r="D113" s="232" t="s">
        <v>137</v>
      </c>
      <c r="E113" s="41"/>
      <c r="F113" s="236" t="s">
        <v>488</v>
      </c>
      <c r="G113" s="41"/>
      <c r="H113" s="41"/>
      <c r="I113" s="137"/>
      <c r="J113" s="41"/>
      <c r="K113" s="41"/>
      <c r="L113" s="45"/>
      <c r="M113" s="270"/>
      <c r="N113" s="271"/>
      <c r="O113" s="272"/>
      <c r="P113" s="272"/>
      <c r="Q113" s="272"/>
      <c r="R113" s="272"/>
      <c r="S113" s="272"/>
      <c r="T113" s="273"/>
      <c r="U113" s="39"/>
      <c r="V113" s="39"/>
      <c r="W113" s="39"/>
      <c r="X113" s="39"/>
      <c r="Y113" s="39"/>
      <c r="Z113" s="39"/>
      <c r="AA113" s="39"/>
      <c r="AB113" s="39"/>
      <c r="AC113" s="39"/>
      <c r="AD113" s="39"/>
      <c r="AE113" s="39"/>
      <c r="AT113" s="18" t="s">
        <v>137</v>
      </c>
      <c r="AU113" s="18" t="s">
        <v>79</v>
      </c>
    </row>
    <row r="114" spans="1:31" s="2" customFormat="1" ht="6.95" customHeight="1">
      <c r="A114" s="39"/>
      <c r="B114" s="60"/>
      <c r="C114" s="61"/>
      <c r="D114" s="61"/>
      <c r="E114" s="61"/>
      <c r="F114" s="61"/>
      <c r="G114" s="61"/>
      <c r="H114" s="61"/>
      <c r="I114" s="167"/>
      <c r="J114" s="61"/>
      <c r="K114" s="61"/>
      <c r="L114" s="45"/>
      <c r="M114" s="39"/>
      <c r="O114" s="39"/>
      <c r="P114" s="39"/>
      <c r="Q114" s="39"/>
      <c r="R114" s="39"/>
      <c r="S114" s="39"/>
      <c r="T114" s="39"/>
      <c r="U114" s="39"/>
      <c r="V114" s="39"/>
      <c r="W114" s="39"/>
      <c r="X114" s="39"/>
      <c r="Y114" s="39"/>
      <c r="Z114" s="39"/>
      <c r="AA114" s="39"/>
      <c r="AB114" s="39"/>
      <c r="AC114" s="39"/>
      <c r="AD114" s="39"/>
      <c r="AE114" s="39"/>
    </row>
  </sheetData>
  <sheetProtection password="CC35" sheet="1" objects="1" scenarios="1" formatColumns="0" formatRows="0" autoFilter="0"/>
  <autoFilter ref="C80:K113"/>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7" customWidth="1"/>
    <col min="2" max="2" width="1.7109375" style="287" customWidth="1"/>
    <col min="3" max="4" width="5.00390625" style="287" customWidth="1"/>
    <col min="5" max="5" width="11.7109375" style="287" customWidth="1"/>
    <col min="6" max="6" width="9.140625" style="287" customWidth="1"/>
    <col min="7" max="7" width="5.00390625" style="287" customWidth="1"/>
    <col min="8" max="8" width="77.8515625" style="287" customWidth="1"/>
    <col min="9" max="10" width="20.00390625" style="287" customWidth="1"/>
    <col min="11" max="11" width="1.7109375" style="287" customWidth="1"/>
  </cols>
  <sheetData>
    <row r="1" s="1" customFormat="1" ht="37.5" customHeight="1"/>
    <row r="2" spans="2:11" s="1" customFormat="1" ht="7.5" customHeight="1">
      <c r="B2" s="288"/>
      <c r="C2" s="289"/>
      <c r="D2" s="289"/>
      <c r="E2" s="289"/>
      <c r="F2" s="289"/>
      <c r="G2" s="289"/>
      <c r="H2" s="289"/>
      <c r="I2" s="289"/>
      <c r="J2" s="289"/>
      <c r="K2" s="290"/>
    </row>
    <row r="3" spans="2:11" s="16" customFormat="1" ht="45" customHeight="1">
      <c r="B3" s="291"/>
      <c r="C3" s="292" t="s">
        <v>818</v>
      </c>
      <c r="D3" s="292"/>
      <c r="E3" s="292"/>
      <c r="F3" s="292"/>
      <c r="G3" s="292"/>
      <c r="H3" s="292"/>
      <c r="I3" s="292"/>
      <c r="J3" s="292"/>
      <c r="K3" s="293"/>
    </row>
    <row r="4" spans="2:11" s="1" customFormat="1" ht="25.5" customHeight="1">
      <c r="B4" s="294"/>
      <c r="C4" s="295" t="s">
        <v>819</v>
      </c>
      <c r="D4" s="295"/>
      <c r="E4" s="295"/>
      <c r="F4" s="295"/>
      <c r="G4" s="295"/>
      <c r="H4" s="295"/>
      <c r="I4" s="295"/>
      <c r="J4" s="295"/>
      <c r="K4" s="296"/>
    </row>
    <row r="5" spans="2:11" s="1" customFormat="1" ht="5.25" customHeight="1">
      <c r="B5" s="294"/>
      <c r="C5" s="297"/>
      <c r="D5" s="297"/>
      <c r="E5" s="297"/>
      <c r="F5" s="297"/>
      <c r="G5" s="297"/>
      <c r="H5" s="297"/>
      <c r="I5" s="297"/>
      <c r="J5" s="297"/>
      <c r="K5" s="296"/>
    </row>
    <row r="6" spans="2:11" s="1" customFormat="1" ht="15" customHeight="1">
      <c r="B6" s="294"/>
      <c r="C6" s="298" t="s">
        <v>820</v>
      </c>
      <c r="D6" s="298"/>
      <c r="E6" s="298"/>
      <c r="F6" s="298"/>
      <c r="G6" s="298"/>
      <c r="H6" s="298"/>
      <c r="I6" s="298"/>
      <c r="J6" s="298"/>
      <c r="K6" s="296"/>
    </row>
    <row r="7" spans="2:11" s="1" customFormat="1" ht="15" customHeight="1">
      <c r="B7" s="299"/>
      <c r="C7" s="298" t="s">
        <v>821</v>
      </c>
      <c r="D7" s="298"/>
      <c r="E7" s="298"/>
      <c r="F7" s="298"/>
      <c r="G7" s="298"/>
      <c r="H7" s="298"/>
      <c r="I7" s="298"/>
      <c r="J7" s="298"/>
      <c r="K7" s="296"/>
    </row>
    <row r="8" spans="2:11" s="1" customFormat="1" ht="12.75" customHeight="1">
      <c r="B8" s="299"/>
      <c r="C8" s="298"/>
      <c r="D8" s="298"/>
      <c r="E8" s="298"/>
      <c r="F8" s="298"/>
      <c r="G8" s="298"/>
      <c r="H8" s="298"/>
      <c r="I8" s="298"/>
      <c r="J8" s="298"/>
      <c r="K8" s="296"/>
    </row>
    <row r="9" spans="2:11" s="1" customFormat="1" ht="15" customHeight="1">
      <c r="B9" s="299"/>
      <c r="C9" s="298" t="s">
        <v>822</v>
      </c>
      <c r="D9" s="298"/>
      <c r="E9" s="298"/>
      <c r="F9" s="298"/>
      <c r="G9" s="298"/>
      <c r="H9" s="298"/>
      <c r="I9" s="298"/>
      <c r="J9" s="298"/>
      <c r="K9" s="296"/>
    </row>
    <row r="10" spans="2:11" s="1" customFormat="1" ht="15" customHeight="1">
      <c r="B10" s="299"/>
      <c r="C10" s="298"/>
      <c r="D10" s="298" t="s">
        <v>823</v>
      </c>
      <c r="E10" s="298"/>
      <c r="F10" s="298"/>
      <c r="G10" s="298"/>
      <c r="H10" s="298"/>
      <c r="I10" s="298"/>
      <c r="J10" s="298"/>
      <c r="K10" s="296"/>
    </row>
    <row r="11" spans="2:11" s="1" customFormat="1" ht="15" customHeight="1">
      <c r="B11" s="299"/>
      <c r="C11" s="300"/>
      <c r="D11" s="298" t="s">
        <v>824</v>
      </c>
      <c r="E11" s="298"/>
      <c r="F11" s="298"/>
      <c r="G11" s="298"/>
      <c r="H11" s="298"/>
      <c r="I11" s="298"/>
      <c r="J11" s="298"/>
      <c r="K11" s="296"/>
    </row>
    <row r="12" spans="2:11" s="1" customFormat="1" ht="15" customHeight="1">
      <c r="B12" s="299"/>
      <c r="C12" s="300"/>
      <c r="D12" s="298"/>
      <c r="E12" s="298"/>
      <c r="F12" s="298"/>
      <c r="G12" s="298"/>
      <c r="H12" s="298"/>
      <c r="I12" s="298"/>
      <c r="J12" s="298"/>
      <c r="K12" s="296"/>
    </row>
    <row r="13" spans="2:11" s="1" customFormat="1" ht="15" customHeight="1">
      <c r="B13" s="299"/>
      <c r="C13" s="300"/>
      <c r="D13" s="301" t="s">
        <v>825</v>
      </c>
      <c r="E13" s="298"/>
      <c r="F13" s="298"/>
      <c r="G13" s="298"/>
      <c r="H13" s="298"/>
      <c r="I13" s="298"/>
      <c r="J13" s="298"/>
      <c r="K13" s="296"/>
    </row>
    <row r="14" spans="2:11" s="1" customFormat="1" ht="12.75" customHeight="1">
      <c r="B14" s="299"/>
      <c r="C14" s="300"/>
      <c r="D14" s="300"/>
      <c r="E14" s="300"/>
      <c r="F14" s="300"/>
      <c r="G14" s="300"/>
      <c r="H14" s="300"/>
      <c r="I14" s="300"/>
      <c r="J14" s="300"/>
      <c r="K14" s="296"/>
    </row>
    <row r="15" spans="2:11" s="1" customFormat="1" ht="15" customHeight="1">
      <c r="B15" s="299"/>
      <c r="C15" s="300"/>
      <c r="D15" s="298" t="s">
        <v>826</v>
      </c>
      <c r="E15" s="298"/>
      <c r="F15" s="298"/>
      <c r="G15" s="298"/>
      <c r="H15" s="298"/>
      <c r="I15" s="298"/>
      <c r="J15" s="298"/>
      <c r="K15" s="296"/>
    </row>
    <row r="16" spans="2:11" s="1" customFormat="1" ht="15" customHeight="1">
      <c r="B16" s="299"/>
      <c r="C16" s="300"/>
      <c r="D16" s="298" t="s">
        <v>827</v>
      </c>
      <c r="E16" s="298"/>
      <c r="F16" s="298"/>
      <c r="G16" s="298"/>
      <c r="H16" s="298"/>
      <c r="I16" s="298"/>
      <c r="J16" s="298"/>
      <c r="K16" s="296"/>
    </row>
    <row r="17" spans="2:11" s="1" customFormat="1" ht="15" customHeight="1">
      <c r="B17" s="299"/>
      <c r="C17" s="300"/>
      <c r="D17" s="298" t="s">
        <v>828</v>
      </c>
      <c r="E17" s="298"/>
      <c r="F17" s="298"/>
      <c r="G17" s="298"/>
      <c r="H17" s="298"/>
      <c r="I17" s="298"/>
      <c r="J17" s="298"/>
      <c r="K17" s="296"/>
    </row>
    <row r="18" spans="2:11" s="1" customFormat="1" ht="15" customHeight="1">
      <c r="B18" s="299"/>
      <c r="C18" s="300"/>
      <c r="D18" s="300"/>
      <c r="E18" s="302" t="s">
        <v>76</v>
      </c>
      <c r="F18" s="298" t="s">
        <v>829</v>
      </c>
      <c r="G18" s="298"/>
      <c r="H18" s="298"/>
      <c r="I18" s="298"/>
      <c r="J18" s="298"/>
      <c r="K18" s="296"/>
    </row>
    <row r="19" spans="2:11" s="1" customFormat="1" ht="15" customHeight="1">
      <c r="B19" s="299"/>
      <c r="C19" s="300"/>
      <c r="D19" s="300"/>
      <c r="E19" s="302" t="s">
        <v>830</v>
      </c>
      <c r="F19" s="298" t="s">
        <v>831</v>
      </c>
      <c r="G19" s="298"/>
      <c r="H19" s="298"/>
      <c r="I19" s="298"/>
      <c r="J19" s="298"/>
      <c r="K19" s="296"/>
    </row>
    <row r="20" spans="2:11" s="1" customFormat="1" ht="15" customHeight="1">
      <c r="B20" s="299"/>
      <c r="C20" s="300"/>
      <c r="D20" s="300"/>
      <c r="E20" s="302" t="s">
        <v>832</v>
      </c>
      <c r="F20" s="298" t="s">
        <v>833</v>
      </c>
      <c r="G20" s="298"/>
      <c r="H20" s="298"/>
      <c r="I20" s="298"/>
      <c r="J20" s="298"/>
      <c r="K20" s="296"/>
    </row>
    <row r="21" spans="2:11" s="1" customFormat="1" ht="15" customHeight="1">
      <c r="B21" s="299"/>
      <c r="C21" s="300"/>
      <c r="D21" s="300"/>
      <c r="E21" s="302" t="s">
        <v>834</v>
      </c>
      <c r="F21" s="298" t="s">
        <v>835</v>
      </c>
      <c r="G21" s="298"/>
      <c r="H21" s="298"/>
      <c r="I21" s="298"/>
      <c r="J21" s="298"/>
      <c r="K21" s="296"/>
    </row>
    <row r="22" spans="2:11" s="1" customFormat="1" ht="15" customHeight="1">
      <c r="B22" s="299"/>
      <c r="C22" s="300"/>
      <c r="D22" s="300"/>
      <c r="E22" s="302" t="s">
        <v>836</v>
      </c>
      <c r="F22" s="298" t="s">
        <v>837</v>
      </c>
      <c r="G22" s="298"/>
      <c r="H22" s="298"/>
      <c r="I22" s="298"/>
      <c r="J22" s="298"/>
      <c r="K22" s="296"/>
    </row>
    <row r="23" spans="2:11" s="1" customFormat="1" ht="15" customHeight="1">
      <c r="B23" s="299"/>
      <c r="C23" s="300"/>
      <c r="D23" s="300"/>
      <c r="E23" s="302" t="s">
        <v>838</v>
      </c>
      <c r="F23" s="298" t="s">
        <v>839</v>
      </c>
      <c r="G23" s="298"/>
      <c r="H23" s="298"/>
      <c r="I23" s="298"/>
      <c r="J23" s="298"/>
      <c r="K23" s="296"/>
    </row>
    <row r="24" spans="2:11" s="1" customFormat="1" ht="12.75" customHeight="1">
      <c r="B24" s="299"/>
      <c r="C24" s="300"/>
      <c r="D24" s="300"/>
      <c r="E24" s="300"/>
      <c r="F24" s="300"/>
      <c r="G24" s="300"/>
      <c r="H24" s="300"/>
      <c r="I24" s="300"/>
      <c r="J24" s="300"/>
      <c r="K24" s="296"/>
    </row>
    <row r="25" spans="2:11" s="1" customFormat="1" ht="15" customHeight="1">
      <c r="B25" s="299"/>
      <c r="C25" s="298" t="s">
        <v>840</v>
      </c>
      <c r="D25" s="298"/>
      <c r="E25" s="298"/>
      <c r="F25" s="298"/>
      <c r="G25" s="298"/>
      <c r="H25" s="298"/>
      <c r="I25" s="298"/>
      <c r="J25" s="298"/>
      <c r="K25" s="296"/>
    </row>
    <row r="26" spans="2:11" s="1" customFormat="1" ht="15" customHeight="1">
      <c r="B26" s="299"/>
      <c r="C26" s="298" t="s">
        <v>841</v>
      </c>
      <c r="D26" s="298"/>
      <c r="E26" s="298"/>
      <c r="F26" s="298"/>
      <c r="G26" s="298"/>
      <c r="H26" s="298"/>
      <c r="I26" s="298"/>
      <c r="J26" s="298"/>
      <c r="K26" s="296"/>
    </row>
    <row r="27" spans="2:11" s="1" customFormat="1" ht="15" customHeight="1">
      <c r="B27" s="299"/>
      <c r="C27" s="298"/>
      <c r="D27" s="298" t="s">
        <v>842</v>
      </c>
      <c r="E27" s="298"/>
      <c r="F27" s="298"/>
      <c r="G27" s="298"/>
      <c r="H27" s="298"/>
      <c r="I27" s="298"/>
      <c r="J27" s="298"/>
      <c r="K27" s="296"/>
    </row>
    <row r="28" spans="2:11" s="1" customFormat="1" ht="15" customHeight="1">
      <c r="B28" s="299"/>
      <c r="C28" s="300"/>
      <c r="D28" s="298" t="s">
        <v>843</v>
      </c>
      <c r="E28" s="298"/>
      <c r="F28" s="298"/>
      <c r="G28" s="298"/>
      <c r="H28" s="298"/>
      <c r="I28" s="298"/>
      <c r="J28" s="298"/>
      <c r="K28" s="296"/>
    </row>
    <row r="29" spans="2:11" s="1" customFormat="1" ht="12.75" customHeight="1">
      <c r="B29" s="299"/>
      <c r="C29" s="300"/>
      <c r="D29" s="300"/>
      <c r="E29" s="300"/>
      <c r="F29" s="300"/>
      <c r="G29" s="300"/>
      <c r="H29" s="300"/>
      <c r="I29" s="300"/>
      <c r="J29" s="300"/>
      <c r="K29" s="296"/>
    </row>
    <row r="30" spans="2:11" s="1" customFormat="1" ht="15" customHeight="1">
      <c r="B30" s="299"/>
      <c r="C30" s="300"/>
      <c r="D30" s="298" t="s">
        <v>844</v>
      </c>
      <c r="E30" s="298"/>
      <c r="F30" s="298"/>
      <c r="G30" s="298"/>
      <c r="H30" s="298"/>
      <c r="I30" s="298"/>
      <c r="J30" s="298"/>
      <c r="K30" s="296"/>
    </row>
    <row r="31" spans="2:11" s="1" customFormat="1" ht="15" customHeight="1">
      <c r="B31" s="299"/>
      <c r="C31" s="300"/>
      <c r="D31" s="298" t="s">
        <v>845</v>
      </c>
      <c r="E31" s="298"/>
      <c r="F31" s="298"/>
      <c r="G31" s="298"/>
      <c r="H31" s="298"/>
      <c r="I31" s="298"/>
      <c r="J31" s="298"/>
      <c r="K31" s="296"/>
    </row>
    <row r="32" spans="2:11" s="1" customFormat="1" ht="12.75" customHeight="1">
      <c r="B32" s="299"/>
      <c r="C32" s="300"/>
      <c r="D32" s="300"/>
      <c r="E32" s="300"/>
      <c r="F32" s="300"/>
      <c r="G32" s="300"/>
      <c r="H32" s="300"/>
      <c r="I32" s="300"/>
      <c r="J32" s="300"/>
      <c r="K32" s="296"/>
    </row>
    <row r="33" spans="2:11" s="1" customFormat="1" ht="15" customHeight="1">
      <c r="B33" s="299"/>
      <c r="C33" s="300"/>
      <c r="D33" s="298" t="s">
        <v>846</v>
      </c>
      <c r="E33" s="298"/>
      <c r="F33" s="298"/>
      <c r="G33" s="298"/>
      <c r="H33" s="298"/>
      <c r="I33" s="298"/>
      <c r="J33" s="298"/>
      <c r="K33" s="296"/>
    </row>
    <row r="34" spans="2:11" s="1" customFormat="1" ht="15" customHeight="1">
      <c r="B34" s="299"/>
      <c r="C34" s="300"/>
      <c r="D34" s="298" t="s">
        <v>847</v>
      </c>
      <c r="E34" s="298"/>
      <c r="F34" s="298"/>
      <c r="G34" s="298"/>
      <c r="H34" s="298"/>
      <c r="I34" s="298"/>
      <c r="J34" s="298"/>
      <c r="K34" s="296"/>
    </row>
    <row r="35" spans="2:11" s="1" customFormat="1" ht="15" customHeight="1">
      <c r="B35" s="299"/>
      <c r="C35" s="300"/>
      <c r="D35" s="298" t="s">
        <v>848</v>
      </c>
      <c r="E35" s="298"/>
      <c r="F35" s="298"/>
      <c r="G35" s="298"/>
      <c r="H35" s="298"/>
      <c r="I35" s="298"/>
      <c r="J35" s="298"/>
      <c r="K35" s="296"/>
    </row>
    <row r="36" spans="2:11" s="1" customFormat="1" ht="15" customHeight="1">
      <c r="B36" s="299"/>
      <c r="C36" s="300"/>
      <c r="D36" s="298"/>
      <c r="E36" s="301" t="s">
        <v>112</v>
      </c>
      <c r="F36" s="298"/>
      <c r="G36" s="298" t="s">
        <v>849</v>
      </c>
      <c r="H36" s="298"/>
      <c r="I36" s="298"/>
      <c r="J36" s="298"/>
      <c r="K36" s="296"/>
    </row>
    <row r="37" spans="2:11" s="1" customFormat="1" ht="30.75" customHeight="1">
      <c r="B37" s="299"/>
      <c r="C37" s="300"/>
      <c r="D37" s="298"/>
      <c r="E37" s="301" t="s">
        <v>850</v>
      </c>
      <c r="F37" s="298"/>
      <c r="G37" s="298" t="s">
        <v>851</v>
      </c>
      <c r="H37" s="298"/>
      <c r="I37" s="298"/>
      <c r="J37" s="298"/>
      <c r="K37" s="296"/>
    </row>
    <row r="38" spans="2:11" s="1" customFormat="1" ht="15" customHeight="1">
      <c r="B38" s="299"/>
      <c r="C38" s="300"/>
      <c r="D38" s="298"/>
      <c r="E38" s="301" t="s">
        <v>50</v>
      </c>
      <c r="F38" s="298"/>
      <c r="G38" s="298" t="s">
        <v>852</v>
      </c>
      <c r="H38" s="298"/>
      <c r="I38" s="298"/>
      <c r="J38" s="298"/>
      <c r="K38" s="296"/>
    </row>
    <row r="39" spans="2:11" s="1" customFormat="1" ht="15" customHeight="1">
      <c r="B39" s="299"/>
      <c r="C39" s="300"/>
      <c r="D39" s="298"/>
      <c r="E39" s="301" t="s">
        <v>51</v>
      </c>
      <c r="F39" s="298"/>
      <c r="G39" s="298" t="s">
        <v>853</v>
      </c>
      <c r="H39" s="298"/>
      <c r="I39" s="298"/>
      <c r="J39" s="298"/>
      <c r="K39" s="296"/>
    </row>
    <row r="40" spans="2:11" s="1" customFormat="1" ht="15" customHeight="1">
      <c r="B40" s="299"/>
      <c r="C40" s="300"/>
      <c r="D40" s="298"/>
      <c r="E40" s="301" t="s">
        <v>113</v>
      </c>
      <c r="F40" s="298"/>
      <c r="G40" s="298" t="s">
        <v>854</v>
      </c>
      <c r="H40" s="298"/>
      <c r="I40" s="298"/>
      <c r="J40" s="298"/>
      <c r="K40" s="296"/>
    </row>
    <row r="41" spans="2:11" s="1" customFormat="1" ht="15" customHeight="1">
      <c r="B41" s="299"/>
      <c r="C41" s="300"/>
      <c r="D41" s="298"/>
      <c r="E41" s="301" t="s">
        <v>114</v>
      </c>
      <c r="F41" s="298"/>
      <c r="G41" s="298" t="s">
        <v>855</v>
      </c>
      <c r="H41" s="298"/>
      <c r="I41" s="298"/>
      <c r="J41" s="298"/>
      <c r="K41" s="296"/>
    </row>
    <row r="42" spans="2:11" s="1" customFormat="1" ht="15" customHeight="1">
      <c r="B42" s="299"/>
      <c r="C42" s="300"/>
      <c r="D42" s="298"/>
      <c r="E42" s="301" t="s">
        <v>856</v>
      </c>
      <c r="F42" s="298"/>
      <c r="G42" s="298" t="s">
        <v>857</v>
      </c>
      <c r="H42" s="298"/>
      <c r="I42" s="298"/>
      <c r="J42" s="298"/>
      <c r="K42" s="296"/>
    </row>
    <row r="43" spans="2:11" s="1" customFormat="1" ht="15" customHeight="1">
      <c r="B43" s="299"/>
      <c r="C43" s="300"/>
      <c r="D43" s="298"/>
      <c r="E43" s="301"/>
      <c r="F43" s="298"/>
      <c r="G43" s="298" t="s">
        <v>858</v>
      </c>
      <c r="H43" s="298"/>
      <c r="I43" s="298"/>
      <c r="J43" s="298"/>
      <c r="K43" s="296"/>
    </row>
    <row r="44" spans="2:11" s="1" customFormat="1" ht="15" customHeight="1">
      <c r="B44" s="299"/>
      <c r="C44" s="300"/>
      <c r="D44" s="298"/>
      <c r="E44" s="301" t="s">
        <v>859</v>
      </c>
      <c r="F44" s="298"/>
      <c r="G44" s="298" t="s">
        <v>860</v>
      </c>
      <c r="H44" s="298"/>
      <c r="I44" s="298"/>
      <c r="J44" s="298"/>
      <c r="K44" s="296"/>
    </row>
    <row r="45" spans="2:11" s="1" customFormat="1" ht="15" customHeight="1">
      <c r="B45" s="299"/>
      <c r="C45" s="300"/>
      <c r="D45" s="298"/>
      <c r="E45" s="301" t="s">
        <v>116</v>
      </c>
      <c r="F45" s="298"/>
      <c r="G45" s="298" t="s">
        <v>861</v>
      </c>
      <c r="H45" s="298"/>
      <c r="I45" s="298"/>
      <c r="J45" s="298"/>
      <c r="K45" s="296"/>
    </row>
    <row r="46" spans="2:11" s="1" customFormat="1" ht="12.75" customHeight="1">
      <c r="B46" s="299"/>
      <c r="C46" s="300"/>
      <c r="D46" s="298"/>
      <c r="E46" s="298"/>
      <c r="F46" s="298"/>
      <c r="G46" s="298"/>
      <c r="H46" s="298"/>
      <c r="I46" s="298"/>
      <c r="J46" s="298"/>
      <c r="K46" s="296"/>
    </row>
    <row r="47" spans="2:11" s="1" customFormat="1" ht="15" customHeight="1">
      <c r="B47" s="299"/>
      <c r="C47" s="300"/>
      <c r="D47" s="298" t="s">
        <v>862</v>
      </c>
      <c r="E47" s="298"/>
      <c r="F47" s="298"/>
      <c r="G47" s="298"/>
      <c r="H47" s="298"/>
      <c r="I47" s="298"/>
      <c r="J47" s="298"/>
      <c r="K47" s="296"/>
    </row>
    <row r="48" spans="2:11" s="1" customFormat="1" ht="15" customHeight="1">
      <c r="B48" s="299"/>
      <c r="C48" s="300"/>
      <c r="D48" s="300"/>
      <c r="E48" s="298" t="s">
        <v>863</v>
      </c>
      <c r="F48" s="298"/>
      <c r="G48" s="298"/>
      <c r="H48" s="298"/>
      <c r="I48" s="298"/>
      <c r="J48" s="298"/>
      <c r="K48" s="296"/>
    </row>
    <row r="49" spans="2:11" s="1" customFormat="1" ht="15" customHeight="1">
      <c r="B49" s="299"/>
      <c r="C49" s="300"/>
      <c r="D49" s="300"/>
      <c r="E49" s="298" t="s">
        <v>864</v>
      </c>
      <c r="F49" s="298"/>
      <c r="G49" s="298"/>
      <c r="H49" s="298"/>
      <c r="I49" s="298"/>
      <c r="J49" s="298"/>
      <c r="K49" s="296"/>
    </row>
    <row r="50" spans="2:11" s="1" customFormat="1" ht="15" customHeight="1">
      <c r="B50" s="299"/>
      <c r="C50" s="300"/>
      <c r="D50" s="300"/>
      <c r="E50" s="298" t="s">
        <v>865</v>
      </c>
      <c r="F50" s="298"/>
      <c r="G50" s="298"/>
      <c r="H50" s="298"/>
      <c r="I50" s="298"/>
      <c r="J50" s="298"/>
      <c r="K50" s="296"/>
    </row>
    <row r="51" spans="2:11" s="1" customFormat="1" ht="15" customHeight="1">
      <c r="B51" s="299"/>
      <c r="C51" s="300"/>
      <c r="D51" s="298" t="s">
        <v>866</v>
      </c>
      <c r="E51" s="298"/>
      <c r="F51" s="298"/>
      <c r="G51" s="298"/>
      <c r="H51" s="298"/>
      <c r="I51" s="298"/>
      <c r="J51" s="298"/>
      <c r="K51" s="296"/>
    </row>
    <row r="52" spans="2:11" s="1" customFormat="1" ht="25.5" customHeight="1">
      <c r="B52" s="294"/>
      <c r="C52" s="295" t="s">
        <v>867</v>
      </c>
      <c r="D52" s="295"/>
      <c r="E52" s="295"/>
      <c r="F52" s="295"/>
      <c r="G52" s="295"/>
      <c r="H52" s="295"/>
      <c r="I52" s="295"/>
      <c r="J52" s="295"/>
      <c r="K52" s="296"/>
    </row>
    <row r="53" spans="2:11" s="1" customFormat="1" ht="5.25" customHeight="1">
      <c r="B53" s="294"/>
      <c r="C53" s="297"/>
      <c r="D53" s="297"/>
      <c r="E53" s="297"/>
      <c r="F53" s="297"/>
      <c r="G53" s="297"/>
      <c r="H53" s="297"/>
      <c r="I53" s="297"/>
      <c r="J53" s="297"/>
      <c r="K53" s="296"/>
    </row>
    <row r="54" spans="2:11" s="1" customFormat="1" ht="15" customHeight="1">
      <c r="B54" s="294"/>
      <c r="C54" s="298" t="s">
        <v>868</v>
      </c>
      <c r="D54" s="298"/>
      <c r="E54" s="298"/>
      <c r="F54" s="298"/>
      <c r="G54" s="298"/>
      <c r="H54" s="298"/>
      <c r="I54" s="298"/>
      <c r="J54" s="298"/>
      <c r="K54" s="296"/>
    </row>
    <row r="55" spans="2:11" s="1" customFormat="1" ht="15" customHeight="1">
      <c r="B55" s="294"/>
      <c r="C55" s="298" t="s">
        <v>869</v>
      </c>
      <c r="D55" s="298"/>
      <c r="E55" s="298"/>
      <c r="F55" s="298"/>
      <c r="G55" s="298"/>
      <c r="H55" s="298"/>
      <c r="I55" s="298"/>
      <c r="J55" s="298"/>
      <c r="K55" s="296"/>
    </row>
    <row r="56" spans="2:11" s="1" customFormat="1" ht="12.75" customHeight="1">
      <c r="B56" s="294"/>
      <c r="C56" s="298"/>
      <c r="D56" s="298"/>
      <c r="E56" s="298"/>
      <c r="F56" s="298"/>
      <c r="G56" s="298"/>
      <c r="H56" s="298"/>
      <c r="I56" s="298"/>
      <c r="J56" s="298"/>
      <c r="K56" s="296"/>
    </row>
    <row r="57" spans="2:11" s="1" customFormat="1" ht="15" customHeight="1">
      <c r="B57" s="294"/>
      <c r="C57" s="298" t="s">
        <v>870</v>
      </c>
      <c r="D57" s="298"/>
      <c r="E57" s="298"/>
      <c r="F57" s="298"/>
      <c r="G57" s="298"/>
      <c r="H57" s="298"/>
      <c r="I57" s="298"/>
      <c r="J57" s="298"/>
      <c r="K57" s="296"/>
    </row>
    <row r="58" spans="2:11" s="1" customFormat="1" ht="15" customHeight="1">
      <c r="B58" s="294"/>
      <c r="C58" s="300"/>
      <c r="D58" s="298" t="s">
        <v>871</v>
      </c>
      <c r="E58" s="298"/>
      <c r="F58" s="298"/>
      <c r="G58" s="298"/>
      <c r="H58" s="298"/>
      <c r="I58" s="298"/>
      <c r="J58" s="298"/>
      <c r="K58" s="296"/>
    </row>
    <row r="59" spans="2:11" s="1" customFormat="1" ht="15" customHeight="1">
      <c r="B59" s="294"/>
      <c r="C59" s="300"/>
      <c r="D59" s="298" t="s">
        <v>872</v>
      </c>
      <c r="E59" s="298"/>
      <c r="F59" s="298"/>
      <c r="G59" s="298"/>
      <c r="H59" s="298"/>
      <c r="I59" s="298"/>
      <c r="J59" s="298"/>
      <c r="K59" s="296"/>
    </row>
    <row r="60" spans="2:11" s="1" customFormat="1" ht="15" customHeight="1">
      <c r="B60" s="294"/>
      <c r="C60" s="300"/>
      <c r="D60" s="298" t="s">
        <v>873</v>
      </c>
      <c r="E60" s="298"/>
      <c r="F60" s="298"/>
      <c r="G60" s="298"/>
      <c r="H60" s="298"/>
      <c r="I60" s="298"/>
      <c r="J60" s="298"/>
      <c r="K60" s="296"/>
    </row>
    <row r="61" spans="2:11" s="1" customFormat="1" ht="15" customHeight="1">
      <c r="B61" s="294"/>
      <c r="C61" s="300"/>
      <c r="D61" s="298" t="s">
        <v>874</v>
      </c>
      <c r="E61" s="298"/>
      <c r="F61" s="298"/>
      <c r="G61" s="298"/>
      <c r="H61" s="298"/>
      <c r="I61" s="298"/>
      <c r="J61" s="298"/>
      <c r="K61" s="296"/>
    </row>
    <row r="62" spans="2:11" s="1" customFormat="1" ht="15" customHeight="1">
      <c r="B62" s="294"/>
      <c r="C62" s="300"/>
      <c r="D62" s="303" t="s">
        <v>875</v>
      </c>
      <c r="E62" s="303"/>
      <c r="F62" s="303"/>
      <c r="G62" s="303"/>
      <c r="H62" s="303"/>
      <c r="I62" s="303"/>
      <c r="J62" s="303"/>
      <c r="K62" s="296"/>
    </row>
    <row r="63" spans="2:11" s="1" customFormat="1" ht="15" customHeight="1">
      <c r="B63" s="294"/>
      <c r="C63" s="300"/>
      <c r="D63" s="298" t="s">
        <v>876</v>
      </c>
      <c r="E63" s="298"/>
      <c r="F63" s="298"/>
      <c r="G63" s="298"/>
      <c r="H63" s="298"/>
      <c r="I63" s="298"/>
      <c r="J63" s="298"/>
      <c r="K63" s="296"/>
    </row>
    <row r="64" spans="2:11" s="1" customFormat="1" ht="12.75" customHeight="1">
      <c r="B64" s="294"/>
      <c r="C64" s="300"/>
      <c r="D64" s="300"/>
      <c r="E64" s="304"/>
      <c r="F64" s="300"/>
      <c r="G64" s="300"/>
      <c r="H64" s="300"/>
      <c r="I64" s="300"/>
      <c r="J64" s="300"/>
      <c r="K64" s="296"/>
    </row>
    <row r="65" spans="2:11" s="1" customFormat="1" ht="15" customHeight="1">
      <c r="B65" s="294"/>
      <c r="C65" s="300"/>
      <c r="D65" s="298" t="s">
        <v>877</v>
      </c>
      <c r="E65" s="298"/>
      <c r="F65" s="298"/>
      <c r="G65" s="298"/>
      <c r="H65" s="298"/>
      <c r="I65" s="298"/>
      <c r="J65" s="298"/>
      <c r="K65" s="296"/>
    </row>
    <row r="66" spans="2:11" s="1" customFormat="1" ht="15" customHeight="1">
      <c r="B66" s="294"/>
      <c r="C66" s="300"/>
      <c r="D66" s="303" t="s">
        <v>878</v>
      </c>
      <c r="E66" s="303"/>
      <c r="F66" s="303"/>
      <c r="G66" s="303"/>
      <c r="H66" s="303"/>
      <c r="I66" s="303"/>
      <c r="J66" s="303"/>
      <c r="K66" s="296"/>
    </row>
    <row r="67" spans="2:11" s="1" customFormat="1" ht="15" customHeight="1">
      <c r="B67" s="294"/>
      <c r="C67" s="300"/>
      <c r="D67" s="298" t="s">
        <v>879</v>
      </c>
      <c r="E67" s="298"/>
      <c r="F67" s="298"/>
      <c r="G67" s="298"/>
      <c r="H67" s="298"/>
      <c r="I67" s="298"/>
      <c r="J67" s="298"/>
      <c r="K67" s="296"/>
    </row>
    <row r="68" spans="2:11" s="1" customFormat="1" ht="15" customHeight="1">
      <c r="B68" s="294"/>
      <c r="C68" s="300"/>
      <c r="D68" s="298" t="s">
        <v>880</v>
      </c>
      <c r="E68" s="298"/>
      <c r="F68" s="298"/>
      <c r="G68" s="298"/>
      <c r="H68" s="298"/>
      <c r="I68" s="298"/>
      <c r="J68" s="298"/>
      <c r="K68" s="296"/>
    </row>
    <row r="69" spans="2:11" s="1" customFormat="1" ht="15" customHeight="1">
      <c r="B69" s="294"/>
      <c r="C69" s="300"/>
      <c r="D69" s="298" t="s">
        <v>881</v>
      </c>
      <c r="E69" s="298"/>
      <c r="F69" s="298"/>
      <c r="G69" s="298"/>
      <c r="H69" s="298"/>
      <c r="I69" s="298"/>
      <c r="J69" s="298"/>
      <c r="K69" s="296"/>
    </row>
    <row r="70" spans="2:11" s="1" customFormat="1" ht="15" customHeight="1">
      <c r="B70" s="294"/>
      <c r="C70" s="300"/>
      <c r="D70" s="298" t="s">
        <v>882</v>
      </c>
      <c r="E70" s="298"/>
      <c r="F70" s="298"/>
      <c r="G70" s="298"/>
      <c r="H70" s="298"/>
      <c r="I70" s="298"/>
      <c r="J70" s="298"/>
      <c r="K70" s="296"/>
    </row>
    <row r="71" spans="2:11" s="1" customFormat="1" ht="12.75" customHeight="1">
      <c r="B71" s="305"/>
      <c r="C71" s="306"/>
      <c r="D71" s="306"/>
      <c r="E71" s="306"/>
      <c r="F71" s="306"/>
      <c r="G71" s="306"/>
      <c r="H71" s="306"/>
      <c r="I71" s="306"/>
      <c r="J71" s="306"/>
      <c r="K71" s="307"/>
    </row>
    <row r="72" spans="2:11" s="1" customFormat="1" ht="18.75" customHeight="1">
      <c r="B72" s="308"/>
      <c r="C72" s="308"/>
      <c r="D72" s="308"/>
      <c r="E72" s="308"/>
      <c r="F72" s="308"/>
      <c r="G72" s="308"/>
      <c r="H72" s="308"/>
      <c r="I72" s="308"/>
      <c r="J72" s="308"/>
      <c r="K72" s="309"/>
    </row>
    <row r="73" spans="2:11" s="1" customFormat="1" ht="18.75" customHeight="1">
      <c r="B73" s="309"/>
      <c r="C73" s="309"/>
      <c r="D73" s="309"/>
      <c r="E73" s="309"/>
      <c r="F73" s="309"/>
      <c r="G73" s="309"/>
      <c r="H73" s="309"/>
      <c r="I73" s="309"/>
      <c r="J73" s="309"/>
      <c r="K73" s="309"/>
    </row>
    <row r="74" spans="2:11" s="1" customFormat="1" ht="7.5" customHeight="1">
      <c r="B74" s="310"/>
      <c r="C74" s="311"/>
      <c r="D74" s="311"/>
      <c r="E74" s="311"/>
      <c r="F74" s="311"/>
      <c r="G74" s="311"/>
      <c r="H74" s="311"/>
      <c r="I74" s="311"/>
      <c r="J74" s="311"/>
      <c r="K74" s="312"/>
    </row>
    <row r="75" spans="2:11" s="1" customFormat="1" ht="45" customHeight="1">
      <c r="B75" s="313"/>
      <c r="C75" s="314" t="s">
        <v>883</v>
      </c>
      <c r="D75" s="314"/>
      <c r="E75" s="314"/>
      <c r="F75" s="314"/>
      <c r="G75" s="314"/>
      <c r="H75" s="314"/>
      <c r="I75" s="314"/>
      <c r="J75" s="314"/>
      <c r="K75" s="315"/>
    </row>
    <row r="76" spans="2:11" s="1" customFormat="1" ht="17.25" customHeight="1">
      <c r="B76" s="313"/>
      <c r="C76" s="316" t="s">
        <v>884</v>
      </c>
      <c r="D76" s="316"/>
      <c r="E76" s="316"/>
      <c r="F76" s="316" t="s">
        <v>885</v>
      </c>
      <c r="G76" s="317"/>
      <c r="H76" s="316" t="s">
        <v>51</v>
      </c>
      <c r="I76" s="316" t="s">
        <v>54</v>
      </c>
      <c r="J76" s="316" t="s">
        <v>886</v>
      </c>
      <c r="K76" s="315"/>
    </row>
    <row r="77" spans="2:11" s="1" customFormat="1" ht="17.25" customHeight="1">
      <c r="B77" s="313"/>
      <c r="C77" s="318" t="s">
        <v>887</v>
      </c>
      <c r="D77" s="318"/>
      <c r="E77" s="318"/>
      <c r="F77" s="319" t="s">
        <v>888</v>
      </c>
      <c r="G77" s="320"/>
      <c r="H77" s="318"/>
      <c r="I77" s="318"/>
      <c r="J77" s="318" t="s">
        <v>889</v>
      </c>
      <c r="K77" s="315"/>
    </row>
    <row r="78" spans="2:11" s="1" customFormat="1" ht="5.25" customHeight="1">
      <c r="B78" s="313"/>
      <c r="C78" s="321"/>
      <c r="D78" s="321"/>
      <c r="E78" s="321"/>
      <c r="F78" s="321"/>
      <c r="G78" s="322"/>
      <c r="H78" s="321"/>
      <c r="I78" s="321"/>
      <c r="J78" s="321"/>
      <c r="K78" s="315"/>
    </row>
    <row r="79" spans="2:11" s="1" customFormat="1" ht="15" customHeight="1">
      <c r="B79" s="313"/>
      <c r="C79" s="301" t="s">
        <v>50</v>
      </c>
      <c r="D79" s="321"/>
      <c r="E79" s="321"/>
      <c r="F79" s="323" t="s">
        <v>890</v>
      </c>
      <c r="G79" s="322"/>
      <c r="H79" s="301" t="s">
        <v>891</v>
      </c>
      <c r="I79" s="301" t="s">
        <v>892</v>
      </c>
      <c r="J79" s="301">
        <v>20</v>
      </c>
      <c r="K79" s="315"/>
    </row>
    <row r="80" spans="2:11" s="1" customFormat="1" ht="15" customHeight="1">
      <c r="B80" s="313"/>
      <c r="C80" s="301" t="s">
        <v>893</v>
      </c>
      <c r="D80" s="301"/>
      <c r="E80" s="301"/>
      <c r="F80" s="323" t="s">
        <v>890</v>
      </c>
      <c r="G80" s="322"/>
      <c r="H80" s="301" t="s">
        <v>894</v>
      </c>
      <c r="I80" s="301" t="s">
        <v>892</v>
      </c>
      <c r="J80" s="301">
        <v>120</v>
      </c>
      <c r="K80" s="315"/>
    </row>
    <row r="81" spans="2:11" s="1" customFormat="1" ht="15" customHeight="1">
      <c r="B81" s="324"/>
      <c r="C81" s="301" t="s">
        <v>895</v>
      </c>
      <c r="D81" s="301"/>
      <c r="E81" s="301"/>
      <c r="F81" s="323" t="s">
        <v>896</v>
      </c>
      <c r="G81" s="322"/>
      <c r="H81" s="301" t="s">
        <v>897</v>
      </c>
      <c r="I81" s="301" t="s">
        <v>892</v>
      </c>
      <c r="J81" s="301">
        <v>50</v>
      </c>
      <c r="K81" s="315"/>
    </row>
    <row r="82" spans="2:11" s="1" customFormat="1" ht="15" customHeight="1">
      <c r="B82" s="324"/>
      <c r="C82" s="301" t="s">
        <v>898</v>
      </c>
      <c r="D82" s="301"/>
      <c r="E82" s="301"/>
      <c r="F82" s="323" t="s">
        <v>890</v>
      </c>
      <c r="G82" s="322"/>
      <c r="H82" s="301" t="s">
        <v>899</v>
      </c>
      <c r="I82" s="301" t="s">
        <v>900</v>
      </c>
      <c r="J82" s="301"/>
      <c r="K82" s="315"/>
    </row>
    <row r="83" spans="2:11" s="1" customFormat="1" ht="15" customHeight="1">
      <c r="B83" s="324"/>
      <c r="C83" s="325" t="s">
        <v>901</v>
      </c>
      <c r="D83" s="325"/>
      <c r="E83" s="325"/>
      <c r="F83" s="326" t="s">
        <v>896</v>
      </c>
      <c r="G83" s="325"/>
      <c r="H83" s="325" t="s">
        <v>902</v>
      </c>
      <c r="I83" s="325" t="s">
        <v>892</v>
      </c>
      <c r="J83" s="325">
        <v>15</v>
      </c>
      <c r="K83" s="315"/>
    </row>
    <row r="84" spans="2:11" s="1" customFormat="1" ht="15" customHeight="1">
      <c r="B84" s="324"/>
      <c r="C84" s="325" t="s">
        <v>903</v>
      </c>
      <c r="D84" s="325"/>
      <c r="E84" s="325"/>
      <c r="F84" s="326" t="s">
        <v>896</v>
      </c>
      <c r="G84" s="325"/>
      <c r="H84" s="325" t="s">
        <v>904</v>
      </c>
      <c r="I84" s="325" t="s">
        <v>892</v>
      </c>
      <c r="J84" s="325">
        <v>15</v>
      </c>
      <c r="K84" s="315"/>
    </row>
    <row r="85" spans="2:11" s="1" customFormat="1" ht="15" customHeight="1">
      <c r="B85" s="324"/>
      <c r="C85" s="325" t="s">
        <v>905</v>
      </c>
      <c r="D85" s="325"/>
      <c r="E85" s="325"/>
      <c r="F85" s="326" t="s">
        <v>896</v>
      </c>
      <c r="G85" s="325"/>
      <c r="H85" s="325" t="s">
        <v>906</v>
      </c>
      <c r="I85" s="325" t="s">
        <v>892</v>
      </c>
      <c r="J85" s="325">
        <v>20</v>
      </c>
      <c r="K85" s="315"/>
    </row>
    <row r="86" spans="2:11" s="1" customFormat="1" ht="15" customHeight="1">
      <c r="B86" s="324"/>
      <c r="C86" s="325" t="s">
        <v>907</v>
      </c>
      <c r="D86" s="325"/>
      <c r="E86" s="325"/>
      <c r="F86" s="326" t="s">
        <v>896</v>
      </c>
      <c r="G86" s="325"/>
      <c r="H86" s="325" t="s">
        <v>908</v>
      </c>
      <c r="I86" s="325" t="s">
        <v>892</v>
      </c>
      <c r="J86" s="325">
        <v>20</v>
      </c>
      <c r="K86" s="315"/>
    </row>
    <row r="87" spans="2:11" s="1" customFormat="1" ht="15" customHeight="1">
      <c r="B87" s="324"/>
      <c r="C87" s="301" t="s">
        <v>909</v>
      </c>
      <c r="D87" s="301"/>
      <c r="E87" s="301"/>
      <c r="F87" s="323" t="s">
        <v>896</v>
      </c>
      <c r="G87" s="322"/>
      <c r="H87" s="301" t="s">
        <v>910</v>
      </c>
      <c r="I87" s="301" t="s">
        <v>892</v>
      </c>
      <c r="J87" s="301">
        <v>50</v>
      </c>
      <c r="K87" s="315"/>
    </row>
    <row r="88" spans="2:11" s="1" customFormat="1" ht="15" customHeight="1">
      <c r="B88" s="324"/>
      <c r="C88" s="301" t="s">
        <v>911</v>
      </c>
      <c r="D88" s="301"/>
      <c r="E88" s="301"/>
      <c r="F88" s="323" t="s">
        <v>896</v>
      </c>
      <c r="G88" s="322"/>
      <c r="H88" s="301" t="s">
        <v>912</v>
      </c>
      <c r="I88" s="301" t="s">
        <v>892</v>
      </c>
      <c r="J88" s="301">
        <v>20</v>
      </c>
      <c r="K88" s="315"/>
    </row>
    <row r="89" spans="2:11" s="1" customFormat="1" ht="15" customHeight="1">
      <c r="B89" s="324"/>
      <c r="C89" s="301" t="s">
        <v>913</v>
      </c>
      <c r="D89" s="301"/>
      <c r="E89" s="301"/>
      <c r="F89" s="323" t="s">
        <v>896</v>
      </c>
      <c r="G89" s="322"/>
      <c r="H89" s="301" t="s">
        <v>914</v>
      </c>
      <c r="I89" s="301" t="s">
        <v>892</v>
      </c>
      <c r="J89" s="301">
        <v>20</v>
      </c>
      <c r="K89" s="315"/>
    </row>
    <row r="90" spans="2:11" s="1" customFormat="1" ht="15" customHeight="1">
      <c r="B90" s="324"/>
      <c r="C90" s="301" t="s">
        <v>915</v>
      </c>
      <c r="D90" s="301"/>
      <c r="E90" s="301"/>
      <c r="F90" s="323" t="s">
        <v>896</v>
      </c>
      <c r="G90" s="322"/>
      <c r="H90" s="301" t="s">
        <v>916</v>
      </c>
      <c r="I90" s="301" t="s">
        <v>892</v>
      </c>
      <c r="J90" s="301">
        <v>50</v>
      </c>
      <c r="K90" s="315"/>
    </row>
    <row r="91" spans="2:11" s="1" customFormat="1" ht="15" customHeight="1">
      <c r="B91" s="324"/>
      <c r="C91" s="301" t="s">
        <v>917</v>
      </c>
      <c r="D91" s="301"/>
      <c r="E91" s="301"/>
      <c r="F91" s="323" t="s">
        <v>896</v>
      </c>
      <c r="G91" s="322"/>
      <c r="H91" s="301" t="s">
        <v>917</v>
      </c>
      <c r="I91" s="301" t="s">
        <v>892</v>
      </c>
      <c r="J91" s="301">
        <v>50</v>
      </c>
      <c r="K91" s="315"/>
    </row>
    <row r="92" spans="2:11" s="1" customFormat="1" ht="15" customHeight="1">
      <c r="B92" s="324"/>
      <c r="C92" s="301" t="s">
        <v>918</v>
      </c>
      <c r="D92" s="301"/>
      <c r="E92" s="301"/>
      <c r="F92" s="323" t="s">
        <v>896</v>
      </c>
      <c r="G92" s="322"/>
      <c r="H92" s="301" t="s">
        <v>919</v>
      </c>
      <c r="I92" s="301" t="s">
        <v>892</v>
      </c>
      <c r="J92" s="301">
        <v>255</v>
      </c>
      <c r="K92" s="315"/>
    </row>
    <row r="93" spans="2:11" s="1" customFormat="1" ht="15" customHeight="1">
      <c r="B93" s="324"/>
      <c r="C93" s="301" t="s">
        <v>920</v>
      </c>
      <c r="D93" s="301"/>
      <c r="E93" s="301"/>
      <c r="F93" s="323" t="s">
        <v>890</v>
      </c>
      <c r="G93" s="322"/>
      <c r="H93" s="301" t="s">
        <v>921</v>
      </c>
      <c r="I93" s="301" t="s">
        <v>922</v>
      </c>
      <c r="J93" s="301"/>
      <c r="K93" s="315"/>
    </row>
    <row r="94" spans="2:11" s="1" customFormat="1" ht="15" customHeight="1">
      <c r="B94" s="324"/>
      <c r="C94" s="301" t="s">
        <v>923</v>
      </c>
      <c r="D94" s="301"/>
      <c r="E94" s="301"/>
      <c r="F94" s="323" t="s">
        <v>890</v>
      </c>
      <c r="G94" s="322"/>
      <c r="H94" s="301" t="s">
        <v>924</v>
      </c>
      <c r="I94" s="301" t="s">
        <v>925</v>
      </c>
      <c r="J94" s="301"/>
      <c r="K94" s="315"/>
    </row>
    <row r="95" spans="2:11" s="1" customFormat="1" ht="15" customHeight="1">
      <c r="B95" s="324"/>
      <c r="C95" s="301" t="s">
        <v>926</v>
      </c>
      <c r="D95" s="301"/>
      <c r="E95" s="301"/>
      <c r="F95" s="323" t="s">
        <v>890</v>
      </c>
      <c r="G95" s="322"/>
      <c r="H95" s="301" t="s">
        <v>926</v>
      </c>
      <c r="I95" s="301" t="s">
        <v>925</v>
      </c>
      <c r="J95" s="301"/>
      <c r="K95" s="315"/>
    </row>
    <row r="96" spans="2:11" s="1" customFormat="1" ht="15" customHeight="1">
      <c r="B96" s="324"/>
      <c r="C96" s="301" t="s">
        <v>35</v>
      </c>
      <c r="D96" s="301"/>
      <c r="E96" s="301"/>
      <c r="F96" s="323" t="s">
        <v>890</v>
      </c>
      <c r="G96" s="322"/>
      <c r="H96" s="301" t="s">
        <v>927</v>
      </c>
      <c r="I96" s="301" t="s">
        <v>925</v>
      </c>
      <c r="J96" s="301"/>
      <c r="K96" s="315"/>
    </row>
    <row r="97" spans="2:11" s="1" customFormat="1" ht="15" customHeight="1">
      <c r="B97" s="324"/>
      <c r="C97" s="301" t="s">
        <v>45</v>
      </c>
      <c r="D97" s="301"/>
      <c r="E97" s="301"/>
      <c r="F97" s="323" t="s">
        <v>890</v>
      </c>
      <c r="G97" s="322"/>
      <c r="H97" s="301" t="s">
        <v>928</v>
      </c>
      <c r="I97" s="301" t="s">
        <v>925</v>
      </c>
      <c r="J97" s="301"/>
      <c r="K97" s="315"/>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9"/>
      <c r="C100" s="309"/>
      <c r="D100" s="309"/>
      <c r="E100" s="309"/>
      <c r="F100" s="309"/>
      <c r="G100" s="309"/>
      <c r="H100" s="309"/>
      <c r="I100" s="309"/>
      <c r="J100" s="309"/>
      <c r="K100" s="309"/>
    </row>
    <row r="101" spans="2:11" s="1" customFormat="1" ht="7.5" customHeight="1">
      <c r="B101" s="310"/>
      <c r="C101" s="311"/>
      <c r="D101" s="311"/>
      <c r="E101" s="311"/>
      <c r="F101" s="311"/>
      <c r="G101" s="311"/>
      <c r="H101" s="311"/>
      <c r="I101" s="311"/>
      <c r="J101" s="311"/>
      <c r="K101" s="312"/>
    </row>
    <row r="102" spans="2:11" s="1" customFormat="1" ht="45" customHeight="1">
      <c r="B102" s="313"/>
      <c r="C102" s="314" t="s">
        <v>929</v>
      </c>
      <c r="D102" s="314"/>
      <c r="E102" s="314"/>
      <c r="F102" s="314"/>
      <c r="G102" s="314"/>
      <c r="H102" s="314"/>
      <c r="I102" s="314"/>
      <c r="J102" s="314"/>
      <c r="K102" s="315"/>
    </row>
    <row r="103" spans="2:11" s="1" customFormat="1" ht="17.25" customHeight="1">
      <c r="B103" s="313"/>
      <c r="C103" s="316" t="s">
        <v>884</v>
      </c>
      <c r="D103" s="316"/>
      <c r="E103" s="316"/>
      <c r="F103" s="316" t="s">
        <v>885</v>
      </c>
      <c r="G103" s="317"/>
      <c r="H103" s="316" t="s">
        <v>51</v>
      </c>
      <c r="I103" s="316" t="s">
        <v>54</v>
      </c>
      <c r="J103" s="316" t="s">
        <v>886</v>
      </c>
      <c r="K103" s="315"/>
    </row>
    <row r="104" spans="2:11" s="1" customFormat="1" ht="17.25" customHeight="1">
      <c r="B104" s="313"/>
      <c r="C104" s="318" t="s">
        <v>887</v>
      </c>
      <c r="D104" s="318"/>
      <c r="E104" s="318"/>
      <c r="F104" s="319" t="s">
        <v>888</v>
      </c>
      <c r="G104" s="320"/>
      <c r="H104" s="318"/>
      <c r="I104" s="318"/>
      <c r="J104" s="318" t="s">
        <v>889</v>
      </c>
      <c r="K104" s="315"/>
    </row>
    <row r="105" spans="2:11" s="1" customFormat="1" ht="5.25" customHeight="1">
      <c r="B105" s="313"/>
      <c r="C105" s="316"/>
      <c r="D105" s="316"/>
      <c r="E105" s="316"/>
      <c r="F105" s="316"/>
      <c r="G105" s="332"/>
      <c r="H105" s="316"/>
      <c r="I105" s="316"/>
      <c r="J105" s="316"/>
      <c r="K105" s="315"/>
    </row>
    <row r="106" spans="2:11" s="1" customFormat="1" ht="15" customHeight="1">
      <c r="B106" s="313"/>
      <c r="C106" s="301" t="s">
        <v>50</v>
      </c>
      <c r="D106" s="321"/>
      <c r="E106" s="321"/>
      <c r="F106" s="323" t="s">
        <v>890</v>
      </c>
      <c r="G106" s="332"/>
      <c r="H106" s="301" t="s">
        <v>930</v>
      </c>
      <c r="I106" s="301" t="s">
        <v>892</v>
      </c>
      <c r="J106" s="301">
        <v>20</v>
      </c>
      <c r="K106" s="315"/>
    </row>
    <row r="107" spans="2:11" s="1" customFormat="1" ht="15" customHeight="1">
      <c r="B107" s="313"/>
      <c r="C107" s="301" t="s">
        <v>893</v>
      </c>
      <c r="D107" s="301"/>
      <c r="E107" s="301"/>
      <c r="F107" s="323" t="s">
        <v>890</v>
      </c>
      <c r="G107" s="301"/>
      <c r="H107" s="301" t="s">
        <v>930</v>
      </c>
      <c r="I107" s="301" t="s">
        <v>892</v>
      </c>
      <c r="J107" s="301">
        <v>120</v>
      </c>
      <c r="K107" s="315"/>
    </row>
    <row r="108" spans="2:11" s="1" customFormat="1" ht="15" customHeight="1">
      <c r="B108" s="324"/>
      <c r="C108" s="301" t="s">
        <v>895</v>
      </c>
      <c r="D108" s="301"/>
      <c r="E108" s="301"/>
      <c r="F108" s="323" t="s">
        <v>896</v>
      </c>
      <c r="G108" s="301"/>
      <c r="H108" s="301" t="s">
        <v>930</v>
      </c>
      <c r="I108" s="301" t="s">
        <v>892</v>
      </c>
      <c r="J108" s="301">
        <v>50</v>
      </c>
      <c r="K108" s="315"/>
    </row>
    <row r="109" spans="2:11" s="1" customFormat="1" ht="15" customHeight="1">
      <c r="B109" s="324"/>
      <c r="C109" s="301" t="s">
        <v>898</v>
      </c>
      <c r="D109" s="301"/>
      <c r="E109" s="301"/>
      <c r="F109" s="323" t="s">
        <v>890</v>
      </c>
      <c r="G109" s="301"/>
      <c r="H109" s="301" t="s">
        <v>930</v>
      </c>
      <c r="I109" s="301" t="s">
        <v>900</v>
      </c>
      <c r="J109" s="301"/>
      <c r="K109" s="315"/>
    </row>
    <row r="110" spans="2:11" s="1" customFormat="1" ht="15" customHeight="1">
      <c r="B110" s="324"/>
      <c r="C110" s="301" t="s">
        <v>909</v>
      </c>
      <c r="D110" s="301"/>
      <c r="E110" s="301"/>
      <c r="F110" s="323" t="s">
        <v>896</v>
      </c>
      <c r="G110" s="301"/>
      <c r="H110" s="301" t="s">
        <v>930</v>
      </c>
      <c r="I110" s="301" t="s">
        <v>892</v>
      </c>
      <c r="J110" s="301">
        <v>50</v>
      </c>
      <c r="K110" s="315"/>
    </row>
    <row r="111" spans="2:11" s="1" customFormat="1" ht="15" customHeight="1">
      <c r="B111" s="324"/>
      <c r="C111" s="301" t="s">
        <v>917</v>
      </c>
      <c r="D111" s="301"/>
      <c r="E111" s="301"/>
      <c r="F111" s="323" t="s">
        <v>896</v>
      </c>
      <c r="G111" s="301"/>
      <c r="H111" s="301" t="s">
        <v>930</v>
      </c>
      <c r="I111" s="301" t="s">
        <v>892</v>
      </c>
      <c r="J111" s="301">
        <v>50</v>
      </c>
      <c r="K111" s="315"/>
    </row>
    <row r="112" spans="2:11" s="1" customFormat="1" ht="15" customHeight="1">
      <c r="B112" s="324"/>
      <c r="C112" s="301" t="s">
        <v>915</v>
      </c>
      <c r="D112" s="301"/>
      <c r="E112" s="301"/>
      <c r="F112" s="323" t="s">
        <v>896</v>
      </c>
      <c r="G112" s="301"/>
      <c r="H112" s="301" t="s">
        <v>930</v>
      </c>
      <c r="I112" s="301" t="s">
        <v>892</v>
      </c>
      <c r="J112" s="301">
        <v>50</v>
      </c>
      <c r="K112" s="315"/>
    </row>
    <row r="113" spans="2:11" s="1" customFormat="1" ht="15" customHeight="1">
      <c r="B113" s="324"/>
      <c r="C113" s="301" t="s">
        <v>50</v>
      </c>
      <c r="D113" s="301"/>
      <c r="E113" s="301"/>
      <c r="F113" s="323" t="s">
        <v>890</v>
      </c>
      <c r="G113" s="301"/>
      <c r="H113" s="301" t="s">
        <v>931</v>
      </c>
      <c r="I113" s="301" t="s">
        <v>892</v>
      </c>
      <c r="J113" s="301">
        <v>20</v>
      </c>
      <c r="K113" s="315"/>
    </row>
    <row r="114" spans="2:11" s="1" customFormat="1" ht="15" customHeight="1">
      <c r="B114" s="324"/>
      <c r="C114" s="301" t="s">
        <v>932</v>
      </c>
      <c r="D114" s="301"/>
      <c r="E114" s="301"/>
      <c r="F114" s="323" t="s">
        <v>890</v>
      </c>
      <c r="G114" s="301"/>
      <c r="H114" s="301" t="s">
        <v>933</v>
      </c>
      <c r="I114" s="301" t="s">
        <v>892</v>
      </c>
      <c r="J114" s="301">
        <v>120</v>
      </c>
      <c r="K114" s="315"/>
    </row>
    <row r="115" spans="2:11" s="1" customFormat="1" ht="15" customHeight="1">
      <c r="B115" s="324"/>
      <c r="C115" s="301" t="s">
        <v>35</v>
      </c>
      <c r="D115" s="301"/>
      <c r="E115" s="301"/>
      <c r="F115" s="323" t="s">
        <v>890</v>
      </c>
      <c r="G115" s="301"/>
      <c r="H115" s="301" t="s">
        <v>934</v>
      </c>
      <c r="I115" s="301" t="s">
        <v>925</v>
      </c>
      <c r="J115" s="301"/>
      <c r="K115" s="315"/>
    </row>
    <row r="116" spans="2:11" s="1" customFormat="1" ht="15" customHeight="1">
      <c r="B116" s="324"/>
      <c r="C116" s="301" t="s">
        <v>45</v>
      </c>
      <c r="D116" s="301"/>
      <c r="E116" s="301"/>
      <c r="F116" s="323" t="s">
        <v>890</v>
      </c>
      <c r="G116" s="301"/>
      <c r="H116" s="301" t="s">
        <v>935</v>
      </c>
      <c r="I116" s="301" t="s">
        <v>925</v>
      </c>
      <c r="J116" s="301"/>
      <c r="K116" s="315"/>
    </row>
    <row r="117" spans="2:11" s="1" customFormat="1" ht="15" customHeight="1">
      <c r="B117" s="324"/>
      <c r="C117" s="301" t="s">
        <v>54</v>
      </c>
      <c r="D117" s="301"/>
      <c r="E117" s="301"/>
      <c r="F117" s="323" t="s">
        <v>890</v>
      </c>
      <c r="G117" s="301"/>
      <c r="H117" s="301" t="s">
        <v>936</v>
      </c>
      <c r="I117" s="301" t="s">
        <v>937</v>
      </c>
      <c r="J117" s="301"/>
      <c r="K117" s="315"/>
    </row>
    <row r="118" spans="2:11" s="1" customFormat="1" ht="15" customHeight="1">
      <c r="B118" s="327"/>
      <c r="C118" s="333"/>
      <c r="D118" s="333"/>
      <c r="E118" s="333"/>
      <c r="F118" s="333"/>
      <c r="G118" s="333"/>
      <c r="H118" s="333"/>
      <c r="I118" s="333"/>
      <c r="J118" s="333"/>
      <c r="K118" s="329"/>
    </row>
    <row r="119" spans="2:11" s="1" customFormat="1" ht="18.75" customHeight="1">
      <c r="B119" s="334"/>
      <c r="C119" s="298"/>
      <c r="D119" s="298"/>
      <c r="E119" s="298"/>
      <c r="F119" s="335"/>
      <c r="G119" s="298"/>
      <c r="H119" s="298"/>
      <c r="I119" s="298"/>
      <c r="J119" s="298"/>
      <c r="K119" s="334"/>
    </row>
    <row r="120" spans="2:11" s="1" customFormat="1" ht="18.75" customHeight="1">
      <c r="B120" s="309"/>
      <c r="C120" s="309"/>
      <c r="D120" s="309"/>
      <c r="E120" s="309"/>
      <c r="F120" s="309"/>
      <c r="G120" s="309"/>
      <c r="H120" s="309"/>
      <c r="I120" s="309"/>
      <c r="J120" s="309"/>
      <c r="K120" s="309"/>
    </row>
    <row r="121" spans="2:11" s="1" customFormat="1" ht="7.5" customHeight="1">
      <c r="B121" s="336"/>
      <c r="C121" s="337"/>
      <c r="D121" s="337"/>
      <c r="E121" s="337"/>
      <c r="F121" s="337"/>
      <c r="G121" s="337"/>
      <c r="H121" s="337"/>
      <c r="I121" s="337"/>
      <c r="J121" s="337"/>
      <c r="K121" s="338"/>
    </row>
    <row r="122" spans="2:11" s="1" customFormat="1" ht="45" customHeight="1">
      <c r="B122" s="339"/>
      <c r="C122" s="292" t="s">
        <v>938</v>
      </c>
      <c r="D122" s="292"/>
      <c r="E122" s="292"/>
      <c r="F122" s="292"/>
      <c r="G122" s="292"/>
      <c r="H122" s="292"/>
      <c r="I122" s="292"/>
      <c r="J122" s="292"/>
      <c r="K122" s="340"/>
    </row>
    <row r="123" spans="2:11" s="1" customFormat="1" ht="17.25" customHeight="1">
      <c r="B123" s="341"/>
      <c r="C123" s="316" t="s">
        <v>884</v>
      </c>
      <c r="D123" s="316"/>
      <c r="E123" s="316"/>
      <c r="F123" s="316" t="s">
        <v>885</v>
      </c>
      <c r="G123" s="317"/>
      <c r="H123" s="316" t="s">
        <v>51</v>
      </c>
      <c r="I123" s="316" t="s">
        <v>54</v>
      </c>
      <c r="J123" s="316" t="s">
        <v>886</v>
      </c>
      <c r="K123" s="342"/>
    </row>
    <row r="124" spans="2:11" s="1" customFormat="1" ht="17.25" customHeight="1">
      <c r="B124" s="341"/>
      <c r="C124" s="318" t="s">
        <v>887</v>
      </c>
      <c r="D124" s="318"/>
      <c r="E124" s="318"/>
      <c r="F124" s="319" t="s">
        <v>888</v>
      </c>
      <c r="G124" s="320"/>
      <c r="H124" s="318"/>
      <c r="I124" s="318"/>
      <c r="J124" s="318" t="s">
        <v>889</v>
      </c>
      <c r="K124" s="342"/>
    </row>
    <row r="125" spans="2:11" s="1" customFormat="1" ht="5.25" customHeight="1">
      <c r="B125" s="343"/>
      <c r="C125" s="321"/>
      <c r="D125" s="321"/>
      <c r="E125" s="321"/>
      <c r="F125" s="321"/>
      <c r="G125" s="301"/>
      <c r="H125" s="321"/>
      <c r="I125" s="321"/>
      <c r="J125" s="321"/>
      <c r="K125" s="344"/>
    </row>
    <row r="126" spans="2:11" s="1" customFormat="1" ht="15" customHeight="1">
      <c r="B126" s="343"/>
      <c r="C126" s="301" t="s">
        <v>893</v>
      </c>
      <c r="D126" s="321"/>
      <c r="E126" s="321"/>
      <c r="F126" s="323" t="s">
        <v>890</v>
      </c>
      <c r="G126" s="301"/>
      <c r="H126" s="301" t="s">
        <v>930</v>
      </c>
      <c r="I126" s="301" t="s">
        <v>892</v>
      </c>
      <c r="J126" s="301">
        <v>120</v>
      </c>
      <c r="K126" s="345"/>
    </row>
    <row r="127" spans="2:11" s="1" customFormat="1" ht="15" customHeight="1">
      <c r="B127" s="343"/>
      <c r="C127" s="301" t="s">
        <v>939</v>
      </c>
      <c r="D127" s="301"/>
      <c r="E127" s="301"/>
      <c r="F127" s="323" t="s">
        <v>890</v>
      </c>
      <c r="G127" s="301"/>
      <c r="H127" s="301" t="s">
        <v>940</v>
      </c>
      <c r="I127" s="301" t="s">
        <v>892</v>
      </c>
      <c r="J127" s="301" t="s">
        <v>941</v>
      </c>
      <c r="K127" s="345"/>
    </row>
    <row r="128" spans="2:11" s="1" customFormat="1" ht="15" customHeight="1">
      <c r="B128" s="343"/>
      <c r="C128" s="301" t="s">
        <v>838</v>
      </c>
      <c r="D128" s="301"/>
      <c r="E128" s="301"/>
      <c r="F128" s="323" t="s">
        <v>890</v>
      </c>
      <c r="G128" s="301"/>
      <c r="H128" s="301" t="s">
        <v>942</v>
      </c>
      <c r="I128" s="301" t="s">
        <v>892</v>
      </c>
      <c r="J128" s="301" t="s">
        <v>941</v>
      </c>
      <c r="K128" s="345"/>
    </row>
    <row r="129" spans="2:11" s="1" customFormat="1" ht="15" customHeight="1">
      <c r="B129" s="343"/>
      <c r="C129" s="301" t="s">
        <v>901</v>
      </c>
      <c r="D129" s="301"/>
      <c r="E129" s="301"/>
      <c r="F129" s="323" t="s">
        <v>896</v>
      </c>
      <c r="G129" s="301"/>
      <c r="H129" s="301" t="s">
        <v>902</v>
      </c>
      <c r="I129" s="301" t="s">
        <v>892</v>
      </c>
      <c r="J129" s="301">
        <v>15</v>
      </c>
      <c r="K129" s="345"/>
    </row>
    <row r="130" spans="2:11" s="1" customFormat="1" ht="15" customHeight="1">
      <c r="B130" s="343"/>
      <c r="C130" s="325" t="s">
        <v>903</v>
      </c>
      <c r="D130" s="325"/>
      <c r="E130" s="325"/>
      <c r="F130" s="326" t="s">
        <v>896</v>
      </c>
      <c r="G130" s="325"/>
      <c r="H130" s="325" t="s">
        <v>904</v>
      </c>
      <c r="I130" s="325" t="s">
        <v>892</v>
      </c>
      <c r="J130" s="325">
        <v>15</v>
      </c>
      <c r="K130" s="345"/>
    </row>
    <row r="131" spans="2:11" s="1" customFormat="1" ht="15" customHeight="1">
      <c r="B131" s="343"/>
      <c r="C131" s="325" t="s">
        <v>905</v>
      </c>
      <c r="D131" s="325"/>
      <c r="E131" s="325"/>
      <c r="F131" s="326" t="s">
        <v>896</v>
      </c>
      <c r="G131" s="325"/>
      <c r="H131" s="325" t="s">
        <v>906</v>
      </c>
      <c r="I131" s="325" t="s">
        <v>892</v>
      </c>
      <c r="J131" s="325">
        <v>20</v>
      </c>
      <c r="K131" s="345"/>
    </row>
    <row r="132" spans="2:11" s="1" customFormat="1" ht="15" customHeight="1">
      <c r="B132" s="343"/>
      <c r="C132" s="325" t="s">
        <v>907</v>
      </c>
      <c r="D132" s="325"/>
      <c r="E132" s="325"/>
      <c r="F132" s="326" t="s">
        <v>896</v>
      </c>
      <c r="G132" s="325"/>
      <c r="H132" s="325" t="s">
        <v>908</v>
      </c>
      <c r="I132" s="325" t="s">
        <v>892</v>
      </c>
      <c r="J132" s="325">
        <v>20</v>
      </c>
      <c r="K132" s="345"/>
    </row>
    <row r="133" spans="2:11" s="1" customFormat="1" ht="15" customHeight="1">
      <c r="B133" s="343"/>
      <c r="C133" s="301" t="s">
        <v>895</v>
      </c>
      <c r="D133" s="301"/>
      <c r="E133" s="301"/>
      <c r="F133" s="323" t="s">
        <v>896</v>
      </c>
      <c r="G133" s="301"/>
      <c r="H133" s="301" t="s">
        <v>930</v>
      </c>
      <c r="I133" s="301" t="s">
        <v>892</v>
      </c>
      <c r="J133" s="301">
        <v>50</v>
      </c>
      <c r="K133" s="345"/>
    </row>
    <row r="134" spans="2:11" s="1" customFormat="1" ht="15" customHeight="1">
      <c r="B134" s="343"/>
      <c r="C134" s="301" t="s">
        <v>909</v>
      </c>
      <c r="D134" s="301"/>
      <c r="E134" s="301"/>
      <c r="F134" s="323" t="s">
        <v>896</v>
      </c>
      <c r="G134" s="301"/>
      <c r="H134" s="301" t="s">
        <v>930</v>
      </c>
      <c r="I134" s="301" t="s">
        <v>892</v>
      </c>
      <c r="J134" s="301">
        <v>50</v>
      </c>
      <c r="K134" s="345"/>
    </row>
    <row r="135" spans="2:11" s="1" customFormat="1" ht="15" customHeight="1">
      <c r="B135" s="343"/>
      <c r="C135" s="301" t="s">
        <v>915</v>
      </c>
      <c r="D135" s="301"/>
      <c r="E135" s="301"/>
      <c r="F135" s="323" t="s">
        <v>896</v>
      </c>
      <c r="G135" s="301"/>
      <c r="H135" s="301" t="s">
        <v>930</v>
      </c>
      <c r="I135" s="301" t="s">
        <v>892</v>
      </c>
      <c r="J135" s="301">
        <v>50</v>
      </c>
      <c r="K135" s="345"/>
    </row>
    <row r="136" spans="2:11" s="1" customFormat="1" ht="15" customHeight="1">
      <c r="B136" s="343"/>
      <c r="C136" s="301" t="s">
        <v>917</v>
      </c>
      <c r="D136" s="301"/>
      <c r="E136" s="301"/>
      <c r="F136" s="323" t="s">
        <v>896</v>
      </c>
      <c r="G136" s="301"/>
      <c r="H136" s="301" t="s">
        <v>930</v>
      </c>
      <c r="I136" s="301" t="s">
        <v>892</v>
      </c>
      <c r="J136" s="301">
        <v>50</v>
      </c>
      <c r="K136" s="345"/>
    </row>
    <row r="137" spans="2:11" s="1" customFormat="1" ht="15" customHeight="1">
      <c r="B137" s="343"/>
      <c r="C137" s="301" t="s">
        <v>918</v>
      </c>
      <c r="D137" s="301"/>
      <c r="E137" s="301"/>
      <c r="F137" s="323" t="s">
        <v>896</v>
      </c>
      <c r="G137" s="301"/>
      <c r="H137" s="301" t="s">
        <v>943</v>
      </c>
      <c r="I137" s="301" t="s">
        <v>892</v>
      </c>
      <c r="J137" s="301">
        <v>255</v>
      </c>
      <c r="K137" s="345"/>
    </row>
    <row r="138" spans="2:11" s="1" customFormat="1" ht="15" customHeight="1">
      <c r="B138" s="343"/>
      <c r="C138" s="301" t="s">
        <v>920</v>
      </c>
      <c r="D138" s="301"/>
      <c r="E138" s="301"/>
      <c r="F138" s="323" t="s">
        <v>890</v>
      </c>
      <c r="G138" s="301"/>
      <c r="H138" s="301" t="s">
        <v>944</v>
      </c>
      <c r="I138" s="301" t="s">
        <v>922</v>
      </c>
      <c r="J138" s="301"/>
      <c r="K138" s="345"/>
    </row>
    <row r="139" spans="2:11" s="1" customFormat="1" ht="15" customHeight="1">
      <c r="B139" s="343"/>
      <c r="C139" s="301" t="s">
        <v>923</v>
      </c>
      <c r="D139" s="301"/>
      <c r="E139" s="301"/>
      <c r="F139" s="323" t="s">
        <v>890</v>
      </c>
      <c r="G139" s="301"/>
      <c r="H139" s="301" t="s">
        <v>945</v>
      </c>
      <c r="I139" s="301" t="s">
        <v>925</v>
      </c>
      <c r="J139" s="301"/>
      <c r="K139" s="345"/>
    </row>
    <row r="140" spans="2:11" s="1" customFormat="1" ht="15" customHeight="1">
      <c r="B140" s="343"/>
      <c r="C140" s="301" t="s">
        <v>926</v>
      </c>
      <c r="D140" s="301"/>
      <c r="E140" s="301"/>
      <c r="F140" s="323" t="s">
        <v>890</v>
      </c>
      <c r="G140" s="301"/>
      <c r="H140" s="301" t="s">
        <v>926</v>
      </c>
      <c r="I140" s="301" t="s">
        <v>925</v>
      </c>
      <c r="J140" s="301"/>
      <c r="K140" s="345"/>
    </row>
    <row r="141" spans="2:11" s="1" customFormat="1" ht="15" customHeight="1">
      <c r="B141" s="343"/>
      <c r="C141" s="301" t="s">
        <v>35</v>
      </c>
      <c r="D141" s="301"/>
      <c r="E141" s="301"/>
      <c r="F141" s="323" t="s">
        <v>890</v>
      </c>
      <c r="G141" s="301"/>
      <c r="H141" s="301" t="s">
        <v>946</v>
      </c>
      <c r="I141" s="301" t="s">
        <v>925</v>
      </c>
      <c r="J141" s="301"/>
      <c r="K141" s="345"/>
    </row>
    <row r="142" spans="2:11" s="1" customFormat="1" ht="15" customHeight="1">
      <c r="B142" s="343"/>
      <c r="C142" s="301" t="s">
        <v>947</v>
      </c>
      <c r="D142" s="301"/>
      <c r="E142" s="301"/>
      <c r="F142" s="323" t="s">
        <v>890</v>
      </c>
      <c r="G142" s="301"/>
      <c r="H142" s="301" t="s">
        <v>948</v>
      </c>
      <c r="I142" s="301" t="s">
        <v>925</v>
      </c>
      <c r="J142" s="301"/>
      <c r="K142" s="345"/>
    </row>
    <row r="143" spans="2:11" s="1" customFormat="1" ht="15" customHeight="1">
      <c r="B143" s="346"/>
      <c r="C143" s="347"/>
      <c r="D143" s="347"/>
      <c r="E143" s="347"/>
      <c r="F143" s="347"/>
      <c r="G143" s="347"/>
      <c r="H143" s="347"/>
      <c r="I143" s="347"/>
      <c r="J143" s="347"/>
      <c r="K143" s="348"/>
    </row>
    <row r="144" spans="2:11" s="1" customFormat="1" ht="18.75" customHeight="1">
      <c r="B144" s="298"/>
      <c r="C144" s="298"/>
      <c r="D144" s="298"/>
      <c r="E144" s="298"/>
      <c r="F144" s="335"/>
      <c r="G144" s="298"/>
      <c r="H144" s="298"/>
      <c r="I144" s="298"/>
      <c r="J144" s="298"/>
      <c r="K144" s="298"/>
    </row>
    <row r="145" spans="2:11" s="1" customFormat="1" ht="18.75" customHeight="1">
      <c r="B145" s="309"/>
      <c r="C145" s="309"/>
      <c r="D145" s="309"/>
      <c r="E145" s="309"/>
      <c r="F145" s="309"/>
      <c r="G145" s="309"/>
      <c r="H145" s="309"/>
      <c r="I145" s="309"/>
      <c r="J145" s="309"/>
      <c r="K145" s="309"/>
    </row>
    <row r="146" spans="2:11" s="1" customFormat="1" ht="7.5" customHeight="1">
      <c r="B146" s="310"/>
      <c r="C146" s="311"/>
      <c r="D146" s="311"/>
      <c r="E146" s="311"/>
      <c r="F146" s="311"/>
      <c r="G146" s="311"/>
      <c r="H146" s="311"/>
      <c r="I146" s="311"/>
      <c r="J146" s="311"/>
      <c r="K146" s="312"/>
    </row>
    <row r="147" spans="2:11" s="1" customFormat="1" ht="45" customHeight="1">
      <c r="B147" s="313"/>
      <c r="C147" s="314" t="s">
        <v>949</v>
      </c>
      <c r="D147" s="314"/>
      <c r="E147" s="314"/>
      <c r="F147" s="314"/>
      <c r="G147" s="314"/>
      <c r="H147" s="314"/>
      <c r="I147" s="314"/>
      <c r="J147" s="314"/>
      <c r="K147" s="315"/>
    </row>
    <row r="148" spans="2:11" s="1" customFormat="1" ht="17.25" customHeight="1">
      <c r="B148" s="313"/>
      <c r="C148" s="316" t="s">
        <v>884</v>
      </c>
      <c r="D148" s="316"/>
      <c r="E148" s="316"/>
      <c r="F148" s="316" t="s">
        <v>885</v>
      </c>
      <c r="G148" s="317"/>
      <c r="H148" s="316" t="s">
        <v>51</v>
      </c>
      <c r="I148" s="316" t="s">
        <v>54</v>
      </c>
      <c r="J148" s="316" t="s">
        <v>886</v>
      </c>
      <c r="K148" s="315"/>
    </row>
    <row r="149" spans="2:11" s="1" customFormat="1" ht="17.25" customHeight="1">
      <c r="B149" s="313"/>
      <c r="C149" s="318" t="s">
        <v>887</v>
      </c>
      <c r="D149" s="318"/>
      <c r="E149" s="318"/>
      <c r="F149" s="319" t="s">
        <v>888</v>
      </c>
      <c r="G149" s="320"/>
      <c r="H149" s="318"/>
      <c r="I149" s="318"/>
      <c r="J149" s="318" t="s">
        <v>889</v>
      </c>
      <c r="K149" s="315"/>
    </row>
    <row r="150" spans="2:11" s="1" customFormat="1" ht="5.25" customHeight="1">
      <c r="B150" s="324"/>
      <c r="C150" s="321"/>
      <c r="D150" s="321"/>
      <c r="E150" s="321"/>
      <c r="F150" s="321"/>
      <c r="G150" s="322"/>
      <c r="H150" s="321"/>
      <c r="I150" s="321"/>
      <c r="J150" s="321"/>
      <c r="K150" s="345"/>
    </row>
    <row r="151" spans="2:11" s="1" customFormat="1" ht="15" customHeight="1">
      <c r="B151" s="324"/>
      <c r="C151" s="349" t="s">
        <v>893</v>
      </c>
      <c r="D151" s="301"/>
      <c r="E151" s="301"/>
      <c r="F151" s="350" t="s">
        <v>890</v>
      </c>
      <c r="G151" s="301"/>
      <c r="H151" s="349" t="s">
        <v>930</v>
      </c>
      <c r="I151" s="349" t="s">
        <v>892</v>
      </c>
      <c r="J151" s="349">
        <v>120</v>
      </c>
      <c r="K151" s="345"/>
    </row>
    <row r="152" spans="2:11" s="1" customFormat="1" ht="15" customHeight="1">
      <c r="B152" s="324"/>
      <c r="C152" s="349" t="s">
        <v>939</v>
      </c>
      <c r="D152" s="301"/>
      <c r="E152" s="301"/>
      <c r="F152" s="350" t="s">
        <v>890</v>
      </c>
      <c r="G152" s="301"/>
      <c r="H152" s="349" t="s">
        <v>950</v>
      </c>
      <c r="I152" s="349" t="s">
        <v>892</v>
      </c>
      <c r="J152" s="349" t="s">
        <v>941</v>
      </c>
      <c r="K152" s="345"/>
    </row>
    <row r="153" spans="2:11" s="1" customFormat="1" ht="15" customHeight="1">
      <c r="B153" s="324"/>
      <c r="C153" s="349" t="s">
        <v>838</v>
      </c>
      <c r="D153" s="301"/>
      <c r="E153" s="301"/>
      <c r="F153" s="350" t="s">
        <v>890</v>
      </c>
      <c r="G153" s="301"/>
      <c r="H153" s="349" t="s">
        <v>951</v>
      </c>
      <c r="I153" s="349" t="s">
        <v>892</v>
      </c>
      <c r="J153" s="349" t="s">
        <v>941</v>
      </c>
      <c r="K153" s="345"/>
    </row>
    <row r="154" spans="2:11" s="1" customFormat="1" ht="15" customHeight="1">
      <c r="B154" s="324"/>
      <c r="C154" s="349" t="s">
        <v>895</v>
      </c>
      <c r="D154" s="301"/>
      <c r="E154" s="301"/>
      <c r="F154" s="350" t="s">
        <v>896</v>
      </c>
      <c r="G154" s="301"/>
      <c r="H154" s="349" t="s">
        <v>930</v>
      </c>
      <c r="I154" s="349" t="s">
        <v>892</v>
      </c>
      <c r="J154" s="349">
        <v>50</v>
      </c>
      <c r="K154" s="345"/>
    </row>
    <row r="155" spans="2:11" s="1" customFormat="1" ht="15" customHeight="1">
      <c r="B155" s="324"/>
      <c r="C155" s="349" t="s">
        <v>898</v>
      </c>
      <c r="D155" s="301"/>
      <c r="E155" s="301"/>
      <c r="F155" s="350" t="s">
        <v>890</v>
      </c>
      <c r="G155" s="301"/>
      <c r="H155" s="349" t="s">
        <v>930</v>
      </c>
      <c r="I155" s="349" t="s">
        <v>900</v>
      </c>
      <c r="J155" s="349"/>
      <c r="K155" s="345"/>
    </row>
    <row r="156" spans="2:11" s="1" customFormat="1" ht="15" customHeight="1">
      <c r="B156" s="324"/>
      <c r="C156" s="349" t="s">
        <v>909</v>
      </c>
      <c r="D156" s="301"/>
      <c r="E156" s="301"/>
      <c r="F156" s="350" t="s">
        <v>896</v>
      </c>
      <c r="G156" s="301"/>
      <c r="H156" s="349" t="s">
        <v>930</v>
      </c>
      <c r="I156" s="349" t="s">
        <v>892</v>
      </c>
      <c r="J156" s="349">
        <v>50</v>
      </c>
      <c r="K156" s="345"/>
    </row>
    <row r="157" spans="2:11" s="1" customFormat="1" ht="15" customHeight="1">
      <c r="B157" s="324"/>
      <c r="C157" s="349" t="s">
        <v>917</v>
      </c>
      <c r="D157" s="301"/>
      <c r="E157" s="301"/>
      <c r="F157" s="350" t="s">
        <v>896</v>
      </c>
      <c r="G157" s="301"/>
      <c r="H157" s="349" t="s">
        <v>930</v>
      </c>
      <c r="I157" s="349" t="s">
        <v>892</v>
      </c>
      <c r="J157" s="349">
        <v>50</v>
      </c>
      <c r="K157" s="345"/>
    </row>
    <row r="158" spans="2:11" s="1" customFormat="1" ht="15" customHeight="1">
      <c r="B158" s="324"/>
      <c r="C158" s="349" t="s">
        <v>915</v>
      </c>
      <c r="D158" s="301"/>
      <c r="E158" s="301"/>
      <c r="F158" s="350" t="s">
        <v>896</v>
      </c>
      <c r="G158" s="301"/>
      <c r="H158" s="349" t="s">
        <v>930</v>
      </c>
      <c r="I158" s="349" t="s">
        <v>892</v>
      </c>
      <c r="J158" s="349">
        <v>50</v>
      </c>
      <c r="K158" s="345"/>
    </row>
    <row r="159" spans="2:11" s="1" customFormat="1" ht="15" customHeight="1">
      <c r="B159" s="324"/>
      <c r="C159" s="349" t="s">
        <v>102</v>
      </c>
      <c r="D159" s="301"/>
      <c r="E159" s="301"/>
      <c r="F159" s="350" t="s">
        <v>890</v>
      </c>
      <c r="G159" s="301"/>
      <c r="H159" s="349" t="s">
        <v>952</v>
      </c>
      <c r="I159" s="349" t="s">
        <v>892</v>
      </c>
      <c r="J159" s="349" t="s">
        <v>953</v>
      </c>
      <c r="K159" s="345"/>
    </row>
    <row r="160" spans="2:11" s="1" customFormat="1" ht="15" customHeight="1">
      <c r="B160" s="324"/>
      <c r="C160" s="349" t="s">
        <v>954</v>
      </c>
      <c r="D160" s="301"/>
      <c r="E160" s="301"/>
      <c r="F160" s="350" t="s">
        <v>890</v>
      </c>
      <c r="G160" s="301"/>
      <c r="H160" s="349" t="s">
        <v>955</v>
      </c>
      <c r="I160" s="349" t="s">
        <v>925</v>
      </c>
      <c r="J160" s="349"/>
      <c r="K160" s="345"/>
    </row>
    <row r="161" spans="2:11" s="1" customFormat="1" ht="15" customHeight="1">
      <c r="B161" s="351"/>
      <c r="C161" s="333"/>
      <c r="D161" s="333"/>
      <c r="E161" s="333"/>
      <c r="F161" s="333"/>
      <c r="G161" s="333"/>
      <c r="H161" s="333"/>
      <c r="I161" s="333"/>
      <c r="J161" s="333"/>
      <c r="K161" s="352"/>
    </row>
    <row r="162" spans="2:11" s="1" customFormat="1" ht="18.75" customHeight="1">
      <c r="B162" s="298"/>
      <c r="C162" s="301"/>
      <c r="D162" s="301"/>
      <c r="E162" s="301"/>
      <c r="F162" s="323"/>
      <c r="G162" s="301"/>
      <c r="H162" s="301"/>
      <c r="I162" s="301"/>
      <c r="J162" s="301"/>
      <c r="K162" s="298"/>
    </row>
    <row r="163" spans="2:11" s="1" customFormat="1" ht="18.75" customHeight="1">
      <c r="B163" s="309"/>
      <c r="C163" s="309"/>
      <c r="D163" s="309"/>
      <c r="E163" s="309"/>
      <c r="F163" s="309"/>
      <c r="G163" s="309"/>
      <c r="H163" s="309"/>
      <c r="I163" s="309"/>
      <c r="J163" s="309"/>
      <c r="K163" s="309"/>
    </row>
    <row r="164" spans="2:11" s="1" customFormat="1" ht="7.5" customHeight="1">
      <c r="B164" s="288"/>
      <c r="C164" s="289"/>
      <c r="D164" s="289"/>
      <c r="E164" s="289"/>
      <c r="F164" s="289"/>
      <c r="G164" s="289"/>
      <c r="H164" s="289"/>
      <c r="I164" s="289"/>
      <c r="J164" s="289"/>
      <c r="K164" s="290"/>
    </row>
    <row r="165" spans="2:11" s="1" customFormat="1" ht="45" customHeight="1">
      <c r="B165" s="291"/>
      <c r="C165" s="292" t="s">
        <v>956</v>
      </c>
      <c r="D165" s="292"/>
      <c r="E165" s="292"/>
      <c r="F165" s="292"/>
      <c r="G165" s="292"/>
      <c r="H165" s="292"/>
      <c r="I165" s="292"/>
      <c r="J165" s="292"/>
      <c r="K165" s="293"/>
    </row>
    <row r="166" spans="2:11" s="1" customFormat="1" ht="17.25" customHeight="1">
      <c r="B166" s="291"/>
      <c r="C166" s="316" t="s">
        <v>884</v>
      </c>
      <c r="D166" s="316"/>
      <c r="E166" s="316"/>
      <c r="F166" s="316" t="s">
        <v>885</v>
      </c>
      <c r="G166" s="353"/>
      <c r="H166" s="354" t="s">
        <v>51</v>
      </c>
      <c r="I166" s="354" t="s">
        <v>54</v>
      </c>
      <c r="J166" s="316" t="s">
        <v>886</v>
      </c>
      <c r="K166" s="293"/>
    </row>
    <row r="167" spans="2:11" s="1" customFormat="1" ht="17.25" customHeight="1">
      <c r="B167" s="294"/>
      <c r="C167" s="318" t="s">
        <v>887</v>
      </c>
      <c r="D167" s="318"/>
      <c r="E167" s="318"/>
      <c r="F167" s="319" t="s">
        <v>888</v>
      </c>
      <c r="G167" s="355"/>
      <c r="H167" s="356"/>
      <c r="I167" s="356"/>
      <c r="J167" s="318" t="s">
        <v>889</v>
      </c>
      <c r="K167" s="296"/>
    </row>
    <row r="168" spans="2:11" s="1" customFormat="1" ht="5.25" customHeight="1">
      <c r="B168" s="324"/>
      <c r="C168" s="321"/>
      <c r="D168" s="321"/>
      <c r="E168" s="321"/>
      <c r="F168" s="321"/>
      <c r="G168" s="322"/>
      <c r="H168" s="321"/>
      <c r="I168" s="321"/>
      <c r="J168" s="321"/>
      <c r="K168" s="345"/>
    </row>
    <row r="169" spans="2:11" s="1" customFormat="1" ht="15" customHeight="1">
      <c r="B169" s="324"/>
      <c r="C169" s="301" t="s">
        <v>893</v>
      </c>
      <c r="D169" s="301"/>
      <c r="E169" s="301"/>
      <c r="F169" s="323" t="s">
        <v>890</v>
      </c>
      <c r="G169" s="301"/>
      <c r="H169" s="301" t="s">
        <v>930</v>
      </c>
      <c r="I169" s="301" t="s">
        <v>892</v>
      </c>
      <c r="J169" s="301">
        <v>120</v>
      </c>
      <c r="K169" s="345"/>
    </row>
    <row r="170" spans="2:11" s="1" customFormat="1" ht="15" customHeight="1">
      <c r="B170" s="324"/>
      <c r="C170" s="301" t="s">
        <v>939</v>
      </c>
      <c r="D170" s="301"/>
      <c r="E170" s="301"/>
      <c r="F170" s="323" t="s">
        <v>890</v>
      </c>
      <c r="G170" s="301"/>
      <c r="H170" s="301" t="s">
        <v>940</v>
      </c>
      <c r="I170" s="301" t="s">
        <v>892</v>
      </c>
      <c r="J170" s="301" t="s">
        <v>941</v>
      </c>
      <c r="K170" s="345"/>
    </row>
    <row r="171" spans="2:11" s="1" customFormat="1" ht="15" customHeight="1">
      <c r="B171" s="324"/>
      <c r="C171" s="301" t="s">
        <v>838</v>
      </c>
      <c r="D171" s="301"/>
      <c r="E171" s="301"/>
      <c r="F171" s="323" t="s">
        <v>890</v>
      </c>
      <c r="G171" s="301"/>
      <c r="H171" s="301" t="s">
        <v>957</v>
      </c>
      <c r="I171" s="301" t="s">
        <v>892</v>
      </c>
      <c r="J171" s="301" t="s">
        <v>941</v>
      </c>
      <c r="K171" s="345"/>
    </row>
    <row r="172" spans="2:11" s="1" customFormat="1" ht="15" customHeight="1">
      <c r="B172" s="324"/>
      <c r="C172" s="301" t="s">
        <v>895</v>
      </c>
      <c r="D172" s="301"/>
      <c r="E172" s="301"/>
      <c r="F172" s="323" t="s">
        <v>896</v>
      </c>
      <c r="G172" s="301"/>
      <c r="H172" s="301" t="s">
        <v>957</v>
      </c>
      <c r="I172" s="301" t="s">
        <v>892</v>
      </c>
      <c r="J172" s="301">
        <v>50</v>
      </c>
      <c r="K172" s="345"/>
    </row>
    <row r="173" spans="2:11" s="1" customFormat="1" ht="15" customHeight="1">
      <c r="B173" s="324"/>
      <c r="C173" s="301" t="s">
        <v>898</v>
      </c>
      <c r="D173" s="301"/>
      <c r="E173" s="301"/>
      <c r="F173" s="323" t="s">
        <v>890</v>
      </c>
      <c r="G173" s="301"/>
      <c r="H173" s="301" t="s">
        <v>957</v>
      </c>
      <c r="I173" s="301" t="s">
        <v>900</v>
      </c>
      <c r="J173" s="301"/>
      <c r="K173" s="345"/>
    </row>
    <row r="174" spans="2:11" s="1" customFormat="1" ht="15" customHeight="1">
      <c r="B174" s="324"/>
      <c r="C174" s="301" t="s">
        <v>909</v>
      </c>
      <c r="D174" s="301"/>
      <c r="E174" s="301"/>
      <c r="F174" s="323" t="s">
        <v>896</v>
      </c>
      <c r="G174" s="301"/>
      <c r="H174" s="301" t="s">
        <v>957</v>
      </c>
      <c r="I174" s="301" t="s">
        <v>892</v>
      </c>
      <c r="J174" s="301">
        <v>50</v>
      </c>
      <c r="K174" s="345"/>
    </row>
    <row r="175" spans="2:11" s="1" customFormat="1" ht="15" customHeight="1">
      <c r="B175" s="324"/>
      <c r="C175" s="301" t="s">
        <v>917</v>
      </c>
      <c r="D175" s="301"/>
      <c r="E175" s="301"/>
      <c r="F175" s="323" t="s">
        <v>896</v>
      </c>
      <c r="G175" s="301"/>
      <c r="H175" s="301" t="s">
        <v>957</v>
      </c>
      <c r="I175" s="301" t="s">
        <v>892</v>
      </c>
      <c r="J175" s="301">
        <v>50</v>
      </c>
      <c r="K175" s="345"/>
    </row>
    <row r="176" spans="2:11" s="1" customFormat="1" ht="15" customHeight="1">
      <c r="B176" s="324"/>
      <c r="C176" s="301" t="s">
        <v>915</v>
      </c>
      <c r="D176" s="301"/>
      <c r="E176" s="301"/>
      <c r="F176" s="323" t="s">
        <v>896</v>
      </c>
      <c r="G176" s="301"/>
      <c r="H176" s="301" t="s">
        <v>957</v>
      </c>
      <c r="I176" s="301" t="s">
        <v>892</v>
      </c>
      <c r="J176" s="301">
        <v>50</v>
      </c>
      <c r="K176" s="345"/>
    </row>
    <row r="177" spans="2:11" s="1" customFormat="1" ht="15" customHeight="1">
      <c r="B177" s="324"/>
      <c r="C177" s="301" t="s">
        <v>112</v>
      </c>
      <c r="D177" s="301"/>
      <c r="E177" s="301"/>
      <c r="F177" s="323" t="s">
        <v>890</v>
      </c>
      <c r="G177" s="301"/>
      <c r="H177" s="301" t="s">
        <v>958</v>
      </c>
      <c r="I177" s="301" t="s">
        <v>959</v>
      </c>
      <c r="J177" s="301"/>
      <c r="K177" s="345"/>
    </row>
    <row r="178" spans="2:11" s="1" customFormat="1" ht="15" customHeight="1">
      <c r="B178" s="324"/>
      <c r="C178" s="301" t="s">
        <v>54</v>
      </c>
      <c r="D178" s="301"/>
      <c r="E178" s="301"/>
      <c r="F178" s="323" t="s">
        <v>890</v>
      </c>
      <c r="G178" s="301"/>
      <c r="H178" s="301" t="s">
        <v>960</v>
      </c>
      <c r="I178" s="301" t="s">
        <v>961</v>
      </c>
      <c r="J178" s="301">
        <v>1</v>
      </c>
      <c r="K178" s="345"/>
    </row>
    <row r="179" spans="2:11" s="1" customFormat="1" ht="15" customHeight="1">
      <c r="B179" s="324"/>
      <c r="C179" s="301" t="s">
        <v>50</v>
      </c>
      <c r="D179" s="301"/>
      <c r="E179" s="301"/>
      <c r="F179" s="323" t="s">
        <v>890</v>
      </c>
      <c r="G179" s="301"/>
      <c r="H179" s="301" t="s">
        <v>962</v>
      </c>
      <c r="I179" s="301" t="s">
        <v>892</v>
      </c>
      <c r="J179" s="301">
        <v>20</v>
      </c>
      <c r="K179" s="345"/>
    </row>
    <row r="180" spans="2:11" s="1" customFormat="1" ht="15" customHeight="1">
      <c r="B180" s="324"/>
      <c r="C180" s="301" t="s">
        <v>51</v>
      </c>
      <c r="D180" s="301"/>
      <c r="E180" s="301"/>
      <c r="F180" s="323" t="s">
        <v>890</v>
      </c>
      <c r="G180" s="301"/>
      <c r="H180" s="301" t="s">
        <v>963</v>
      </c>
      <c r="I180" s="301" t="s">
        <v>892</v>
      </c>
      <c r="J180" s="301">
        <v>255</v>
      </c>
      <c r="K180" s="345"/>
    </row>
    <row r="181" spans="2:11" s="1" customFormat="1" ht="15" customHeight="1">
      <c r="B181" s="324"/>
      <c r="C181" s="301" t="s">
        <v>113</v>
      </c>
      <c r="D181" s="301"/>
      <c r="E181" s="301"/>
      <c r="F181" s="323" t="s">
        <v>890</v>
      </c>
      <c r="G181" s="301"/>
      <c r="H181" s="301" t="s">
        <v>854</v>
      </c>
      <c r="I181" s="301" t="s">
        <v>892</v>
      </c>
      <c r="J181" s="301">
        <v>10</v>
      </c>
      <c r="K181" s="345"/>
    </row>
    <row r="182" spans="2:11" s="1" customFormat="1" ht="15" customHeight="1">
      <c r="B182" s="324"/>
      <c r="C182" s="301" t="s">
        <v>114</v>
      </c>
      <c r="D182" s="301"/>
      <c r="E182" s="301"/>
      <c r="F182" s="323" t="s">
        <v>890</v>
      </c>
      <c r="G182" s="301"/>
      <c r="H182" s="301" t="s">
        <v>964</v>
      </c>
      <c r="I182" s="301" t="s">
        <v>925</v>
      </c>
      <c r="J182" s="301"/>
      <c r="K182" s="345"/>
    </row>
    <row r="183" spans="2:11" s="1" customFormat="1" ht="15" customHeight="1">
      <c r="B183" s="324"/>
      <c r="C183" s="301" t="s">
        <v>965</v>
      </c>
      <c r="D183" s="301"/>
      <c r="E183" s="301"/>
      <c r="F183" s="323" t="s">
        <v>890</v>
      </c>
      <c r="G183" s="301"/>
      <c r="H183" s="301" t="s">
        <v>966</v>
      </c>
      <c r="I183" s="301" t="s">
        <v>925</v>
      </c>
      <c r="J183" s="301"/>
      <c r="K183" s="345"/>
    </row>
    <row r="184" spans="2:11" s="1" customFormat="1" ht="15" customHeight="1">
      <c r="B184" s="324"/>
      <c r="C184" s="301" t="s">
        <v>954</v>
      </c>
      <c r="D184" s="301"/>
      <c r="E184" s="301"/>
      <c r="F184" s="323" t="s">
        <v>890</v>
      </c>
      <c r="G184" s="301"/>
      <c r="H184" s="301" t="s">
        <v>967</v>
      </c>
      <c r="I184" s="301" t="s">
        <v>925</v>
      </c>
      <c r="J184" s="301"/>
      <c r="K184" s="345"/>
    </row>
    <row r="185" spans="2:11" s="1" customFormat="1" ht="15" customHeight="1">
      <c r="B185" s="324"/>
      <c r="C185" s="301" t="s">
        <v>116</v>
      </c>
      <c r="D185" s="301"/>
      <c r="E185" s="301"/>
      <c r="F185" s="323" t="s">
        <v>896</v>
      </c>
      <c r="G185" s="301"/>
      <c r="H185" s="301" t="s">
        <v>968</v>
      </c>
      <c r="I185" s="301" t="s">
        <v>892</v>
      </c>
      <c r="J185" s="301">
        <v>50</v>
      </c>
      <c r="K185" s="345"/>
    </row>
    <row r="186" spans="2:11" s="1" customFormat="1" ht="15" customHeight="1">
      <c r="B186" s="324"/>
      <c r="C186" s="301" t="s">
        <v>969</v>
      </c>
      <c r="D186" s="301"/>
      <c r="E186" s="301"/>
      <c r="F186" s="323" t="s">
        <v>896</v>
      </c>
      <c r="G186" s="301"/>
      <c r="H186" s="301" t="s">
        <v>970</v>
      </c>
      <c r="I186" s="301" t="s">
        <v>971</v>
      </c>
      <c r="J186" s="301"/>
      <c r="K186" s="345"/>
    </row>
    <row r="187" spans="2:11" s="1" customFormat="1" ht="15" customHeight="1">
      <c r="B187" s="324"/>
      <c r="C187" s="301" t="s">
        <v>972</v>
      </c>
      <c r="D187" s="301"/>
      <c r="E187" s="301"/>
      <c r="F187" s="323" t="s">
        <v>896</v>
      </c>
      <c r="G187" s="301"/>
      <c r="H187" s="301" t="s">
        <v>973</v>
      </c>
      <c r="I187" s="301" t="s">
        <v>971</v>
      </c>
      <c r="J187" s="301"/>
      <c r="K187" s="345"/>
    </row>
    <row r="188" spans="2:11" s="1" customFormat="1" ht="15" customHeight="1">
      <c r="B188" s="324"/>
      <c r="C188" s="301" t="s">
        <v>974</v>
      </c>
      <c r="D188" s="301"/>
      <c r="E188" s="301"/>
      <c r="F188" s="323" t="s">
        <v>896</v>
      </c>
      <c r="G188" s="301"/>
      <c r="H188" s="301" t="s">
        <v>975</v>
      </c>
      <c r="I188" s="301" t="s">
        <v>971</v>
      </c>
      <c r="J188" s="301"/>
      <c r="K188" s="345"/>
    </row>
    <row r="189" spans="2:11" s="1" customFormat="1" ht="15" customHeight="1">
      <c r="B189" s="324"/>
      <c r="C189" s="357" t="s">
        <v>976</v>
      </c>
      <c r="D189" s="301"/>
      <c r="E189" s="301"/>
      <c r="F189" s="323" t="s">
        <v>896</v>
      </c>
      <c r="G189" s="301"/>
      <c r="H189" s="301" t="s">
        <v>977</v>
      </c>
      <c r="I189" s="301" t="s">
        <v>978</v>
      </c>
      <c r="J189" s="358" t="s">
        <v>979</v>
      </c>
      <c r="K189" s="345"/>
    </row>
    <row r="190" spans="2:11" s="1" customFormat="1" ht="15" customHeight="1">
      <c r="B190" s="324"/>
      <c r="C190" s="308" t="s">
        <v>39</v>
      </c>
      <c r="D190" s="301"/>
      <c r="E190" s="301"/>
      <c r="F190" s="323" t="s">
        <v>890</v>
      </c>
      <c r="G190" s="301"/>
      <c r="H190" s="298" t="s">
        <v>980</v>
      </c>
      <c r="I190" s="301" t="s">
        <v>981</v>
      </c>
      <c r="J190" s="301"/>
      <c r="K190" s="345"/>
    </row>
    <row r="191" spans="2:11" s="1" customFormat="1" ht="15" customHeight="1">
      <c r="B191" s="324"/>
      <c r="C191" s="308" t="s">
        <v>982</v>
      </c>
      <c r="D191" s="301"/>
      <c r="E191" s="301"/>
      <c r="F191" s="323" t="s">
        <v>890</v>
      </c>
      <c r="G191" s="301"/>
      <c r="H191" s="301" t="s">
        <v>983</v>
      </c>
      <c r="I191" s="301" t="s">
        <v>925</v>
      </c>
      <c r="J191" s="301"/>
      <c r="K191" s="345"/>
    </row>
    <row r="192" spans="2:11" s="1" customFormat="1" ht="15" customHeight="1">
      <c r="B192" s="324"/>
      <c r="C192" s="308" t="s">
        <v>984</v>
      </c>
      <c r="D192" s="301"/>
      <c r="E192" s="301"/>
      <c r="F192" s="323" t="s">
        <v>890</v>
      </c>
      <c r="G192" s="301"/>
      <c r="H192" s="301" t="s">
        <v>985</v>
      </c>
      <c r="I192" s="301" t="s">
        <v>925</v>
      </c>
      <c r="J192" s="301"/>
      <c r="K192" s="345"/>
    </row>
    <row r="193" spans="2:11" s="1" customFormat="1" ht="15" customHeight="1">
      <c r="B193" s="324"/>
      <c r="C193" s="308" t="s">
        <v>986</v>
      </c>
      <c r="D193" s="301"/>
      <c r="E193" s="301"/>
      <c r="F193" s="323" t="s">
        <v>896</v>
      </c>
      <c r="G193" s="301"/>
      <c r="H193" s="301" t="s">
        <v>987</v>
      </c>
      <c r="I193" s="301" t="s">
        <v>925</v>
      </c>
      <c r="J193" s="301"/>
      <c r="K193" s="345"/>
    </row>
    <row r="194" spans="2:11" s="1" customFormat="1" ht="15" customHeight="1">
      <c r="B194" s="351"/>
      <c r="C194" s="359"/>
      <c r="D194" s="333"/>
      <c r="E194" s="333"/>
      <c r="F194" s="333"/>
      <c r="G194" s="333"/>
      <c r="H194" s="333"/>
      <c r="I194" s="333"/>
      <c r="J194" s="333"/>
      <c r="K194" s="352"/>
    </row>
    <row r="195" spans="2:11" s="1" customFormat="1" ht="18.75" customHeight="1">
      <c r="B195" s="298"/>
      <c r="C195" s="301"/>
      <c r="D195" s="301"/>
      <c r="E195" s="301"/>
      <c r="F195" s="323"/>
      <c r="G195" s="301"/>
      <c r="H195" s="301"/>
      <c r="I195" s="301"/>
      <c r="J195" s="301"/>
      <c r="K195" s="298"/>
    </row>
    <row r="196" spans="2:11" s="1" customFormat="1" ht="18.75" customHeight="1">
      <c r="B196" s="298"/>
      <c r="C196" s="301"/>
      <c r="D196" s="301"/>
      <c r="E196" s="301"/>
      <c r="F196" s="323"/>
      <c r="G196" s="301"/>
      <c r="H196" s="301"/>
      <c r="I196" s="301"/>
      <c r="J196" s="301"/>
      <c r="K196" s="298"/>
    </row>
    <row r="197" spans="2:11" s="1" customFormat="1" ht="18.75" customHeight="1">
      <c r="B197" s="309"/>
      <c r="C197" s="309"/>
      <c r="D197" s="309"/>
      <c r="E197" s="309"/>
      <c r="F197" s="309"/>
      <c r="G197" s="309"/>
      <c r="H197" s="309"/>
      <c r="I197" s="309"/>
      <c r="J197" s="309"/>
      <c r="K197" s="309"/>
    </row>
    <row r="198" spans="2:11" s="1" customFormat="1" ht="13.5">
      <c r="B198" s="288"/>
      <c r="C198" s="289"/>
      <c r="D198" s="289"/>
      <c r="E198" s="289"/>
      <c r="F198" s="289"/>
      <c r="G198" s="289"/>
      <c r="H198" s="289"/>
      <c r="I198" s="289"/>
      <c r="J198" s="289"/>
      <c r="K198" s="290"/>
    </row>
    <row r="199" spans="2:11" s="1" customFormat="1" ht="21">
      <c r="B199" s="291"/>
      <c r="C199" s="292" t="s">
        <v>988</v>
      </c>
      <c r="D199" s="292"/>
      <c r="E199" s="292"/>
      <c r="F199" s="292"/>
      <c r="G199" s="292"/>
      <c r="H199" s="292"/>
      <c r="I199" s="292"/>
      <c r="J199" s="292"/>
      <c r="K199" s="293"/>
    </row>
    <row r="200" spans="2:11" s="1" customFormat="1" ht="25.5" customHeight="1">
      <c r="B200" s="291"/>
      <c r="C200" s="360" t="s">
        <v>989</v>
      </c>
      <c r="D200" s="360"/>
      <c r="E200" s="360"/>
      <c r="F200" s="360" t="s">
        <v>990</v>
      </c>
      <c r="G200" s="361"/>
      <c r="H200" s="360" t="s">
        <v>991</v>
      </c>
      <c r="I200" s="360"/>
      <c r="J200" s="360"/>
      <c r="K200" s="293"/>
    </row>
    <row r="201" spans="2:11" s="1" customFormat="1" ht="5.25" customHeight="1">
      <c r="B201" s="324"/>
      <c r="C201" s="321"/>
      <c r="D201" s="321"/>
      <c r="E201" s="321"/>
      <c r="F201" s="321"/>
      <c r="G201" s="301"/>
      <c r="H201" s="321"/>
      <c r="I201" s="321"/>
      <c r="J201" s="321"/>
      <c r="K201" s="345"/>
    </row>
    <row r="202" spans="2:11" s="1" customFormat="1" ht="15" customHeight="1">
      <c r="B202" s="324"/>
      <c r="C202" s="301" t="s">
        <v>981</v>
      </c>
      <c r="D202" s="301"/>
      <c r="E202" s="301"/>
      <c r="F202" s="323" t="s">
        <v>40</v>
      </c>
      <c r="G202" s="301"/>
      <c r="H202" s="301" t="s">
        <v>992</v>
      </c>
      <c r="I202" s="301"/>
      <c r="J202" s="301"/>
      <c r="K202" s="345"/>
    </row>
    <row r="203" spans="2:11" s="1" customFormat="1" ht="15" customHeight="1">
      <c r="B203" s="324"/>
      <c r="C203" s="330"/>
      <c r="D203" s="301"/>
      <c r="E203" s="301"/>
      <c r="F203" s="323" t="s">
        <v>41</v>
      </c>
      <c r="G203" s="301"/>
      <c r="H203" s="301" t="s">
        <v>993</v>
      </c>
      <c r="I203" s="301"/>
      <c r="J203" s="301"/>
      <c r="K203" s="345"/>
    </row>
    <row r="204" spans="2:11" s="1" customFormat="1" ht="15" customHeight="1">
      <c r="B204" s="324"/>
      <c r="C204" s="330"/>
      <c r="D204" s="301"/>
      <c r="E204" s="301"/>
      <c r="F204" s="323" t="s">
        <v>44</v>
      </c>
      <c r="G204" s="301"/>
      <c r="H204" s="301" t="s">
        <v>994</v>
      </c>
      <c r="I204" s="301"/>
      <c r="J204" s="301"/>
      <c r="K204" s="345"/>
    </row>
    <row r="205" spans="2:11" s="1" customFormat="1" ht="15" customHeight="1">
      <c r="B205" s="324"/>
      <c r="C205" s="301"/>
      <c r="D205" s="301"/>
      <c r="E205" s="301"/>
      <c r="F205" s="323" t="s">
        <v>42</v>
      </c>
      <c r="G205" s="301"/>
      <c r="H205" s="301" t="s">
        <v>995</v>
      </c>
      <c r="I205" s="301"/>
      <c r="J205" s="301"/>
      <c r="K205" s="345"/>
    </row>
    <row r="206" spans="2:11" s="1" customFormat="1" ht="15" customHeight="1">
      <c r="B206" s="324"/>
      <c r="C206" s="301"/>
      <c r="D206" s="301"/>
      <c r="E206" s="301"/>
      <c r="F206" s="323" t="s">
        <v>43</v>
      </c>
      <c r="G206" s="301"/>
      <c r="H206" s="301" t="s">
        <v>996</v>
      </c>
      <c r="I206" s="301"/>
      <c r="J206" s="301"/>
      <c r="K206" s="345"/>
    </row>
    <row r="207" spans="2:11" s="1" customFormat="1" ht="15" customHeight="1">
      <c r="B207" s="324"/>
      <c r="C207" s="301"/>
      <c r="D207" s="301"/>
      <c r="E207" s="301"/>
      <c r="F207" s="323"/>
      <c r="G207" s="301"/>
      <c r="H207" s="301"/>
      <c r="I207" s="301"/>
      <c r="J207" s="301"/>
      <c r="K207" s="345"/>
    </row>
    <row r="208" spans="2:11" s="1" customFormat="1" ht="15" customHeight="1">
      <c r="B208" s="324"/>
      <c r="C208" s="301" t="s">
        <v>937</v>
      </c>
      <c r="D208" s="301"/>
      <c r="E208" s="301"/>
      <c r="F208" s="323" t="s">
        <v>76</v>
      </c>
      <c r="G208" s="301"/>
      <c r="H208" s="301" t="s">
        <v>997</v>
      </c>
      <c r="I208" s="301"/>
      <c r="J208" s="301"/>
      <c r="K208" s="345"/>
    </row>
    <row r="209" spans="2:11" s="1" customFormat="1" ht="15" customHeight="1">
      <c r="B209" s="324"/>
      <c r="C209" s="330"/>
      <c r="D209" s="301"/>
      <c r="E209" s="301"/>
      <c r="F209" s="323" t="s">
        <v>832</v>
      </c>
      <c r="G209" s="301"/>
      <c r="H209" s="301" t="s">
        <v>833</v>
      </c>
      <c r="I209" s="301"/>
      <c r="J209" s="301"/>
      <c r="K209" s="345"/>
    </row>
    <row r="210" spans="2:11" s="1" customFormat="1" ht="15" customHeight="1">
      <c r="B210" s="324"/>
      <c r="C210" s="301"/>
      <c r="D210" s="301"/>
      <c r="E210" s="301"/>
      <c r="F210" s="323" t="s">
        <v>830</v>
      </c>
      <c r="G210" s="301"/>
      <c r="H210" s="301" t="s">
        <v>998</v>
      </c>
      <c r="I210" s="301"/>
      <c r="J210" s="301"/>
      <c r="K210" s="345"/>
    </row>
    <row r="211" spans="2:11" s="1" customFormat="1" ht="15" customHeight="1">
      <c r="B211" s="362"/>
      <c r="C211" s="330"/>
      <c r="D211" s="330"/>
      <c r="E211" s="330"/>
      <c r="F211" s="323" t="s">
        <v>834</v>
      </c>
      <c r="G211" s="308"/>
      <c r="H211" s="349" t="s">
        <v>835</v>
      </c>
      <c r="I211" s="349"/>
      <c r="J211" s="349"/>
      <c r="K211" s="363"/>
    </row>
    <row r="212" spans="2:11" s="1" customFormat="1" ht="15" customHeight="1">
      <c r="B212" s="362"/>
      <c r="C212" s="330"/>
      <c r="D212" s="330"/>
      <c r="E212" s="330"/>
      <c r="F212" s="323" t="s">
        <v>836</v>
      </c>
      <c r="G212" s="308"/>
      <c r="H212" s="349" t="s">
        <v>999</v>
      </c>
      <c r="I212" s="349"/>
      <c r="J212" s="349"/>
      <c r="K212" s="363"/>
    </row>
    <row r="213" spans="2:11" s="1" customFormat="1" ht="15" customHeight="1">
      <c r="B213" s="362"/>
      <c r="C213" s="330"/>
      <c r="D213" s="330"/>
      <c r="E213" s="330"/>
      <c r="F213" s="364"/>
      <c r="G213" s="308"/>
      <c r="H213" s="365"/>
      <c r="I213" s="365"/>
      <c r="J213" s="365"/>
      <c r="K213" s="363"/>
    </row>
    <row r="214" spans="2:11" s="1" customFormat="1" ht="15" customHeight="1">
      <c r="B214" s="362"/>
      <c r="C214" s="301" t="s">
        <v>961</v>
      </c>
      <c r="D214" s="330"/>
      <c r="E214" s="330"/>
      <c r="F214" s="323">
        <v>1</v>
      </c>
      <c r="G214" s="308"/>
      <c r="H214" s="349" t="s">
        <v>1000</v>
      </c>
      <c r="I214" s="349"/>
      <c r="J214" s="349"/>
      <c r="K214" s="363"/>
    </row>
    <row r="215" spans="2:11" s="1" customFormat="1" ht="15" customHeight="1">
      <c r="B215" s="362"/>
      <c r="C215" s="330"/>
      <c r="D215" s="330"/>
      <c r="E215" s="330"/>
      <c r="F215" s="323">
        <v>2</v>
      </c>
      <c r="G215" s="308"/>
      <c r="H215" s="349" t="s">
        <v>1001</v>
      </c>
      <c r="I215" s="349"/>
      <c r="J215" s="349"/>
      <c r="K215" s="363"/>
    </row>
    <row r="216" spans="2:11" s="1" customFormat="1" ht="15" customHeight="1">
      <c r="B216" s="362"/>
      <c r="C216" s="330"/>
      <c r="D216" s="330"/>
      <c r="E216" s="330"/>
      <c r="F216" s="323">
        <v>3</v>
      </c>
      <c r="G216" s="308"/>
      <c r="H216" s="349" t="s">
        <v>1002</v>
      </c>
      <c r="I216" s="349"/>
      <c r="J216" s="349"/>
      <c r="K216" s="363"/>
    </row>
    <row r="217" spans="2:11" s="1" customFormat="1" ht="15" customHeight="1">
      <c r="B217" s="362"/>
      <c r="C217" s="330"/>
      <c r="D217" s="330"/>
      <c r="E217" s="330"/>
      <c r="F217" s="323">
        <v>4</v>
      </c>
      <c r="G217" s="308"/>
      <c r="H217" s="349" t="s">
        <v>1003</v>
      </c>
      <c r="I217" s="349"/>
      <c r="J217" s="349"/>
      <c r="K217" s="363"/>
    </row>
    <row r="218" spans="2:11" s="1" customFormat="1" ht="12.75" customHeight="1">
      <c r="B218" s="366"/>
      <c r="C218" s="367"/>
      <c r="D218" s="367"/>
      <c r="E218" s="367"/>
      <c r="F218" s="367"/>
      <c r="G218" s="367"/>
      <c r="H218" s="367"/>
      <c r="I218" s="367"/>
      <c r="J218" s="367"/>
      <c r="K218" s="36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Bednář</dc:creator>
  <cp:keywords/>
  <dc:description/>
  <cp:lastModifiedBy>Jiří Bednář</cp:lastModifiedBy>
  <dcterms:created xsi:type="dcterms:W3CDTF">2020-08-05T12:45:58Z</dcterms:created>
  <dcterms:modified xsi:type="dcterms:W3CDTF">2020-08-05T12:46:14Z</dcterms:modified>
  <cp:category/>
  <cp:version/>
  <cp:contentType/>
  <cp:contentStatus/>
</cp:coreProperties>
</file>